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3.xml" ContentType="application/vnd.ms-office.chartcolorstyle+xml"/>
  <Override PartName="/xl/charts/style3.xml" ContentType="application/vnd.ms-office.chartstyle+xml"/>
  <Override PartName="/xl/charts/chart3.xml" ContentType="application/vnd.openxmlformats-officedocument.drawingml.chart+xml"/>
  <Override PartName="/xl/worksheets/sheet1.xml" ContentType="application/vnd.openxmlformats-officedocument.spreadsheetml.worksheet+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drawings/drawing4.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2.xml" ContentType="application/vnd.openxmlformats-officedocument.drawing+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docProps/core.xml" ContentType="application/vnd.openxmlformats-package.core-properti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41738069\Desktop\2019\PLAN DE ACCION 2019\SEGUIMIENTO 1R TRIM 2019\DOCUMENTOS PUBLICAR A MARZO\"/>
    </mc:Choice>
  </mc:AlternateContent>
  <bookViews>
    <workbookView xWindow="0" yWindow="0" windowWidth="28800" windowHeight="11835" tabRatio="791" firstSheet="1" activeTab="2"/>
  </bookViews>
  <sheets>
    <sheet name="RESUMEN" sheetId="14" state="hidden" r:id="rId1"/>
    <sheet name="PA 2019- UAEAC" sheetId="1" r:id="rId2"/>
    <sheet name="ACTIVIDADES" sheetId="15" r:id="rId3"/>
    <sheet name="COMPROMISOS" sheetId="16" state="hidden" r:id="rId4"/>
    <sheet name="ACTIVIDADES (2)" sheetId="17" state="hidden" r:id="rId5"/>
  </sheets>
  <externalReferences>
    <externalReference r:id="rId6"/>
    <externalReference r:id="rId7"/>
    <externalReference r:id="rId8"/>
    <externalReference r:id="rId9"/>
  </externalReferences>
  <definedNames>
    <definedName name="_xlnm._FilterDatabase" localSheetId="2" hidden="1">ACTIVIDADES!$A$3:$AE$811</definedName>
    <definedName name="_xlnm._FilterDatabase" localSheetId="4" hidden="1">'ACTIVIDADES (2)'!$A$3:$AC$809</definedName>
    <definedName name="_xlnm._FilterDatabase" localSheetId="3" hidden="1">COMPROMISOS!$A$3:$AA$237</definedName>
    <definedName name="_xlnm._FilterDatabase" localSheetId="1" hidden="1">'PA 2019- UAEAC'!$A$4:$J$113</definedName>
    <definedName name="AñoDeInicioDelAñoFiscal">'[1]METAS C-O'!$AC$2</definedName>
    <definedName name="_xlnm.Print_Area" localSheetId="2">ACTIVIDADES!$A$1:$AE$807</definedName>
    <definedName name="_xlnm.Print_Area" localSheetId="4">'ACTIVIDADES (2)'!$A$1:$AC$805</definedName>
    <definedName name="_xlnm.Print_Area" localSheetId="3">COMPROMISOS!$A$1:$AA$233</definedName>
    <definedName name="_xlnm.Print_Area" localSheetId="1">'PA 2019- UAEAC'!$A$1:$J$113</definedName>
    <definedName name="ColumnaDePeríodoSeleccionado">MATCH(PeríodoSeleccionado,Períodos,0)</definedName>
    <definedName name="Detail_I">'[2]Base detallada'!$H$3:$AK$100</definedName>
    <definedName name="detail16">'[3]Detalle Indicadores 2016'!$A$3:$AL$1025</definedName>
    <definedName name="FechaDeInicio">DATEVALUE(" 1 " &amp; MesDeInicioSeleccionado &amp;  " " &amp; YEAR(TODAY()))</definedName>
    <definedName name="HojaProg" localSheetId="4">#REF!</definedName>
    <definedName name="HojaProg" localSheetId="3">#REF!</definedName>
    <definedName name="HojaProg">#REF!</definedName>
    <definedName name="id_nom">[2]Guía!$H$7:$I$57</definedName>
    <definedName name="indicadores">'[2]Base detallada'!$H$4:$H$64</definedName>
    <definedName name="lin_num">[3]Guía!$C$4:$D$41</definedName>
    <definedName name="MesDeInicioDelAñoFiscal">'[1]METAS C-O'!$AB$2</definedName>
    <definedName name="MesDeInicioSeleccionado">'[1]METAS C-O'!$B$41</definedName>
    <definedName name="Núm.MesAF">IF(MesDeInicioDelAñoFiscal="ENE",1,IF(MesDeInicioDelAñoFiscal="FEB",2,IF(MesDeInicioDelAñoFiscal="MAR",3,IF(MesDeInicioDelAñoFiscal="ABR",4,IF(MesDeInicioDelAñoFiscal="MAY",5,IF(MesDeInicioDelAñoFiscal="JUN",6,IF(MesDeInicioDelAñoFiscal="JUL",7,IF(MesDeInicioDelAñoFiscal="AGO",8,IF(MesDeInicioDelAñoFiscal="SEP",9,IF(MesDeInicioDelAñoFiscal="OCT",10,IF(MesDeInicioDelAñoFiscal="NOV",11,12)))))))))))</definedName>
    <definedName name="num_detail">[2]Guía!$B$7:$C$36</definedName>
    <definedName name="num_sum">[2]Guía!$E$7:$F$17</definedName>
    <definedName name="Períodos">'[1]METAS C-O'!$D$43:$P$43</definedName>
    <definedName name="PeríodoSeleccionado">INDEX(Períodos,,ValorBarraDesplazamiento)</definedName>
    <definedName name="PrimerMes">UPPER(TEXT(FechaDeInicio,"mmm "))</definedName>
    <definedName name="PróximoMes">UPPER(TEXT(EOMONTH(VALUE('[1]METAS C-O'!XFD1 &amp; "1"),0)+1,"mmm "))</definedName>
    <definedName name="SI" localSheetId="4">#REF!</definedName>
    <definedName name="SI" localSheetId="3">#REF!</definedName>
    <definedName name="SI" localSheetId="1">#REF!</definedName>
    <definedName name="SI">#REF!</definedName>
    <definedName name="SINO" localSheetId="4">#REF!</definedName>
    <definedName name="SINO" localSheetId="3">#REF!</definedName>
    <definedName name="SINO" localSheetId="1">#REF!</definedName>
    <definedName name="SINO">#REF!</definedName>
    <definedName name="Sum_I">'[2]Base Reporte'!$D$1:$N$98</definedName>
    <definedName name="tiempo">[2]Guía!$L$8:$M$12</definedName>
    <definedName name="_xlnm.Print_Titles" localSheetId="2">ACTIVIDADES!$1:$3</definedName>
    <definedName name="_xlnm.Print_Titles" localSheetId="4">'ACTIVIDADES (2)'!$1:$3</definedName>
    <definedName name="_xlnm.Print_Titles" localSheetId="3">COMPROMISOS!$1:$3</definedName>
    <definedName name="_xlnm.Print_Titles" localSheetId="1">'PA 2019- UAEAC'!$2:$4</definedName>
    <definedName name="valor">[1]PAA2018!$G$18:$G$80</definedName>
    <definedName name="ValorBarraDesplazamiento">[4]gráfico_cálc!$D$13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737" i="15" l="1"/>
  <c r="N739" i="15"/>
  <c r="L799" i="15" l="1"/>
  <c r="X806" i="15" l="1"/>
  <c r="N489" i="15"/>
  <c r="N487" i="15"/>
  <c r="N485" i="15"/>
  <c r="N483" i="15"/>
  <c r="N481" i="15"/>
  <c r="N479" i="15"/>
  <c r="N477" i="15"/>
  <c r="N457" i="15"/>
  <c r="N349" i="15"/>
  <c r="N347" i="15"/>
  <c r="N345" i="15"/>
  <c r="N337" i="15"/>
  <c r="N335" i="15"/>
  <c r="N333" i="15"/>
  <c r="N295" i="15"/>
  <c r="N273" i="15"/>
  <c r="N325" i="15" l="1"/>
  <c r="N331" i="15"/>
  <c r="N355" i="15"/>
  <c r="N269" i="15"/>
  <c r="N267" i="15"/>
  <c r="N241" i="15"/>
  <c r="N239" i="15"/>
  <c r="N237" i="15"/>
  <c r="N235" i="15"/>
  <c r="N233" i="15"/>
  <c r="N231" i="15"/>
  <c r="N229" i="15"/>
  <c r="N227" i="15"/>
  <c r="N225" i="15"/>
  <c r="N223" i="15"/>
  <c r="N221" i="15"/>
  <c r="N219" i="15"/>
  <c r="N215" i="15"/>
  <c r="N213" i="15"/>
  <c r="N211" i="15"/>
  <c r="N209" i="15"/>
  <c r="N207" i="15"/>
  <c r="N205" i="15"/>
  <c r="N203" i="15"/>
  <c r="N201" i="15"/>
  <c r="N199" i="15"/>
  <c r="N197" i="15"/>
  <c r="N177" i="15"/>
  <c r="N175" i="15"/>
  <c r="N173" i="15"/>
  <c r="N171" i="15"/>
  <c r="N169" i="15"/>
  <c r="N167" i="15"/>
  <c r="N165" i="15"/>
  <c r="N163" i="15"/>
  <c r="N161" i="15"/>
  <c r="N159" i="15"/>
  <c r="N157" i="15"/>
  <c r="N155" i="15"/>
  <c r="N153" i="15"/>
  <c r="N151" i="15"/>
  <c r="N149" i="15"/>
  <c r="N147" i="15"/>
  <c r="N145" i="15"/>
  <c r="N143" i="15"/>
  <c r="N141" i="15"/>
  <c r="N139" i="15"/>
  <c r="N137" i="15"/>
  <c r="N135" i="15"/>
  <c r="N133" i="15"/>
  <c r="N131" i="15"/>
  <c r="N129" i="15"/>
  <c r="N127" i="15"/>
  <c r="N49" i="15"/>
  <c r="N25" i="15"/>
  <c r="N217" i="15" l="1"/>
  <c r="N785" i="15" l="1"/>
  <c r="N807" i="15"/>
  <c r="N805" i="15"/>
  <c r="N803" i="15"/>
  <c r="N801" i="15"/>
  <c r="N797" i="15"/>
  <c r="N795" i="15"/>
  <c r="N793" i="15"/>
  <c r="N791" i="15"/>
  <c r="N789" i="15"/>
  <c r="N787" i="15"/>
  <c r="N783" i="15"/>
  <c r="N781" i="15"/>
  <c r="N779" i="15"/>
  <c r="N775" i="15"/>
  <c r="N773" i="15"/>
  <c r="N763" i="15"/>
  <c r="N757" i="15"/>
  <c r="N753" i="15"/>
  <c r="N751" i="15"/>
  <c r="N727" i="15"/>
  <c r="N719" i="15"/>
  <c r="N711" i="15"/>
  <c r="N699" i="15"/>
  <c r="N695" i="15"/>
  <c r="N691" i="15"/>
  <c r="N687" i="15"/>
  <c r="N683" i="15"/>
  <c r="N679" i="15"/>
  <c r="N671" i="15"/>
  <c r="N665" i="15"/>
  <c r="N649" i="15"/>
  <c r="N635" i="15"/>
  <c r="N577" i="15"/>
  <c r="N575" i="15"/>
  <c r="N555" i="15"/>
  <c r="N627" i="15"/>
  <c r="N621" i="15"/>
  <c r="N613" i="15"/>
  <c r="N611" i="15"/>
  <c r="N597" i="15"/>
  <c r="N595" i="15"/>
  <c r="N549" i="15" l="1"/>
  <c r="N539" i="15"/>
  <c r="N527" i="15"/>
  <c r="N525" i="15"/>
  <c r="N523" i="15"/>
  <c r="N521" i="15"/>
  <c r="N517" i="15"/>
  <c r="N509" i="15"/>
  <c r="N507" i="15"/>
  <c r="N497" i="15"/>
  <c r="N493" i="15"/>
  <c r="N469" i="15"/>
  <c r="N467" i="15"/>
  <c r="N461" i="15"/>
  <c r="N459" i="15"/>
  <c r="N455" i="15"/>
  <c r="N453" i="15"/>
  <c r="N451" i="15"/>
  <c r="N447" i="15"/>
  <c r="N445" i="15"/>
  <c r="N441" i="15"/>
  <c r="N439" i="15"/>
  <c r="N437" i="15"/>
  <c r="N431" i="15"/>
  <c r="N429" i="15"/>
  <c r="N427" i="15"/>
  <c r="N423" i="15"/>
  <c r="N421" i="15"/>
  <c r="N419" i="15"/>
  <c r="N417" i="15"/>
  <c r="N393" i="15"/>
  <c r="N391" i="15"/>
  <c r="N389" i="15"/>
  <c r="N387" i="15"/>
  <c r="N385" i="15"/>
  <c r="N383" i="15"/>
  <c r="N381" i="15"/>
  <c r="N379" i="15"/>
  <c r="N377" i="15"/>
  <c r="N375" i="15"/>
  <c r="N373" i="15"/>
  <c r="N371" i="15"/>
  <c r="N369" i="15"/>
  <c r="N367" i="15"/>
  <c r="N365" i="15"/>
  <c r="N363" i="15"/>
  <c r="N361" i="15"/>
  <c r="N359" i="15"/>
  <c r="N319" i="15"/>
  <c r="N317" i="15"/>
  <c r="N315" i="15"/>
  <c r="N289" i="15"/>
  <c r="N283" i="15"/>
  <c r="N397" i="15"/>
  <c r="N395" i="15"/>
  <c r="N343" i="15"/>
  <c r="N341" i="15"/>
  <c r="N339" i="15"/>
  <c r="N329" i="15"/>
  <c r="N327" i="15"/>
  <c r="N323" i="15"/>
  <c r="N321" i="15"/>
  <c r="N303" i="15"/>
  <c r="N301" i="15"/>
  <c r="N353" i="15"/>
  <c r="N351" i="15"/>
  <c r="N307" i="15"/>
  <c r="N403" i="15"/>
  <c r="N401" i="15"/>
  <c r="N271" i="15"/>
  <c r="N263" i="15"/>
  <c r="N261" i="15"/>
  <c r="N259" i="15"/>
  <c r="N257" i="15"/>
  <c r="N255" i="15"/>
  <c r="N253" i="15"/>
  <c r="N243" i="15"/>
  <c r="N195" i="15"/>
  <c r="N191" i="15"/>
  <c r="N185" i="15"/>
  <c r="N179" i="15"/>
  <c r="N119" i="15"/>
  <c r="N111" i="15"/>
  <c r="N105" i="15"/>
  <c r="N77" i="15"/>
  <c r="N59" i="15"/>
  <c r="N55" i="15"/>
  <c r="N53" i="15"/>
  <c r="N51" i="15"/>
  <c r="N47" i="15"/>
  <c r="N43" i="15"/>
  <c r="N41" i="15"/>
  <c r="N39" i="15"/>
  <c r="N37" i="15"/>
  <c r="N21" i="15"/>
  <c r="N19" i="15"/>
  <c r="N17" i="15"/>
  <c r="N15" i="15"/>
  <c r="N13" i="15"/>
  <c r="N7" i="15"/>
  <c r="N5" i="15"/>
  <c r="H809" i="17" l="1"/>
  <c r="S808" i="17" s="1"/>
  <c r="U806" i="17"/>
  <c r="T806" i="17"/>
  <c r="S806" i="17"/>
  <c r="R806" i="17"/>
  <c r="Q806" i="17"/>
  <c r="P806" i="17"/>
  <c r="O806" i="17"/>
  <c r="N806" i="17"/>
  <c r="M806" i="17"/>
  <c r="L806" i="17"/>
  <c r="K806" i="17"/>
  <c r="J806" i="17"/>
  <c r="J807" i="17" s="1"/>
  <c r="Y805" i="17"/>
  <c r="X805" i="17"/>
  <c r="W805" i="17"/>
  <c r="V805" i="17"/>
  <c r="Y804" i="17"/>
  <c r="X804" i="17"/>
  <c r="W804" i="17"/>
  <c r="V804" i="17"/>
  <c r="Y803" i="17"/>
  <c r="X803" i="17"/>
  <c r="W803" i="17"/>
  <c r="V803" i="17"/>
  <c r="Y802" i="17"/>
  <c r="X802" i="17"/>
  <c r="W802" i="17"/>
  <c r="V802" i="17"/>
  <c r="Y801" i="17"/>
  <c r="X801" i="17"/>
  <c r="W801" i="17"/>
  <c r="V801" i="17"/>
  <c r="Y800" i="17"/>
  <c r="X800" i="17"/>
  <c r="W800" i="17"/>
  <c r="V800" i="17"/>
  <c r="Y799" i="17"/>
  <c r="X799" i="17"/>
  <c r="W799" i="17"/>
  <c r="V799" i="17"/>
  <c r="Y798" i="17"/>
  <c r="X798" i="17"/>
  <c r="W798" i="17"/>
  <c r="V798" i="17"/>
  <c r="Y797" i="17"/>
  <c r="X797" i="17"/>
  <c r="W797" i="17"/>
  <c r="L797" i="17"/>
  <c r="Y796" i="17"/>
  <c r="X796" i="17"/>
  <c r="W796" i="17"/>
  <c r="V796" i="17"/>
  <c r="Y795" i="17"/>
  <c r="X795" i="17"/>
  <c r="W795" i="17"/>
  <c r="V795" i="17"/>
  <c r="Y794" i="17"/>
  <c r="X794" i="17"/>
  <c r="W794" i="17"/>
  <c r="V794" i="17"/>
  <c r="Y793" i="17"/>
  <c r="X793" i="17"/>
  <c r="W793" i="17"/>
  <c r="V793" i="17"/>
  <c r="Y792" i="17"/>
  <c r="X792" i="17"/>
  <c r="W792" i="17"/>
  <c r="V792" i="17"/>
  <c r="Y791" i="17"/>
  <c r="X791" i="17"/>
  <c r="W791" i="17"/>
  <c r="V791" i="17"/>
  <c r="Y790" i="17"/>
  <c r="X790" i="17"/>
  <c r="W790" i="17"/>
  <c r="V790" i="17"/>
  <c r="Y789" i="17"/>
  <c r="X789" i="17"/>
  <c r="W789" i="17"/>
  <c r="V789" i="17"/>
  <c r="Y788" i="17"/>
  <c r="X788" i="17"/>
  <c r="W788" i="17"/>
  <c r="V788" i="17"/>
  <c r="Y787" i="17"/>
  <c r="X787" i="17"/>
  <c r="W787" i="17"/>
  <c r="V787" i="17"/>
  <c r="Y786" i="17"/>
  <c r="X786" i="17"/>
  <c r="W786" i="17"/>
  <c r="V786" i="17"/>
  <c r="Y785" i="17"/>
  <c r="X785" i="17"/>
  <c r="W785" i="17"/>
  <c r="V785" i="17"/>
  <c r="Y784" i="17"/>
  <c r="X784" i="17"/>
  <c r="W784" i="17"/>
  <c r="V784" i="17"/>
  <c r="Y783" i="17"/>
  <c r="X783" i="17"/>
  <c r="W783" i="17"/>
  <c r="V783" i="17"/>
  <c r="Y782" i="17"/>
  <c r="X782" i="17"/>
  <c r="W782" i="17"/>
  <c r="V782" i="17"/>
  <c r="Y781" i="17"/>
  <c r="X781" i="17"/>
  <c r="W781" i="17"/>
  <c r="V781" i="17"/>
  <c r="Y780" i="17"/>
  <c r="X780" i="17"/>
  <c r="W780" i="17"/>
  <c r="V780" i="17"/>
  <c r="Y779" i="17"/>
  <c r="X779" i="17"/>
  <c r="W779" i="17"/>
  <c r="V779" i="17"/>
  <c r="Y778" i="17"/>
  <c r="X778" i="17"/>
  <c r="W778" i="17"/>
  <c r="V778" i="17"/>
  <c r="Y777" i="17"/>
  <c r="X777" i="17"/>
  <c r="W777" i="17"/>
  <c r="V777" i="17"/>
  <c r="Y776" i="17"/>
  <c r="X776" i="17"/>
  <c r="W776" i="17"/>
  <c r="V776" i="17"/>
  <c r="Y775" i="17"/>
  <c r="X775" i="17"/>
  <c r="W775" i="17"/>
  <c r="V775" i="17"/>
  <c r="Y774" i="17"/>
  <c r="X774" i="17"/>
  <c r="W774" i="17"/>
  <c r="V774" i="17"/>
  <c r="Y773" i="17"/>
  <c r="X773" i="17"/>
  <c r="W773" i="17"/>
  <c r="V773" i="17"/>
  <c r="Y772" i="17"/>
  <c r="X772" i="17"/>
  <c r="W772" i="17"/>
  <c r="V772" i="17"/>
  <c r="Y771" i="17"/>
  <c r="X771" i="17"/>
  <c r="W771" i="17"/>
  <c r="V771" i="17"/>
  <c r="Y770" i="17"/>
  <c r="X770" i="17"/>
  <c r="W770" i="17"/>
  <c r="V770" i="17"/>
  <c r="Y769" i="17"/>
  <c r="X769" i="17"/>
  <c r="W769" i="17"/>
  <c r="V769" i="17"/>
  <c r="Y768" i="17"/>
  <c r="X768" i="17"/>
  <c r="W768" i="17"/>
  <c r="V768" i="17"/>
  <c r="Y767" i="17"/>
  <c r="X767" i="17"/>
  <c r="W767" i="17"/>
  <c r="V767" i="17"/>
  <c r="Y766" i="17"/>
  <c r="X766" i="17"/>
  <c r="W766" i="17"/>
  <c r="V766" i="17"/>
  <c r="Y765" i="17"/>
  <c r="X765" i="17"/>
  <c r="W765" i="17"/>
  <c r="V765" i="17"/>
  <c r="Y764" i="17"/>
  <c r="X764" i="17"/>
  <c r="W764" i="17"/>
  <c r="V764" i="17"/>
  <c r="Y763" i="17"/>
  <c r="X763" i="17"/>
  <c r="W763" i="17"/>
  <c r="V763" i="17"/>
  <c r="Y762" i="17"/>
  <c r="X762" i="17"/>
  <c r="W762" i="17"/>
  <c r="V762" i="17"/>
  <c r="Y761" i="17"/>
  <c r="X761" i="17"/>
  <c r="W761" i="17"/>
  <c r="V761" i="17"/>
  <c r="Y760" i="17"/>
  <c r="X760" i="17"/>
  <c r="W760" i="17"/>
  <c r="V760" i="17"/>
  <c r="Y759" i="17"/>
  <c r="X759" i="17"/>
  <c r="W759" i="17"/>
  <c r="V759" i="17"/>
  <c r="Y758" i="17"/>
  <c r="X758" i="17"/>
  <c r="W758" i="17"/>
  <c r="V758" i="17"/>
  <c r="Y757" i="17"/>
  <c r="X757" i="17"/>
  <c r="W757" i="17"/>
  <c r="V757" i="17"/>
  <c r="Y756" i="17"/>
  <c r="X756" i="17"/>
  <c r="W756" i="17"/>
  <c r="V756" i="17"/>
  <c r="Y755" i="17"/>
  <c r="X755" i="17"/>
  <c r="W755" i="17"/>
  <c r="V755" i="17"/>
  <c r="Y754" i="17"/>
  <c r="X754" i="17"/>
  <c r="W754" i="17"/>
  <c r="V754" i="17"/>
  <c r="Y753" i="17"/>
  <c r="X753" i="17"/>
  <c r="W753" i="17"/>
  <c r="V753" i="17"/>
  <c r="Y752" i="17"/>
  <c r="X752" i="17"/>
  <c r="W752" i="17"/>
  <c r="V752" i="17"/>
  <c r="Y751" i="17"/>
  <c r="X751" i="17"/>
  <c r="W751" i="17"/>
  <c r="V751" i="17"/>
  <c r="Y750" i="17"/>
  <c r="X750" i="17"/>
  <c r="W750" i="17"/>
  <c r="V750" i="17"/>
  <c r="Y749" i="17"/>
  <c r="X749" i="17"/>
  <c r="W749" i="17"/>
  <c r="V749" i="17"/>
  <c r="Y748" i="17"/>
  <c r="X748" i="17"/>
  <c r="W748" i="17"/>
  <c r="V748" i="17"/>
  <c r="Y747" i="17"/>
  <c r="X747" i="17"/>
  <c r="W747" i="17"/>
  <c r="V747" i="17"/>
  <c r="Y746" i="17"/>
  <c r="X746" i="17"/>
  <c r="W746" i="17"/>
  <c r="V746" i="17"/>
  <c r="Y745" i="17"/>
  <c r="X745" i="17"/>
  <c r="W745" i="17"/>
  <c r="V745" i="17"/>
  <c r="Y744" i="17"/>
  <c r="X744" i="17"/>
  <c r="W744" i="17"/>
  <c r="V744" i="17"/>
  <c r="Y743" i="17"/>
  <c r="X743" i="17"/>
  <c r="W743" i="17"/>
  <c r="V743" i="17"/>
  <c r="Y742" i="17"/>
  <c r="X742" i="17"/>
  <c r="W742" i="17"/>
  <c r="V742" i="17"/>
  <c r="Y741" i="17"/>
  <c r="X741" i="17"/>
  <c r="W741" i="17"/>
  <c r="V741" i="17"/>
  <c r="Y740" i="17"/>
  <c r="X740" i="17"/>
  <c r="W740" i="17"/>
  <c r="V740" i="17"/>
  <c r="Y739" i="17"/>
  <c r="X739" i="17"/>
  <c r="W739" i="17"/>
  <c r="V739" i="17"/>
  <c r="Y738" i="17"/>
  <c r="X738" i="17"/>
  <c r="W738" i="17"/>
  <c r="V738" i="17"/>
  <c r="Y737" i="17"/>
  <c r="X737" i="17"/>
  <c r="W737" i="17"/>
  <c r="V737" i="17"/>
  <c r="Y736" i="17"/>
  <c r="X736" i="17"/>
  <c r="W736" i="17"/>
  <c r="V736" i="17"/>
  <c r="Y735" i="17"/>
  <c r="X735" i="17"/>
  <c r="W735" i="17"/>
  <c r="V735" i="17"/>
  <c r="Y734" i="17"/>
  <c r="X734" i="17"/>
  <c r="W734" i="17"/>
  <c r="V734" i="17"/>
  <c r="Y733" i="17"/>
  <c r="X733" i="17"/>
  <c r="W733" i="17"/>
  <c r="V733" i="17"/>
  <c r="Y732" i="17"/>
  <c r="X732" i="17"/>
  <c r="W732" i="17"/>
  <c r="V732" i="17"/>
  <c r="Y731" i="17"/>
  <c r="X731" i="17"/>
  <c r="W731" i="17"/>
  <c r="V731" i="17"/>
  <c r="Y730" i="17"/>
  <c r="X730" i="17"/>
  <c r="W730" i="17"/>
  <c r="V730" i="17"/>
  <c r="Y729" i="17"/>
  <c r="X729" i="17"/>
  <c r="W729" i="17"/>
  <c r="V729" i="17"/>
  <c r="Y728" i="17"/>
  <c r="X728" i="17"/>
  <c r="W728" i="17"/>
  <c r="V728" i="17"/>
  <c r="Y727" i="17"/>
  <c r="X727" i="17"/>
  <c r="W727" i="17"/>
  <c r="V727" i="17"/>
  <c r="Y726" i="17"/>
  <c r="X726" i="17"/>
  <c r="W726" i="17"/>
  <c r="V726" i="17"/>
  <c r="Y725" i="17"/>
  <c r="X725" i="17"/>
  <c r="W725" i="17"/>
  <c r="V725" i="17"/>
  <c r="Y724" i="17"/>
  <c r="X724" i="17"/>
  <c r="W724" i="17"/>
  <c r="V724" i="17"/>
  <c r="Y723" i="17"/>
  <c r="X723" i="17"/>
  <c r="W723" i="17"/>
  <c r="V723" i="17"/>
  <c r="Y722" i="17"/>
  <c r="X722" i="17"/>
  <c r="W722" i="17"/>
  <c r="V722" i="17"/>
  <c r="Y721" i="17"/>
  <c r="X721" i="17"/>
  <c r="W721" i="17"/>
  <c r="V721" i="17"/>
  <c r="Y720" i="17"/>
  <c r="X720" i="17"/>
  <c r="W720" i="17"/>
  <c r="V720" i="17"/>
  <c r="Y719" i="17"/>
  <c r="X719" i="17"/>
  <c r="W719" i="17"/>
  <c r="V719" i="17"/>
  <c r="Y718" i="17"/>
  <c r="X718" i="17"/>
  <c r="W718" i="17"/>
  <c r="V718" i="17"/>
  <c r="Y717" i="17"/>
  <c r="X717" i="17"/>
  <c r="W717" i="17"/>
  <c r="V717" i="17"/>
  <c r="Y716" i="17"/>
  <c r="X716" i="17"/>
  <c r="W716" i="17"/>
  <c r="V716" i="17"/>
  <c r="Y715" i="17"/>
  <c r="X715" i="17"/>
  <c r="W715" i="17"/>
  <c r="V715" i="17"/>
  <c r="Y714" i="17"/>
  <c r="X714" i="17"/>
  <c r="W714" i="17"/>
  <c r="V714" i="17"/>
  <c r="Y713" i="17"/>
  <c r="X713" i="17"/>
  <c r="W713" i="17"/>
  <c r="V713" i="17"/>
  <c r="Y712" i="17"/>
  <c r="X712" i="17"/>
  <c r="W712" i="17"/>
  <c r="V712" i="17"/>
  <c r="Y711" i="17"/>
  <c r="X711" i="17"/>
  <c r="W711" i="17"/>
  <c r="V711" i="17"/>
  <c r="Y710" i="17"/>
  <c r="X710" i="17"/>
  <c r="W710" i="17"/>
  <c r="V710" i="17"/>
  <c r="Y709" i="17"/>
  <c r="X709" i="17"/>
  <c r="W709" i="17"/>
  <c r="V709" i="17"/>
  <c r="Y708" i="17"/>
  <c r="X708" i="17"/>
  <c r="W708" i="17"/>
  <c r="V708" i="17"/>
  <c r="Y707" i="17"/>
  <c r="X707" i="17"/>
  <c r="W707" i="17"/>
  <c r="V707" i="17"/>
  <c r="Y706" i="17"/>
  <c r="X706" i="17"/>
  <c r="W706" i="17"/>
  <c r="V706" i="17"/>
  <c r="Y705" i="17"/>
  <c r="X705" i="17"/>
  <c r="W705" i="17"/>
  <c r="V705" i="17"/>
  <c r="Y704" i="17"/>
  <c r="X704" i="17"/>
  <c r="W704" i="17"/>
  <c r="V704" i="17"/>
  <c r="Y703" i="17"/>
  <c r="X703" i="17"/>
  <c r="W703" i="17"/>
  <c r="V703" i="17"/>
  <c r="Y702" i="17"/>
  <c r="X702" i="17"/>
  <c r="W702" i="17"/>
  <c r="V702" i="17"/>
  <c r="Y701" i="17"/>
  <c r="X701" i="17"/>
  <c r="W701" i="17"/>
  <c r="V701" i="17"/>
  <c r="Y700" i="17"/>
  <c r="X700" i="17"/>
  <c r="W700" i="17"/>
  <c r="V700" i="17"/>
  <c r="Y699" i="17"/>
  <c r="X699" i="17"/>
  <c r="W699" i="17"/>
  <c r="V699" i="17"/>
  <c r="Y698" i="17"/>
  <c r="X698" i="17"/>
  <c r="W698" i="17"/>
  <c r="V698" i="17"/>
  <c r="Y697" i="17"/>
  <c r="X697" i="17"/>
  <c r="W697" i="17"/>
  <c r="V697" i="17"/>
  <c r="Y696" i="17"/>
  <c r="X696" i="17"/>
  <c r="W696" i="17"/>
  <c r="V696" i="17"/>
  <c r="Y695" i="17"/>
  <c r="X695" i="17"/>
  <c r="W695" i="17"/>
  <c r="V695" i="17"/>
  <c r="Y694" i="17"/>
  <c r="X694" i="17"/>
  <c r="W694" i="17"/>
  <c r="V694" i="17"/>
  <c r="Y693" i="17"/>
  <c r="X693" i="17"/>
  <c r="W693" i="17"/>
  <c r="V693" i="17"/>
  <c r="Y692" i="17"/>
  <c r="X692" i="17"/>
  <c r="W692" i="17"/>
  <c r="V692" i="17"/>
  <c r="Y691" i="17"/>
  <c r="X691" i="17"/>
  <c r="W691" i="17"/>
  <c r="V691" i="17"/>
  <c r="Y690" i="17"/>
  <c r="X690" i="17"/>
  <c r="W690" i="17"/>
  <c r="V690" i="17"/>
  <c r="Y689" i="17"/>
  <c r="X689" i="17"/>
  <c r="W689" i="17"/>
  <c r="V689" i="17"/>
  <c r="Y688" i="17"/>
  <c r="X688" i="17"/>
  <c r="W688" i="17"/>
  <c r="V688" i="17"/>
  <c r="Y687" i="17"/>
  <c r="X687" i="17"/>
  <c r="W687" i="17"/>
  <c r="V687" i="17"/>
  <c r="Y686" i="17"/>
  <c r="X686" i="17"/>
  <c r="W686" i="17"/>
  <c r="V686" i="17"/>
  <c r="Y685" i="17"/>
  <c r="X685" i="17"/>
  <c r="W685" i="17"/>
  <c r="V685" i="17"/>
  <c r="Y684" i="17"/>
  <c r="X684" i="17"/>
  <c r="W684" i="17"/>
  <c r="V684" i="17"/>
  <c r="Y683" i="17"/>
  <c r="X683" i="17"/>
  <c r="W683" i="17"/>
  <c r="V683" i="17"/>
  <c r="Y682" i="17"/>
  <c r="X682" i="17"/>
  <c r="W682" i="17"/>
  <c r="V682" i="17"/>
  <c r="Y681" i="17"/>
  <c r="X681" i="17"/>
  <c r="W681" i="17"/>
  <c r="V681" i="17"/>
  <c r="Y680" i="17"/>
  <c r="X680" i="17"/>
  <c r="W680" i="17"/>
  <c r="V680" i="17"/>
  <c r="Y679" i="17"/>
  <c r="X679" i="17"/>
  <c r="W679" i="17"/>
  <c r="V679" i="17"/>
  <c r="Y678" i="17"/>
  <c r="X678" i="17"/>
  <c r="W678" i="17"/>
  <c r="V678" i="17"/>
  <c r="Y677" i="17"/>
  <c r="X677" i="17"/>
  <c r="W677" i="17"/>
  <c r="V677" i="17"/>
  <c r="Y676" i="17"/>
  <c r="X676" i="17"/>
  <c r="W676" i="17"/>
  <c r="V676" i="17"/>
  <c r="Y675" i="17"/>
  <c r="X675" i="17"/>
  <c r="W675" i="17"/>
  <c r="V675" i="17"/>
  <c r="Y674" i="17"/>
  <c r="X674" i="17"/>
  <c r="W674" i="17"/>
  <c r="V674" i="17"/>
  <c r="Y673" i="17"/>
  <c r="X673" i="17"/>
  <c r="W673" i="17"/>
  <c r="V673" i="17"/>
  <c r="Y672" i="17"/>
  <c r="X672" i="17"/>
  <c r="W672" i="17"/>
  <c r="V672" i="17"/>
  <c r="Y671" i="17"/>
  <c r="X671" i="17"/>
  <c r="W671" i="17"/>
  <c r="V671" i="17"/>
  <c r="Y670" i="17"/>
  <c r="X670" i="17"/>
  <c r="W670" i="17"/>
  <c r="V670" i="17"/>
  <c r="Y669" i="17"/>
  <c r="X669" i="17"/>
  <c r="W669" i="17"/>
  <c r="V669" i="17"/>
  <c r="Y668" i="17"/>
  <c r="X668" i="17"/>
  <c r="W668" i="17"/>
  <c r="V668" i="17"/>
  <c r="Y667" i="17"/>
  <c r="X667" i="17"/>
  <c r="W667" i="17"/>
  <c r="V667" i="17"/>
  <c r="Y666" i="17"/>
  <c r="X666" i="17"/>
  <c r="W666" i="17"/>
  <c r="V666" i="17"/>
  <c r="Y665" i="17"/>
  <c r="X665" i="17"/>
  <c r="W665" i="17"/>
  <c r="V665" i="17"/>
  <c r="Y664" i="17"/>
  <c r="X664" i="17"/>
  <c r="W664" i="17"/>
  <c r="V664" i="17"/>
  <c r="Y663" i="17"/>
  <c r="X663" i="17"/>
  <c r="W663" i="17"/>
  <c r="V663" i="17"/>
  <c r="Y662" i="17"/>
  <c r="X662" i="17"/>
  <c r="W662" i="17"/>
  <c r="V662" i="17"/>
  <c r="Y661" i="17"/>
  <c r="X661" i="17"/>
  <c r="W661" i="17"/>
  <c r="V661" i="17"/>
  <c r="Y660" i="17"/>
  <c r="X660" i="17"/>
  <c r="W660" i="17"/>
  <c r="V660" i="17"/>
  <c r="Y659" i="17"/>
  <c r="X659" i="17"/>
  <c r="W659" i="17"/>
  <c r="V659" i="17"/>
  <c r="Y658" i="17"/>
  <c r="X658" i="17"/>
  <c r="W658" i="17"/>
  <c r="V658" i="17"/>
  <c r="Y657" i="17"/>
  <c r="X657" i="17"/>
  <c r="W657" i="17"/>
  <c r="V657" i="17"/>
  <c r="Y656" i="17"/>
  <c r="X656" i="17"/>
  <c r="W656" i="17"/>
  <c r="V656" i="17"/>
  <c r="Y655" i="17"/>
  <c r="X655" i="17"/>
  <c r="W655" i="17"/>
  <c r="V655" i="17"/>
  <c r="Y654" i="17"/>
  <c r="X654" i="17"/>
  <c r="W654" i="17"/>
  <c r="V654" i="17"/>
  <c r="Y653" i="17"/>
  <c r="X653" i="17"/>
  <c r="W653" i="17"/>
  <c r="V653" i="17"/>
  <c r="Y652" i="17"/>
  <c r="X652" i="17"/>
  <c r="W652" i="17"/>
  <c r="V652" i="17"/>
  <c r="Y651" i="17"/>
  <c r="X651" i="17"/>
  <c r="W651" i="17"/>
  <c r="V651" i="17"/>
  <c r="Y650" i="17"/>
  <c r="X650" i="17"/>
  <c r="W650" i="17"/>
  <c r="V650" i="17"/>
  <c r="Y649" i="17"/>
  <c r="X649" i="17"/>
  <c r="W649" i="17"/>
  <c r="V649" i="17"/>
  <c r="Y648" i="17"/>
  <c r="X648" i="17"/>
  <c r="W648" i="17"/>
  <c r="V648" i="17"/>
  <c r="Y647" i="17"/>
  <c r="X647" i="17"/>
  <c r="W647" i="17"/>
  <c r="V647" i="17"/>
  <c r="Y646" i="17"/>
  <c r="X646" i="17"/>
  <c r="W646" i="17"/>
  <c r="V646" i="17"/>
  <c r="Y645" i="17"/>
  <c r="X645" i="17"/>
  <c r="W645" i="17"/>
  <c r="V645" i="17"/>
  <c r="Y644" i="17"/>
  <c r="X644" i="17"/>
  <c r="W644" i="17"/>
  <c r="V644" i="17"/>
  <c r="Y643" i="17"/>
  <c r="X643" i="17"/>
  <c r="W643" i="17"/>
  <c r="V643" i="17"/>
  <c r="Y642" i="17"/>
  <c r="X642" i="17"/>
  <c r="W642" i="17"/>
  <c r="V642" i="17"/>
  <c r="Y641" i="17"/>
  <c r="X641" i="17"/>
  <c r="W641" i="17"/>
  <c r="V641" i="17"/>
  <c r="Y640" i="17"/>
  <c r="X640" i="17"/>
  <c r="W640" i="17"/>
  <c r="V640" i="17"/>
  <c r="Y639" i="17"/>
  <c r="X639" i="17"/>
  <c r="W639" i="17"/>
  <c r="V639" i="17"/>
  <c r="Y638" i="17"/>
  <c r="X638" i="17"/>
  <c r="W638" i="17"/>
  <c r="V638" i="17"/>
  <c r="Y637" i="17"/>
  <c r="X637" i="17"/>
  <c r="W637" i="17"/>
  <c r="V637" i="17"/>
  <c r="Y636" i="17"/>
  <c r="X636" i="17"/>
  <c r="W636" i="17"/>
  <c r="V636" i="17"/>
  <c r="Y635" i="17"/>
  <c r="X635" i="17"/>
  <c r="W635" i="17"/>
  <c r="V635" i="17"/>
  <c r="Y634" i="17"/>
  <c r="X634" i="17"/>
  <c r="W634" i="17"/>
  <c r="V634" i="17"/>
  <c r="Y633" i="17"/>
  <c r="X633" i="17"/>
  <c r="W633" i="17"/>
  <c r="V633" i="17"/>
  <c r="Y632" i="17"/>
  <c r="X632" i="17"/>
  <c r="W632" i="17"/>
  <c r="V632" i="17"/>
  <c r="Y631" i="17"/>
  <c r="X631" i="17"/>
  <c r="W631" i="17"/>
  <c r="V631" i="17"/>
  <c r="Y630" i="17"/>
  <c r="X630" i="17"/>
  <c r="W630" i="17"/>
  <c r="V630" i="17"/>
  <c r="Y629" i="17"/>
  <c r="X629" i="17"/>
  <c r="W629" i="17"/>
  <c r="V629" i="17"/>
  <c r="Y628" i="17"/>
  <c r="X628" i="17"/>
  <c r="W628" i="17"/>
  <c r="V628" i="17"/>
  <c r="Y627" i="17"/>
  <c r="X627" i="17"/>
  <c r="W627" i="17"/>
  <c r="V627" i="17"/>
  <c r="Y626" i="17"/>
  <c r="X626" i="17"/>
  <c r="W626" i="17"/>
  <c r="V626" i="17"/>
  <c r="Y625" i="17"/>
  <c r="X625" i="17"/>
  <c r="W625" i="17"/>
  <c r="V625" i="17"/>
  <c r="Y624" i="17"/>
  <c r="X624" i="17"/>
  <c r="W624" i="17"/>
  <c r="V624" i="17"/>
  <c r="Y623" i="17"/>
  <c r="X623" i="17"/>
  <c r="W623" i="17"/>
  <c r="V623" i="17"/>
  <c r="Y622" i="17"/>
  <c r="X622" i="17"/>
  <c r="W622" i="17"/>
  <c r="V622" i="17"/>
  <c r="Y621" i="17"/>
  <c r="X621" i="17"/>
  <c r="W621" i="17"/>
  <c r="V621" i="17"/>
  <c r="Y620" i="17"/>
  <c r="X620" i="17"/>
  <c r="W620" i="17"/>
  <c r="V620" i="17"/>
  <c r="Y619" i="17"/>
  <c r="X619" i="17"/>
  <c r="W619" i="17"/>
  <c r="V619" i="17"/>
  <c r="Y618" i="17"/>
  <c r="X618" i="17"/>
  <c r="W618" i="17"/>
  <c r="V618" i="17"/>
  <c r="Y617" i="17"/>
  <c r="X617" i="17"/>
  <c r="W617" i="17"/>
  <c r="V617" i="17"/>
  <c r="Y616" i="17"/>
  <c r="X616" i="17"/>
  <c r="W616" i="17"/>
  <c r="V616" i="17"/>
  <c r="Y615" i="17"/>
  <c r="X615" i="17"/>
  <c r="W615" i="17"/>
  <c r="V615" i="17"/>
  <c r="Y614" i="17"/>
  <c r="X614" i="17"/>
  <c r="W614" i="17"/>
  <c r="V614" i="17"/>
  <c r="Y613" i="17"/>
  <c r="X613" i="17"/>
  <c r="W613" i="17"/>
  <c r="V613" i="17"/>
  <c r="Y612" i="17"/>
  <c r="X612" i="17"/>
  <c r="W612" i="17"/>
  <c r="V612" i="17"/>
  <c r="Y611" i="17"/>
  <c r="X611" i="17"/>
  <c r="W611" i="17"/>
  <c r="V611" i="17"/>
  <c r="Y610" i="17"/>
  <c r="X610" i="17"/>
  <c r="W610" i="17"/>
  <c r="V610" i="17"/>
  <c r="Y609" i="17"/>
  <c r="X609" i="17"/>
  <c r="W609" i="17"/>
  <c r="V609" i="17"/>
  <c r="Y608" i="17"/>
  <c r="X608" i="17"/>
  <c r="W608" i="17"/>
  <c r="V608" i="17"/>
  <c r="Y607" i="17"/>
  <c r="X607" i="17"/>
  <c r="W607" i="17"/>
  <c r="V607" i="17"/>
  <c r="Y606" i="17"/>
  <c r="X606" i="17"/>
  <c r="W606" i="17"/>
  <c r="V606" i="17"/>
  <c r="Y605" i="17"/>
  <c r="X605" i="17"/>
  <c r="W605" i="17"/>
  <c r="V605" i="17"/>
  <c r="Y604" i="17"/>
  <c r="X604" i="17"/>
  <c r="W604" i="17"/>
  <c r="V604" i="17"/>
  <c r="Y603" i="17"/>
  <c r="X603" i="17"/>
  <c r="W603" i="17"/>
  <c r="V603" i="17"/>
  <c r="Y602" i="17"/>
  <c r="X602" i="17"/>
  <c r="W602" i="17"/>
  <c r="V602" i="17"/>
  <c r="Y601" i="17"/>
  <c r="X601" i="17"/>
  <c r="W601" i="17"/>
  <c r="V601" i="17"/>
  <c r="Y600" i="17"/>
  <c r="X600" i="17"/>
  <c r="W600" i="17"/>
  <c r="V600" i="17"/>
  <c r="Y599" i="17"/>
  <c r="X599" i="17"/>
  <c r="W599" i="17"/>
  <c r="V599" i="17"/>
  <c r="Y598" i="17"/>
  <c r="X598" i="17"/>
  <c r="W598" i="17"/>
  <c r="V598" i="17"/>
  <c r="Y597" i="17"/>
  <c r="X597" i="17"/>
  <c r="W597" i="17"/>
  <c r="V597" i="17"/>
  <c r="Y596" i="17"/>
  <c r="X596" i="17"/>
  <c r="W596" i="17"/>
  <c r="V596" i="17"/>
  <c r="Y595" i="17"/>
  <c r="X595" i="17"/>
  <c r="W595" i="17"/>
  <c r="V595" i="17"/>
  <c r="Y594" i="17"/>
  <c r="X594" i="17"/>
  <c r="W594" i="17"/>
  <c r="V594" i="17"/>
  <c r="Y593" i="17"/>
  <c r="X593" i="17"/>
  <c r="W593" i="17"/>
  <c r="V593" i="17"/>
  <c r="Y592" i="17"/>
  <c r="X592" i="17"/>
  <c r="W592" i="17"/>
  <c r="V592" i="17"/>
  <c r="Y591" i="17"/>
  <c r="X591" i="17"/>
  <c r="W591" i="17"/>
  <c r="V591" i="17"/>
  <c r="Y590" i="17"/>
  <c r="X590" i="17"/>
  <c r="W590" i="17"/>
  <c r="V590" i="17"/>
  <c r="Y589" i="17"/>
  <c r="X589" i="17"/>
  <c r="W589" i="17"/>
  <c r="V589" i="17"/>
  <c r="Y588" i="17"/>
  <c r="X588" i="17"/>
  <c r="W588" i="17"/>
  <c r="V588" i="17"/>
  <c r="Y587" i="17"/>
  <c r="X587" i="17"/>
  <c r="W587" i="17"/>
  <c r="V587" i="17"/>
  <c r="Y586" i="17"/>
  <c r="X586" i="17"/>
  <c r="W586" i="17"/>
  <c r="V586" i="17"/>
  <c r="Y585" i="17"/>
  <c r="X585" i="17"/>
  <c r="W585" i="17"/>
  <c r="V585" i="17"/>
  <c r="Y584" i="17"/>
  <c r="X584" i="17"/>
  <c r="W584" i="17"/>
  <c r="V584" i="17"/>
  <c r="Y583" i="17"/>
  <c r="X583" i="17"/>
  <c r="W583" i="17"/>
  <c r="V583" i="17"/>
  <c r="Y582" i="17"/>
  <c r="X582" i="17"/>
  <c r="W582" i="17"/>
  <c r="V582" i="17"/>
  <c r="Y581" i="17"/>
  <c r="X581" i="17"/>
  <c r="W581" i="17"/>
  <c r="V581" i="17"/>
  <c r="Y580" i="17"/>
  <c r="X580" i="17"/>
  <c r="W580" i="17"/>
  <c r="V580" i="17"/>
  <c r="Y579" i="17"/>
  <c r="X579" i="17"/>
  <c r="W579" i="17"/>
  <c r="V579" i="17"/>
  <c r="Y578" i="17"/>
  <c r="X578" i="17"/>
  <c r="W578" i="17"/>
  <c r="V578" i="17"/>
  <c r="Y577" i="17"/>
  <c r="X577" i="17"/>
  <c r="W577" i="17"/>
  <c r="V577" i="17"/>
  <c r="Y576" i="17"/>
  <c r="X576" i="17"/>
  <c r="W576" i="17"/>
  <c r="V576" i="17"/>
  <c r="Y575" i="17"/>
  <c r="X575" i="17"/>
  <c r="W575" i="17"/>
  <c r="V575" i="17"/>
  <c r="Y574" i="17"/>
  <c r="X574" i="17"/>
  <c r="W574" i="17"/>
  <c r="V574" i="17"/>
  <c r="Y573" i="17"/>
  <c r="X573" i="17"/>
  <c r="W573" i="17"/>
  <c r="V573" i="17"/>
  <c r="Y572" i="17"/>
  <c r="X572" i="17"/>
  <c r="W572" i="17"/>
  <c r="V572" i="17"/>
  <c r="Y571" i="17"/>
  <c r="X571" i="17"/>
  <c r="W571" i="17"/>
  <c r="V571" i="17"/>
  <c r="Y570" i="17"/>
  <c r="X570" i="17"/>
  <c r="W570" i="17"/>
  <c r="V570" i="17"/>
  <c r="Y569" i="17"/>
  <c r="X569" i="17"/>
  <c r="W569" i="17"/>
  <c r="V569" i="17"/>
  <c r="Y568" i="17"/>
  <c r="X568" i="17"/>
  <c r="W568" i="17"/>
  <c r="V568" i="17"/>
  <c r="Y567" i="17"/>
  <c r="X567" i="17"/>
  <c r="W567" i="17"/>
  <c r="V567" i="17"/>
  <c r="Y566" i="17"/>
  <c r="X566" i="17"/>
  <c r="W566" i="17"/>
  <c r="V566" i="17"/>
  <c r="Y565" i="17"/>
  <c r="X565" i="17"/>
  <c r="W565" i="17"/>
  <c r="V565" i="17"/>
  <c r="Y564" i="17"/>
  <c r="X564" i="17"/>
  <c r="W564" i="17"/>
  <c r="V564" i="17"/>
  <c r="Y563" i="17"/>
  <c r="X563" i="17"/>
  <c r="W563" i="17"/>
  <c r="V563" i="17"/>
  <c r="Y562" i="17"/>
  <c r="X562" i="17"/>
  <c r="W562" i="17"/>
  <c r="V562" i="17"/>
  <c r="Y561" i="17"/>
  <c r="X561" i="17"/>
  <c r="W561" i="17"/>
  <c r="V561" i="17"/>
  <c r="Y560" i="17"/>
  <c r="X560" i="17"/>
  <c r="W560" i="17"/>
  <c r="V560" i="17"/>
  <c r="Y559" i="17"/>
  <c r="X559" i="17"/>
  <c r="W559" i="17"/>
  <c r="V559" i="17"/>
  <c r="Y558" i="17"/>
  <c r="X558" i="17"/>
  <c r="W558" i="17"/>
  <c r="V558" i="17"/>
  <c r="Y557" i="17"/>
  <c r="X557" i="17"/>
  <c r="W557" i="17"/>
  <c r="V557" i="17"/>
  <c r="Y556" i="17"/>
  <c r="X556" i="17"/>
  <c r="W556" i="17"/>
  <c r="V556" i="17"/>
  <c r="Y555" i="17"/>
  <c r="X555" i="17"/>
  <c r="W555" i="17"/>
  <c r="V555" i="17"/>
  <c r="AB554" i="17"/>
  <c r="AA554" i="17"/>
  <c r="Y554" i="17"/>
  <c r="X554" i="17"/>
  <c r="W554" i="17"/>
  <c r="V554" i="17"/>
  <c r="Y553" i="17"/>
  <c r="X553" i="17"/>
  <c r="W553" i="17"/>
  <c r="V553" i="17"/>
  <c r="Y552" i="17"/>
  <c r="X552" i="17"/>
  <c r="W552" i="17"/>
  <c r="V552" i="17"/>
  <c r="Y551" i="17"/>
  <c r="X551" i="17"/>
  <c r="W551" i="17"/>
  <c r="V551" i="17"/>
  <c r="Y550" i="17"/>
  <c r="X550" i="17"/>
  <c r="W550" i="17"/>
  <c r="V550" i="17"/>
  <c r="Y549" i="17"/>
  <c r="X549" i="17"/>
  <c r="W549" i="17"/>
  <c r="V549" i="17"/>
  <c r="Y548" i="17"/>
  <c r="X548" i="17"/>
  <c r="W548" i="17"/>
  <c r="V548" i="17"/>
  <c r="Y547" i="17"/>
  <c r="X547" i="17"/>
  <c r="W547" i="17"/>
  <c r="V547" i="17"/>
  <c r="Y546" i="17"/>
  <c r="X546" i="17"/>
  <c r="W546" i="17"/>
  <c r="V546" i="17"/>
  <c r="Y545" i="17"/>
  <c r="X545" i="17"/>
  <c r="W545" i="17"/>
  <c r="V545" i="17"/>
  <c r="Y544" i="17"/>
  <c r="X544" i="17"/>
  <c r="W544" i="17"/>
  <c r="V544" i="17"/>
  <c r="Y543" i="17"/>
  <c r="X543" i="17"/>
  <c r="W543" i="17"/>
  <c r="V543" i="17"/>
  <c r="Y542" i="17"/>
  <c r="X542" i="17"/>
  <c r="W542" i="17"/>
  <c r="V542" i="17"/>
  <c r="Y541" i="17"/>
  <c r="X541" i="17"/>
  <c r="W541" i="17"/>
  <c r="V541" i="17"/>
  <c r="Y540" i="17"/>
  <c r="X540" i="17"/>
  <c r="W540" i="17"/>
  <c r="V540" i="17"/>
  <c r="Y539" i="17"/>
  <c r="X539" i="17"/>
  <c r="W539" i="17"/>
  <c r="V539" i="17"/>
  <c r="Y538" i="17"/>
  <c r="X538" i="17"/>
  <c r="W538" i="17"/>
  <c r="V538" i="17"/>
  <c r="Y537" i="17"/>
  <c r="X537" i="17"/>
  <c r="W537" i="17"/>
  <c r="V537" i="17"/>
  <c r="Y536" i="17"/>
  <c r="X536" i="17"/>
  <c r="W536" i="17"/>
  <c r="V536" i="17"/>
  <c r="Y535" i="17"/>
  <c r="X535" i="17"/>
  <c r="W535" i="17"/>
  <c r="V535" i="17"/>
  <c r="Y534" i="17"/>
  <c r="X534" i="17"/>
  <c r="W534" i="17"/>
  <c r="V534" i="17"/>
  <c r="Y533" i="17"/>
  <c r="X533" i="17"/>
  <c r="W533" i="17"/>
  <c r="V533" i="17"/>
  <c r="Y532" i="17"/>
  <c r="X532" i="17"/>
  <c r="W532" i="17"/>
  <c r="V532" i="17"/>
  <c r="Y531" i="17"/>
  <c r="X531" i="17"/>
  <c r="W531" i="17"/>
  <c r="V531" i="17"/>
  <c r="Y530" i="17"/>
  <c r="X530" i="17"/>
  <c r="W530" i="17"/>
  <c r="V530" i="17"/>
  <c r="Y529" i="17"/>
  <c r="X529" i="17"/>
  <c r="W529" i="17"/>
  <c r="V529" i="17"/>
  <c r="Y528" i="17"/>
  <c r="X528" i="17"/>
  <c r="W528" i="17"/>
  <c r="V528" i="17"/>
  <c r="Y527" i="17"/>
  <c r="X527" i="17"/>
  <c r="W527" i="17"/>
  <c r="V527" i="17"/>
  <c r="Y526" i="17"/>
  <c r="X526" i="17"/>
  <c r="W526" i="17"/>
  <c r="V526" i="17"/>
  <c r="Y525" i="17"/>
  <c r="X525" i="17"/>
  <c r="W525" i="17"/>
  <c r="V525" i="17"/>
  <c r="Y524" i="17"/>
  <c r="X524" i="17"/>
  <c r="W524" i="17"/>
  <c r="V524" i="17"/>
  <c r="Y523" i="17"/>
  <c r="X523" i="17"/>
  <c r="W523" i="17"/>
  <c r="V523" i="17"/>
  <c r="Y522" i="17"/>
  <c r="X522" i="17"/>
  <c r="W522" i="17"/>
  <c r="V522" i="17"/>
  <c r="Y521" i="17"/>
  <c r="X521" i="17"/>
  <c r="W521" i="17"/>
  <c r="V521" i="17"/>
  <c r="Y520" i="17"/>
  <c r="X520" i="17"/>
  <c r="W520" i="17"/>
  <c r="V520" i="17"/>
  <c r="Y519" i="17"/>
  <c r="X519" i="17"/>
  <c r="W519" i="17"/>
  <c r="V519" i="17"/>
  <c r="Y518" i="17"/>
  <c r="X518" i="17"/>
  <c r="W518" i="17"/>
  <c r="V518" i="17"/>
  <c r="Y517" i="17"/>
  <c r="X517" i="17"/>
  <c r="W517" i="17"/>
  <c r="V517" i="17"/>
  <c r="Y516" i="17"/>
  <c r="X516" i="17"/>
  <c r="W516" i="17"/>
  <c r="V516" i="17"/>
  <c r="Y515" i="17"/>
  <c r="X515" i="17"/>
  <c r="W515" i="17"/>
  <c r="V515" i="17"/>
  <c r="Y514" i="17"/>
  <c r="X514" i="17"/>
  <c r="W514" i="17"/>
  <c r="V514" i="17"/>
  <c r="Y513" i="17"/>
  <c r="X513" i="17"/>
  <c r="W513" i="17"/>
  <c r="V513" i="17"/>
  <c r="Y512" i="17"/>
  <c r="X512" i="17"/>
  <c r="W512" i="17"/>
  <c r="V512" i="17"/>
  <c r="Y511" i="17"/>
  <c r="X511" i="17"/>
  <c r="W511" i="17"/>
  <c r="V511" i="17"/>
  <c r="Y510" i="17"/>
  <c r="X510" i="17"/>
  <c r="W510" i="17"/>
  <c r="V510" i="17"/>
  <c r="Y509" i="17"/>
  <c r="X509" i="17"/>
  <c r="W509" i="17"/>
  <c r="V509" i="17"/>
  <c r="Y508" i="17"/>
  <c r="X508" i="17"/>
  <c r="W508" i="17"/>
  <c r="V508" i="17"/>
  <c r="Y507" i="17"/>
  <c r="X507" i="17"/>
  <c r="W507" i="17"/>
  <c r="V507" i="17"/>
  <c r="Y506" i="17"/>
  <c r="X506" i="17"/>
  <c r="W506" i="17"/>
  <c r="V506" i="17"/>
  <c r="Y505" i="17"/>
  <c r="X505" i="17"/>
  <c r="W505" i="17"/>
  <c r="V505" i="17"/>
  <c r="Y504" i="17"/>
  <c r="X504" i="17"/>
  <c r="W504" i="17"/>
  <c r="V504" i="17"/>
  <c r="Y503" i="17"/>
  <c r="X503" i="17"/>
  <c r="W503" i="17"/>
  <c r="V503" i="17"/>
  <c r="Y502" i="17"/>
  <c r="X502" i="17"/>
  <c r="W502" i="17"/>
  <c r="V502" i="17"/>
  <c r="Y501" i="17"/>
  <c r="X501" i="17"/>
  <c r="W501" i="17"/>
  <c r="V501" i="17"/>
  <c r="Y500" i="17"/>
  <c r="X500" i="17"/>
  <c r="W500" i="17"/>
  <c r="V500" i="17"/>
  <c r="Y499" i="17"/>
  <c r="X499" i="17"/>
  <c r="W499" i="17"/>
  <c r="V499" i="17"/>
  <c r="Y498" i="17"/>
  <c r="X498" i="17"/>
  <c r="W498" i="17"/>
  <c r="V498" i="17"/>
  <c r="Y497" i="17"/>
  <c r="X497" i="17"/>
  <c r="W497" i="17"/>
  <c r="V497" i="17"/>
  <c r="Y496" i="17"/>
  <c r="X496" i="17"/>
  <c r="W496" i="17"/>
  <c r="V496" i="17"/>
  <c r="Y495" i="17"/>
  <c r="X495" i="17"/>
  <c r="W495" i="17"/>
  <c r="V495" i="17"/>
  <c r="Y494" i="17"/>
  <c r="X494" i="17"/>
  <c r="W494" i="17"/>
  <c r="V494" i="17"/>
  <c r="Y493" i="17"/>
  <c r="X493" i="17"/>
  <c r="W493" i="17"/>
  <c r="V493" i="17"/>
  <c r="Y492" i="17"/>
  <c r="X492" i="17"/>
  <c r="W492" i="17"/>
  <c r="V492" i="17"/>
  <c r="Y491" i="17"/>
  <c r="X491" i="17"/>
  <c r="W491" i="17"/>
  <c r="V491" i="17"/>
  <c r="Y490" i="17"/>
  <c r="X490" i="17"/>
  <c r="W490" i="17"/>
  <c r="V490" i="17"/>
  <c r="Y489" i="17"/>
  <c r="X489" i="17"/>
  <c r="W489" i="17"/>
  <c r="V489" i="17"/>
  <c r="Y488" i="17"/>
  <c r="X488" i="17"/>
  <c r="W488" i="17"/>
  <c r="V488" i="17"/>
  <c r="Y487" i="17"/>
  <c r="X487" i="17"/>
  <c r="W487" i="17"/>
  <c r="V487" i="17"/>
  <c r="Y486" i="17"/>
  <c r="X486" i="17"/>
  <c r="W486" i="17"/>
  <c r="V486" i="17"/>
  <c r="Y485" i="17"/>
  <c r="X485" i="17"/>
  <c r="W485" i="17"/>
  <c r="V485" i="17"/>
  <c r="Y484" i="17"/>
  <c r="X484" i="17"/>
  <c r="W484" i="17"/>
  <c r="V484" i="17"/>
  <c r="Y483" i="17"/>
  <c r="X483" i="17"/>
  <c r="W483" i="17"/>
  <c r="V483" i="17"/>
  <c r="Y482" i="17"/>
  <c r="X482" i="17"/>
  <c r="W482" i="17"/>
  <c r="V482" i="17"/>
  <c r="Y481" i="17"/>
  <c r="X481" i="17"/>
  <c r="W481" i="17"/>
  <c r="V481" i="17"/>
  <c r="Y480" i="17"/>
  <c r="X480" i="17"/>
  <c r="W480" i="17"/>
  <c r="V480" i="17"/>
  <c r="Y479" i="17"/>
  <c r="X479" i="17"/>
  <c r="W479" i="17"/>
  <c r="V479" i="17"/>
  <c r="Y478" i="17"/>
  <c r="X478" i="17"/>
  <c r="W478" i="17"/>
  <c r="V478" i="17"/>
  <c r="Y477" i="17"/>
  <c r="X477" i="17"/>
  <c r="W477" i="17"/>
  <c r="V477" i="17"/>
  <c r="Y476" i="17"/>
  <c r="X476" i="17"/>
  <c r="W476" i="17"/>
  <c r="V476" i="17"/>
  <c r="Y475" i="17"/>
  <c r="X475" i="17"/>
  <c r="W475" i="17"/>
  <c r="V475" i="17"/>
  <c r="Y474" i="17"/>
  <c r="X474" i="17"/>
  <c r="W474" i="17"/>
  <c r="V474" i="17"/>
  <c r="Y473" i="17"/>
  <c r="X473" i="17"/>
  <c r="W473" i="17"/>
  <c r="V473" i="17"/>
  <c r="Y472" i="17"/>
  <c r="X472" i="17"/>
  <c r="W472" i="17"/>
  <c r="V472" i="17"/>
  <c r="Y471" i="17"/>
  <c r="X471" i="17"/>
  <c r="W471" i="17"/>
  <c r="V471" i="17"/>
  <c r="Y470" i="17"/>
  <c r="X470" i="17"/>
  <c r="W470" i="17"/>
  <c r="V470" i="17"/>
  <c r="Y469" i="17"/>
  <c r="X469" i="17"/>
  <c r="W469" i="17"/>
  <c r="V469" i="17"/>
  <c r="Y468" i="17"/>
  <c r="X468" i="17"/>
  <c r="W468" i="17"/>
  <c r="V468" i="17"/>
  <c r="Y467" i="17"/>
  <c r="X467" i="17"/>
  <c r="W467" i="17"/>
  <c r="V467" i="17"/>
  <c r="Y466" i="17"/>
  <c r="X466" i="17"/>
  <c r="W466" i="17"/>
  <c r="V466" i="17"/>
  <c r="Y465" i="17"/>
  <c r="X465" i="17"/>
  <c r="W465" i="17"/>
  <c r="V465" i="17"/>
  <c r="Y464" i="17"/>
  <c r="X464" i="17"/>
  <c r="W464" i="17"/>
  <c r="V464" i="17"/>
  <c r="Y463" i="17"/>
  <c r="X463" i="17"/>
  <c r="W463" i="17"/>
  <c r="V463" i="17"/>
  <c r="Y462" i="17"/>
  <c r="X462" i="17"/>
  <c r="W462" i="17"/>
  <c r="V462" i="17"/>
  <c r="Y461" i="17"/>
  <c r="X461" i="17"/>
  <c r="W461" i="17"/>
  <c r="V461" i="17"/>
  <c r="Y460" i="17"/>
  <c r="X460" i="17"/>
  <c r="W460" i="17"/>
  <c r="V460" i="17"/>
  <c r="Y459" i="17"/>
  <c r="X459" i="17"/>
  <c r="W459" i="17"/>
  <c r="V459" i="17"/>
  <c r="Y458" i="17"/>
  <c r="X458" i="17"/>
  <c r="W458" i="17"/>
  <c r="V458" i="17"/>
  <c r="Y457" i="17"/>
  <c r="X457" i="17"/>
  <c r="W457" i="17"/>
  <c r="V457" i="17"/>
  <c r="Y456" i="17"/>
  <c r="X456" i="17"/>
  <c r="W456" i="17"/>
  <c r="V456" i="17"/>
  <c r="Y455" i="17"/>
  <c r="X455" i="17"/>
  <c r="W455" i="17"/>
  <c r="V455" i="17"/>
  <c r="Y454" i="17"/>
  <c r="X454" i="17"/>
  <c r="W454" i="17"/>
  <c r="V454" i="17"/>
  <c r="Y453" i="17"/>
  <c r="X453" i="17"/>
  <c r="W453" i="17"/>
  <c r="V453" i="17"/>
  <c r="Y452" i="17"/>
  <c r="X452" i="17"/>
  <c r="W452" i="17"/>
  <c r="V452" i="17"/>
  <c r="Y451" i="17"/>
  <c r="X451" i="17"/>
  <c r="W451" i="17"/>
  <c r="V451" i="17"/>
  <c r="Y450" i="17"/>
  <c r="X450" i="17"/>
  <c r="W450" i="17"/>
  <c r="V450" i="17"/>
  <c r="Y449" i="17"/>
  <c r="X449" i="17"/>
  <c r="W449" i="17"/>
  <c r="V449" i="17"/>
  <c r="Y448" i="17"/>
  <c r="X448" i="17"/>
  <c r="W448" i="17"/>
  <c r="V448" i="17"/>
  <c r="Y447" i="17"/>
  <c r="X447" i="17"/>
  <c r="W447" i="17"/>
  <c r="V447" i="17"/>
  <c r="Y446" i="17"/>
  <c r="X446" i="17"/>
  <c r="W446" i="17"/>
  <c r="V446" i="17"/>
  <c r="Y445" i="17"/>
  <c r="X445" i="17"/>
  <c r="W445" i="17"/>
  <c r="V445" i="17"/>
  <c r="Y444" i="17"/>
  <c r="X444" i="17"/>
  <c r="W444" i="17"/>
  <c r="V444" i="17"/>
  <c r="Y443" i="17"/>
  <c r="X443" i="17"/>
  <c r="W443" i="17"/>
  <c r="V443" i="17"/>
  <c r="Y442" i="17"/>
  <c r="X442" i="17"/>
  <c r="W442" i="17"/>
  <c r="V442" i="17"/>
  <c r="Y441" i="17"/>
  <c r="X441" i="17"/>
  <c r="W441" i="17"/>
  <c r="V441" i="17"/>
  <c r="Y440" i="17"/>
  <c r="X440" i="17"/>
  <c r="W440" i="17"/>
  <c r="V440" i="17"/>
  <c r="Y439" i="17"/>
  <c r="X439" i="17"/>
  <c r="W439" i="17"/>
  <c r="V439" i="17"/>
  <c r="Y438" i="17"/>
  <c r="X438" i="17"/>
  <c r="W438" i="17"/>
  <c r="V438" i="17"/>
  <c r="Y437" i="17"/>
  <c r="X437" i="17"/>
  <c r="W437" i="17"/>
  <c r="V437" i="17"/>
  <c r="Y436" i="17"/>
  <c r="X436" i="17"/>
  <c r="W436" i="17"/>
  <c r="V436" i="17"/>
  <c r="Y435" i="17"/>
  <c r="X435" i="17"/>
  <c r="W435" i="17"/>
  <c r="V435" i="17"/>
  <c r="Y434" i="17"/>
  <c r="X434" i="17"/>
  <c r="W434" i="17"/>
  <c r="V434" i="17"/>
  <c r="Y433" i="17"/>
  <c r="X433" i="17"/>
  <c r="W433" i="17"/>
  <c r="V433" i="17"/>
  <c r="Y432" i="17"/>
  <c r="X432" i="17"/>
  <c r="W432" i="17"/>
  <c r="V432" i="17"/>
  <c r="Y431" i="17"/>
  <c r="X431" i="17"/>
  <c r="W431" i="17"/>
  <c r="V431" i="17"/>
  <c r="Y430" i="17"/>
  <c r="X430" i="17"/>
  <c r="W430" i="17"/>
  <c r="V430" i="17"/>
  <c r="Y429" i="17"/>
  <c r="X429" i="17"/>
  <c r="W429" i="17"/>
  <c r="V429" i="17"/>
  <c r="Y428" i="17"/>
  <c r="X428" i="17"/>
  <c r="W428" i="17"/>
  <c r="V428" i="17"/>
  <c r="Y427" i="17"/>
  <c r="X427" i="17"/>
  <c r="W427" i="17"/>
  <c r="V427" i="17"/>
  <c r="Y426" i="17"/>
  <c r="X426" i="17"/>
  <c r="W426" i="17"/>
  <c r="V426" i="17"/>
  <c r="Y425" i="17"/>
  <c r="X425" i="17"/>
  <c r="W425" i="17"/>
  <c r="V425" i="17"/>
  <c r="Y424" i="17"/>
  <c r="X424" i="17"/>
  <c r="W424" i="17"/>
  <c r="V424" i="17"/>
  <c r="Y423" i="17"/>
  <c r="X423" i="17"/>
  <c r="W423" i="17"/>
  <c r="V423" i="17"/>
  <c r="Y422" i="17"/>
  <c r="X422" i="17"/>
  <c r="W422" i="17"/>
  <c r="V422" i="17"/>
  <c r="Y421" i="17"/>
  <c r="X421" i="17"/>
  <c r="W421" i="17"/>
  <c r="V421" i="17"/>
  <c r="Y420" i="17"/>
  <c r="X420" i="17"/>
  <c r="W420" i="17"/>
  <c r="V420" i="17"/>
  <c r="Y419" i="17"/>
  <c r="X419" i="17"/>
  <c r="W419" i="17"/>
  <c r="V419" i="17"/>
  <c r="Y418" i="17"/>
  <c r="X418" i="17"/>
  <c r="W418" i="17"/>
  <c r="V418" i="17"/>
  <c r="Y417" i="17"/>
  <c r="X417" i="17"/>
  <c r="W417" i="17"/>
  <c r="V417" i="17"/>
  <c r="Y416" i="17"/>
  <c r="X416" i="17"/>
  <c r="W416" i="17"/>
  <c r="V416" i="17"/>
  <c r="Y415" i="17"/>
  <c r="X415" i="17"/>
  <c r="W415" i="17"/>
  <c r="V415" i="17"/>
  <c r="Y414" i="17"/>
  <c r="X414" i="17"/>
  <c r="W414" i="17"/>
  <c r="V414" i="17"/>
  <c r="Y413" i="17"/>
  <c r="X413" i="17"/>
  <c r="W413" i="17"/>
  <c r="V413" i="17"/>
  <c r="Y412" i="17"/>
  <c r="X412" i="17"/>
  <c r="W412" i="17"/>
  <c r="V412" i="17"/>
  <c r="Y411" i="17"/>
  <c r="X411" i="17"/>
  <c r="W411" i="17"/>
  <c r="V411" i="17"/>
  <c r="Y410" i="17"/>
  <c r="X410" i="17"/>
  <c r="W410" i="17"/>
  <c r="V410" i="17"/>
  <c r="Y409" i="17"/>
  <c r="X409" i="17"/>
  <c r="W409" i="17"/>
  <c r="V409" i="17"/>
  <c r="Y408" i="17"/>
  <c r="X408" i="17"/>
  <c r="W408" i="17"/>
  <c r="V408" i="17"/>
  <c r="Y407" i="17"/>
  <c r="X407" i="17"/>
  <c r="W407" i="17"/>
  <c r="V407" i="17"/>
  <c r="Y406" i="17"/>
  <c r="X406" i="17"/>
  <c r="W406" i="17"/>
  <c r="V406" i="17"/>
  <c r="Y405" i="17"/>
  <c r="X405" i="17"/>
  <c r="W405" i="17"/>
  <c r="V405" i="17"/>
  <c r="Y404" i="17"/>
  <c r="X404" i="17"/>
  <c r="W404" i="17"/>
  <c r="V404" i="17"/>
  <c r="Y403" i="17"/>
  <c r="X403" i="17"/>
  <c r="W403" i="17"/>
  <c r="V403" i="17"/>
  <c r="Y402" i="17"/>
  <c r="X402" i="17"/>
  <c r="W402" i="17"/>
  <c r="V402" i="17"/>
  <c r="Y401" i="17"/>
  <c r="X401" i="17"/>
  <c r="W401" i="17"/>
  <c r="V401" i="17"/>
  <c r="Y400" i="17"/>
  <c r="X400" i="17"/>
  <c r="W400" i="17"/>
  <c r="V400" i="17"/>
  <c r="Y399" i="17"/>
  <c r="X399" i="17"/>
  <c r="W399" i="17"/>
  <c r="V399" i="17"/>
  <c r="Y398" i="17"/>
  <c r="X398" i="17"/>
  <c r="W398" i="17"/>
  <c r="V398" i="17"/>
  <c r="Y397" i="17"/>
  <c r="X397" i="17"/>
  <c r="W397" i="17"/>
  <c r="V397" i="17"/>
  <c r="Y396" i="17"/>
  <c r="X396" i="17"/>
  <c r="W396" i="17"/>
  <c r="V396" i="17"/>
  <c r="Y395" i="17"/>
  <c r="X395" i="17"/>
  <c r="W395" i="17"/>
  <c r="V395" i="17"/>
  <c r="Y394" i="17"/>
  <c r="X394" i="17"/>
  <c r="W394" i="17"/>
  <c r="V394" i="17"/>
  <c r="Y393" i="17"/>
  <c r="X393" i="17"/>
  <c r="W393" i="17"/>
  <c r="V393" i="17"/>
  <c r="Y392" i="17"/>
  <c r="X392" i="17"/>
  <c r="W392" i="17"/>
  <c r="V392" i="17"/>
  <c r="Y391" i="17"/>
  <c r="X391" i="17"/>
  <c r="W391" i="17"/>
  <c r="V391" i="17"/>
  <c r="Y390" i="17"/>
  <c r="X390" i="17"/>
  <c r="W390" i="17"/>
  <c r="V390" i="17"/>
  <c r="Y389" i="17"/>
  <c r="X389" i="17"/>
  <c r="W389" i="17"/>
  <c r="V389" i="17"/>
  <c r="Y388" i="17"/>
  <c r="X388" i="17"/>
  <c r="W388" i="17"/>
  <c r="V388" i="17"/>
  <c r="Y387" i="17"/>
  <c r="X387" i="17"/>
  <c r="W387" i="17"/>
  <c r="V387" i="17"/>
  <c r="Y386" i="17"/>
  <c r="X386" i="17"/>
  <c r="W386" i="17"/>
  <c r="V386" i="17"/>
  <c r="Y385" i="17"/>
  <c r="X385" i="17"/>
  <c r="W385" i="17"/>
  <c r="V385" i="17"/>
  <c r="Y384" i="17"/>
  <c r="X384" i="17"/>
  <c r="W384" i="17"/>
  <c r="V384" i="17"/>
  <c r="Y383" i="17"/>
  <c r="X383" i="17"/>
  <c r="W383" i="17"/>
  <c r="V383" i="17"/>
  <c r="Y382" i="17"/>
  <c r="X382" i="17"/>
  <c r="W382" i="17"/>
  <c r="V382" i="17"/>
  <c r="Y381" i="17"/>
  <c r="X381" i="17"/>
  <c r="W381" i="17"/>
  <c r="V381" i="17"/>
  <c r="Y380" i="17"/>
  <c r="X380" i="17"/>
  <c r="W380" i="17"/>
  <c r="V380" i="17"/>
  <c r="Y379" i="17"/>
  <c r="X379" i="17"/>
  <c r="W379" i="17"/>
  <c r="V379" i="17"/>
  <c r="Y378" i="17"/>
  <c r="X378" i="17"/>
  <c r="W378" i="17"/>
  <c r="V378" i="17"/>
  <c r="Y377" i="17"/>
  <c r="X377" i="17"/>
  <c r="W377" i="17"/>
  <c r="V377" i="17"/>
  <c r="Y376" i="17"/>
  <c r="X376" i="17"/>
  <c r="W376" i="17"/>
  <c r="V376" i="17"/>
  <c r="Y375" i="17"/>
  <c r="X375" i="17"/>
  <c r="W375" i="17"/>
  <c r="V375" i="17"/>
  <c r="Y374" i="17"/>
  <c r="X374" i="17"/>
  <c r="W374" i="17"/>
  <c r="V374" i="17"/>
  <c r="Y373" i="17"/>
  <c r="X373" i="17"/>
  <c r="W373" i="17"/>
  <c r="V373" i="17"/>
  <c r="Y372" i="17"/>
  <c r="X372" i="17"/>
  <c r="W372" i="17"/>
  <c r="V372" i="17"/>
  <c r="Y371" i="17"/>
  <c r="X371" i="17"/>
  <c r="W371" i="17"/>
  <c r="V371" i="17"/>
  <c r="Y370" i="17"/>
  <c r="X370" i="17"/>
  <c r="W370" i="17"/>
  <c r="V370" i="17"/>
  <c r="Y369" i="17"/>
  <c r="X369" i="17"/>
  <c r="W369" i="17"/>
  <c r="V369" i="17"/>
  <c r="Y368" i="17"/>
  <c r="X368" i="17"/>
  <c r="W368" i="17"/>
  <c r="V368" i="17"/>
  <c r="Y367" i="17"/>
  <c r="X367" i="17"/>
  <c r="W367" i="17"/>
  <c r="V367" i="17"/>
  <c r="Y366" i="17"/>
  <c r="X366" i="17"/>
  <c r="W366" i="17"/>
  <c r="V366" i="17"/>
  <c r="Y365" i="17"/>
  <c r="X365" i="17"/>
  <c r="W365" i="17"/>
  <c r="V365" i="17"/>
  <c r="Y364" i="17"/>
  <c r="X364" i="17"/>
  <c r="W364" i="17"/>
  <c r="V364" i="17"/>
  <c r="Y363" i="17"/>
  <c r="X363" i="17"/>
  <c r="W363" i="17"/>
  <c r="V363" i="17"/>
  <c r="Y362" i="17"/>
  <c r="X362" i="17"/>
  <c r="W362" i="17"/>
  <c r="V362" i="17"/>
  <c r="Y361" i="17"/>
  <c r="X361" i="17"/>
  <c r="W361" i="17"/>
  <c r="V361" i="17"/>
  <c r="Y360" i="17"/>
  <c r="X360" i="17"/>
  <c r="W360" i="17"/>
  <c r="V360" i="17"/>
  <c r="Y359" i="17"/>
  <c r="X359" i="17"/>
  <c r="W359" i="17"/>
  <c r="V359" i="17"/>
  <c r="Y358" i="17"/>
  <c r="X358" i="17"/>
  <c r="W358" i="17"/>
  <c r="V358" i="17"/>
  <c r="Y357" i="17"/>
  <c r="X357" i="17"/>
  <c r="W357" i="17"/>
  <c r="V357" i="17"/>
  <c r="Y356" i="17"/>
  <c r="X356" i="17"/>
  <c r="W356" i="17"/>
  <c r="V356" i="17"/>
  <c r="Y355" i="17"/>
  <c r="X355" i="17"/>
  <c r="W355" i="17"/>
  <c r="V355" i="17"/>
  <c r="Y354" i="17"/>
  <c r="X354" i="17"/>
  <c r="W354" i="17"/>
  <c r="V354" i="17"/>
  <c r="Y353" i="17"/>
  <c r="X353" i="17"/>
  <c r="W353" i="17"/>
  <c r="V353" i="17"/>
  <c r="Y352" i="17"/>
  <c r="X352" i="17"/>
  <c r="W352" i="17"/>
  <c r="V352" i="17"/>
  <c r="Y351" i="17"/>
  <c r="X351" i="17"/>
  <c r="W351" i="17"/>
  <c r="V351" i="17"/>
  <c r="Y350" i="17"/>
  <c r="X350" i="17"/>
  <c r="W350" i="17"/>
  <c r="V350" i="17"/>
  <c r="Y349" i="17"/>
  <c r="X349" i="17"/>
  <c r="W349" i="17"/>
  <c r="V349" i="17"/>
  <c r="Y348" i="17"/>
  <c r="X348" i="17"/>
  <c r="W348" i="17"/>
  <c r="V348" i="17"/>
  <c r="Y347" i="17"/>
  <c r="X347" i="17"/>
  <c r="W347" i="17"/>
  <c r="V347" i="17"/>
  <c r="Y346" i="17"/>
  <c r="X346" i="17"/>
  <c r="W346" i="17"/>
  <c r="V346" i="17"/>
  <c r="Y345" i="17"/>
  <c r="X345" i="17"/>
  <c r="W345" i="17"/>
  <c r="V345" i="17"/>
  <c r="Y344" i="17"/>
  <c r="X344" i="17"/>
  <c r="W344" i="17"/>
  <c r="V344" i="17"/>
  <c r="Y343" i="17"/>
  <c r="X343" i="17"/>
  <c r="W343" i="17"/>
  <c r="V343" i="17"/>
  <c r="Y342" i="17"/>
  <c r="X342" i="17"/>
  <c r="W342" i="17"/>
  <c r="V342" i="17"/>
  <c r="Y341" i="17"/>
  <c r="X341" i="17"/>
  <c r="W341" i="17"/>
  <c r="V341" i="17"/>
  <c r="Y340" i="17"/>
  <c r="X340" i="17"/>
  <c r="W340" i="17"/>
  <c r="V340" i="17"/>
  <c r="Y339" i="17"/>
  <c r="X339" i="17"/>
  <c r="W339" i="17"/>
  <c r="V339" i="17"/>
  <c r="Y338" i="17"/>
  <c r="X338" i="17"/>
  <c r="W338" i="17"/>
  <c r="V338" i="17"/>
  <c r="Y337" i="17"/>
  <c r="X337" i="17"/>
  <c r="W337" i="17"/>
  <c r="V337" i="17"/>
  <c r="Y336" i="17"/>
  <c r="X336" i="17"/>
  <c r="W336" i="17"/>
  <c r="V336" i="17"/>
  <c r="Y335" i="17"/>
  <c r="X335" i="17"/>
  <c r="W335" i="17"/>
  <c r="V335" i="17"/>
  <c r="Y334" i="17"/>
  <c r="X334" i="17"/>
  <c r="W334" i="17"/>
  <c r="V334" i="17"/>
  <c r="Y333" i="17"/>
  <c r="X333" i="17"/>
  <c r="W333" i="17"/>
  <c r="V333" i="17"/>
  <c r="Y332" i="17"/>
  <c r="X332" i="17"/>
  <c r="W332" i="17"/>
  <c r="V332" i="17"/>
  <c r="Y331" i="17"/>
  <c r="X331" i="17"/>
  <c r="W331" i="17"/>
  <c r="V331" i="17"/>
  <c r="Y330" i="17"/>
  <c r="X330" i="17"/>
  <c r="W330" i="17"/>
  <c r="V330" i="17"/>
  <c r="Y329" i="17"/>
  <c r="X329" i="17"/>
  <c r="W329" i="17"/>
  <c r="V329" i="17"/>
  <c r="Y328" i="17"/>
  <c r="X328" i="17"/>
  <c r="W328" i="17"/>
  <c r="V328" i="17"/>
  <c r="Y327" i="17"/>
  <c r="X327" i="17"/>
  <c r="W327" i="17"/>
  <c r="V327" i="17"/>
  <c r="Y326" i="17"/>
  <c r="X326" i="17"/>
  <c r="W326" i="17"/>
  <c r="V326" i="17"/>
  <c r="Y325" i="17"/>
  <c r="X325" i="17"/>
  <c r="W325" i="17"/>
  <c r="V325" i="17"/>
  <c r="Y324" i="17"/>
  <c r="X324" i="17"/>
  <c r="W324" i="17"/>
  <c r="V324" i="17"/>
  <c r="Y323" i="17"/>
  <c r="X323" i="17"/>
  <c r="W323" i="17"/>
  <c r="V323" i="17"/>
  <c r="Y322" i="17"/>
  <c r="X322" i="17"/>
  <c r="W322" i="17"/>
  <c r="V322" i="17"/>
  <c r="Y321" i="17"/>
  <c r="X321" i="17"/>
  <c r="W321" i="17"/>
  <c r="V321" i="17"/>
  <c r="Y320" i="17"/>
  <c r="X320" i="17"/>
  <c r="W320" i="17"/>
  <c r="V320" i="17"/>
  <c r="Y319" i="17"/>
  <c r="X319" i="17"/>
  <c r="W319" i="17"/>
  <c r="V319" i="17"/>
  <c r="Y318" i="17"/>
  <c r="X318" i="17"/>
  <c r="W318" i="17"/>
  <c r="V318" i="17"/>
  <c r="Y317" i="17"/>
  <c r="X317" i="17"/>
  <c r="W317" i="17"/>
  <c r="V317" i="17"/>
  <c r="Y316" i="17"/>
  <c r="X316" i="17"/>
  <c r="W316" i="17"/>
  <c r="V316" i="17"/>
  <c r="Y315" i="17"/>
  <c r="X315" i="17"/>
  <c r="W315" i="17"/>
  <c r="V315" i="17"/>
  <c r="Y314" i="17"/>
  <c r="X314" i="17"/>
  <c r="W314" i="17"/>
  <c r="V314" i="17"/>
  <c r="Y313" i="17"/>
  <c r="X313" i="17"/>
  <c r="W313" i="17"/>
  <c r="V313" i="17"/>
  <c r="Y312" i="17"/>
  <c r="X312" i="17"/>
  <c r="W312" i="17"/>
  <c r="V312" i="17"/>
  <c r="Y311" i="17"/>
  <c r="X311" i="17"/>
  <c r="W311" i="17"/>
  <c r="V311" i="17"/>
  <c r="Y310" i="17"/>
  <c r="X310" i="17"/>
  <c r="W310" i="17"/>
  <c r="V310" i="17"/>
  <c r="Y309" i="17"/>
  <c r="X309" i="17"/>
  <c r="W309" i="17"/>
  <c r="V309" i="17"/>
  <c r="Y308" i="17"/>
  <c r="X308" i="17"/>
  <c r="W308" i="17"/>
  <c r="V308" i="17"/>
  <c r="Y307" i="17"/>
  <c r="X307" i="17"/>
  <c r="W307" i="17"/>
  <c r="V307" i="17"/>
  <c r="Y306" i="17"/>
  <c r="X306" i="17"/>
  <c r="W306" i="17"/>
  <c r="V306" i="17"/>
  <c r="Y305" i="17"/>
  <c r="X305" i="17"/>
  <c r="W305" i="17"/>
  <c r="V305" i="17"/>
  <c r="Y304" i="17"/>
  <c r="X304" i="17"/>
  <c r="W304" i="17"/>
  <c r="V304" i="17"/>
  <c r="Y303" i="17"/>
  <c r="X303" i="17"/>
  <c r="W303" i="17"/>
  <c r="V303" i="17"/>
  <c r="Y302" i="17"/>
  <c r="X302" i="17"/>
  <c r="W302" i="17"/>
  <c r="V302" i="17"/>
  <c r="Y301" i="17"/>
  <c r="X301" i="17"/>
  <c r="W301" i="17"/>
  <c r="V301" i="17"/>
  <c r="Y300" i="17"/>
  <c r="X300" i="17"/>
  <c r="W300" i="17"/>
  <c r="V300" i="17"/>
  <c r="Y299" i="17"/>
  <c r="X299" i="17"/>
  <c r="W299" i="17"/>
  <c r="V299" i="17"/>
  <c r="Y298" i="17"/>
  <c r="X298" i="17"/>
  <c r="W298" i="17"/>
  <c r="V298" i="17"/>
  <c r="Y297" i="17"/>
  <c r="X297" i="17"/>
  <c r="W297" i="17"/>
  <c r="V297" i="17"/>
  <c r="Y296" i="17"/>
  <c r="X296" i="17"/>
  <c r="W296" i="17"/>
  <c r="V296" i="17"/>
  <c r="Y295" i="17"/>
  <c r="X295" i="17"/>
  <c r="W295" i="17"/>
  <c r="V295" i="17"/>
  <c r="Y294" i="17"/>
  <c r="X294" i="17"/>
  <c r="W294" i="17"/>
  <c r="V294" i="17"/>
  <c r="Y293" i="17"/>
  <c r="X293" i="17"/>
  <c r="W293" i="17"/>
  <c r="V293" i="17"/>
  <c r="Y292" i="17"/>
  <c r="X292" i="17"/>
  <c r="W292" i="17"/>
  <c r="V292" i="17"/>
  <c r="Y291" i="17"/>
  <c r="X291" i="17"/>
  <c r="W291" i="17"/>
  <c r="V291" i="17"/>
  <c r="Y290" i="17"/>
  <c r="X290" i="17"/>
  <c r="W290" i="17"/>
  <c r="V290" i="17"/>
  <c r="Y289" i="17"/>
  <c r="X289" i="17"/>
  <c r="W289" i="17"/>
  <c r="V289" i="17"/>
  <c r="Y288" i="17"/>
  <c r="X288" i="17"/>
  <c r="W288" i="17"/>
  <c r="V288" i="17"/>
  <c r="Y287" i="17"/>
  <c r="X287" i="17"/>
  <c r="W287" i="17"/>
  <c r="V287" i="17"/>
  <c r="Y286" i="17"/>
  <c r="X286" i="17"/>
  <c r="W286" i="17"/>
  <c r="V286" i="17"/>
  <c r="Y285" i="17"/>
  <c r="X285" i="17"/>
  <c r="W285" i="17"/>
  <c r="V285" i="17"/>
  <c r="Y284" i="17"/>
  <c r="X284" i="17"/>
  <c r="W284" i="17"/>
  <c r="V284" i="17"/>
  <c r="Y283" i="17"/>
  <c r="X283" i="17"/>
  <c r="W283" i="17"/>
  <c r="V283" i="17"/>
  <c r="Y282" i="17"/>
  <c r="X282" i="17"/>
  <c r="W282" i="17"/>
  <c r="V282" i="17"/>
  <c r="Y281" i="17"/>
  <c r="X281" i="17"/>
  <c r="W281" i="17"/>
  <c r="V281" i="17"/>
  <c r="Y280" i="17"/>
  <c r="X280" i="17"/>
  <c r="W280" i="17"/>
  <c r="V280" i="17"/>
  <c r="Y279" i="17"/>
  <c r="X279" i="17"/>
  <c r="W279" i="17"/>
  <c r="V279" i="17"/>
  <c r="Y278" i="17"/>
  <c r="X278" i="17"/>
  <c r="W278" i="17"/>
  <c r="V278" i="17"/>
  <c r="Y277" i="17"/>
  <c r="X277" i="17"/>
  <c r="W277" i="17"/>
  <c r="V277" i="17"/>
  <c r="Y276" i="17"/>
  <c r="X276" i="17"/>
  <c r="W276" i="17"/>
  <c r="V276" i="17"/>
  <c r="Y275" i="17"/>
  <c r="X275" i="17"/>
  <c r="W275" i="17"/>
  <c r="V275" i="17"/>
  <c r="Y274" i="17"/>
  <c r="X274" i="17"/>
  <c r="W274" i="17"/>
  <c r="V274" i="17"/>
  <c r="Y273" i="17"/>
  <c r="X273" i="17"/>
  <c r="W273" i="17"/>
  <c r="V273" i="17"/>
  <c r="Y272" i="17"/>
  <c r="X272" i="17"/>
  <c r="W272" i="17"/>
  <c r="V272" i="17"/>
  <c r="Y271" i="17"/>
  <c r="X271" i="17"/>
  <c r="W271" i="17"/>
  <c r="V271" i="17"/>
  <c r="Y270" i="17"/>
  <c r="X270" i="17"/>
  <c r="W270" i="17"/>
  <c r="V270" i="17"/>
  <c r="Y269" i="17"/>
  <c r="X269" i="17"/>
  <c r="W269" i="17"/>
  <c r="V269" i="17"/>
  <c r="Y268" i="17"/>
  <c r="X268" i="17"/>
  <c r="W268" i="17"/>
  <c r="V268" i="17"/>
  <c r="Y267" i="17"/>
  <c r="X267" i="17"/>
  <c r="W267" i="17"/>
  <c r="V267" i="17"/>
  <c r="Y266" i="17"/>
  <c r="X266" i="17"/>
  <c r="W266" i="17"/>
  <c r="V266" i="17"/>
  <c r="Y265" i="17"/>
  <c r="X265" i="17"/>
  <c r="W265" i="17"/>
  <c r="V265" i="17"/>
  <c r="Y264" i="17"/>
  <c r="X264" i="17"/>
  <c r="W264" i="17"/>
  <c r="V264" i="17"/>
  <c r="Y263" i="17"/>
  <c r="X263" i="17"/>
  <c r="W263" i="17"/>
  <c r="V263" i="17"/>
  <c r="Y262" i="17"/>
  <c r="X262" i="17"/>
  <c r="W262" i="17"/>
  <c r="V262" i="17"/>
  <c r="Y261" i="17"/>
  <c r="X261" i="17"/>
  <c r="W261" i="17"/>
  <c r="V261" i="17"/>
  <c r="Y260" i="17"/>
  <c r="X260" i="17"/>
  <c r="W260" i="17"/>
  <c r="V260" i="17"/>
  <c r="Y259" i="17"/>
  <c r="X259" i="17"/>
  <c r="W259" i="17"/>
  <c r="V259" i="17"/>
  <c r="Y258" i="17"/>
  <c r="X258" i="17"/>
  <c r="W258" i="17"/>
  <c r="V258" i="17"/>
  <c r="Y257" i="17"/>
  <c r="X257" i="17"/>
  <c r="W257" i="17"/>
  <c r="V257" i="17"/>
  <c r="Y256" i="17"/>
  <c r="X256" i="17"/>
  <c r="W256" i="17"/>
  <c r="V256" i="17"/>
  <c r="Y255" i="17"/>
  <c r="X255" i="17"/>
  <c r="W255" i="17"/>
  <c r="V255" i="17"/>
  <c r="Y254" i="17"/>
  <c r="X254" i="17"/>
  <c r="W254" i="17"/>
  <c r="V254" i="17"/>
  <c r="Y253" i="17"/>
  <c r="X253" i="17"/>
  <c r="W253" i="17"/>
  <c r="V253" i="17"/>
  <c r="Y252" i="17"/>
  <c r="X252" i="17"/>
  <c r="W252" i="17"/>
  <c r="V252" i="17"/>
  <c r="Y251" i="17"/>
  <c r="X251" i="17"/>
  <c r="W251" i="17"/>
  <c r="V251" i="17"/>
  <c r="Y250" i="17"/>
  <c r="X250" i="17"/>
  <c r="W250" i="17"/>
  <c r="V250" i="17"/>
  <c r="Y249" i="17"/>
  <c r="X249" i="17"/>
  <c r="W249" i="17"/>
  <c r="V249" i="17"/>
  <c r="Y248" i="17"/>
  <c r="X248" i="17"/>
  <c r="W248" i="17"/>
  <c r="V248" i="17"/>
  <c r="Y247" i="17"/>
  <c r="X247" i="17"/>
  <c r="W247" i="17"/>
  <c r="V247" i="17"/>
  <c r="Y246" i="17"/>
  <c r="X246" i="17"/>
  <c r="W246" i="17"/>
  <c r="V246" i="17"/>
  <c r="Y245" i="17"/>
  <c r="X245" i="17"/>
  <c r="W245" i="17"/>
  <c r="V245" i="17"/>
  <c r="Y244" i="17"/>
  <c r="X244" i="17"/>
  <c r="W244" i="17"/>
  <c r="V244" i="17"/>
  <c r="Y243" i="17"/>
  <c r="X243" i="17"/>
  <c r="W243" i="17"/>
  <c r="V243" i="17"/>
  <c r="Y242" i="17"/>
  <c r="X242" i="17"/>
  <c r="W242" i="17"/>
  <c r="V242" i="17"/>
  <c r="Y241" i="17"/>
  <c r="X241" i="17"/>
  <c r="W241" i="17"/>
  <c r="V241" i="17"/>
  <c r="Y240" i="17"/>
  <c r="X240" i="17"/>
  <c r="W240" i="17"/>
  <c r="V240" i="17"/>
  <c r="Y239" i="17"/>
  <c r="X239" i="17"/>
  <c r="W239" i="17"/>
  <c r="V239" i="17"/>
  <c r="Y238" i="17"/>
  <c r="X238" i="17"/>
  <c r="W238" i="17"/>
  <c r="V238" i="17"/>
  <c r="Y237" i="17"/>
  <c r="X237" i="17"/>
  <c r="W237" i="17"/>
  <c r="V237" i="17"/>
  <c r="Y236" i="17"/>
  <c r="X236" i="17"/>
  <c r="W236" i="17"/>
  <c r="V236" i="17"/>
  <c r="Y235" i="17"/>
  <c r="X235" i="17"/>
  <c r="W235" i="17"/>
  <c r="V235" i="17"/>
  <c r="Y234" i="17"/>
  <c r="X234" i="17"/>
  <c r="W234" i="17"/>
  <c r="V234" i="17"/>
  <c r="Y233" i="17"/>
  <c r="X233" i="17"/>
  <c r="W233" i="17"/>
  <c r="V233" i="17"/>
  <c r="Y232" i="17"/>
  <c r="X232" i="17"/>
  <c r="W232" i="17"/>
  <c r="V232" i="17"/>
  <c r="Y231" i="17"/>
  <c r="X231" i="17"/>
  <c r="W231" i="17"/>
  <c r="V231" i="17"/>
  <c r="Y230" i="17"/>
  <c r="X230" i="17"/>
  <c r="W230" i="17"/>
  <c r="V230" i="17"/>
  <c r="Y229" i="17"/>
  <c r="X229" i="17"/>
  <c r="W229" i="17"/>
  <c r="V229" i="17"/>
  <c r="Y228" i="17"/>
  <c r="X228" i="17"/>
  <c r="W228" i="17"/>
  <c r="V228" i="17"/>
  <c r="Y227" i="17"/>
  <c r="X227" i="17"/>
  <c r="W227" i="17"/>
  <c r="V227" i="17"/>
  <c r="Y226" i="17"/>
  <c r="X226" i="17"/>
  <c r="W226" i="17"/>
  <c r="V226" i="17"/>
  <c r="Y225" i="17"/>
  <c r="X225" i="17"/>
  <c r="W225" i="17"/>
  <c r="V225" i="17"/>
  <c r="Y224" i="17"/>
  <c r="X224" i="17"/>
  <c r="W224" i="17"/>
  <c r="V224" i="17"/>
  <c r="Y223" i="17"/>
  <c r="X223" i="17"/>
  <c r="W223" i="17"/>
  <c r="V223" i="17"/>
  <c r="Y222" i="17"/>
  <c r="X222" i="17"/>
  <c r="W222" i="17"/>
  <c r="V222" i="17"/>
  <c r="Y221" i="17"/>
  <c r="X221" i="17"/>
  <c r="W221" i="17"/>
  <c r="V221" i="17"/>
  <c r="Y220" i="17"/>
  <c r="X220" i="17"/>
  <c r="W220" i="17"/>
  <c r="V220" i="17"/>
  <c r="Y219" i="17"/>
  <c r="X219" i="17"/>
  <c r="W219" i="17"/>
  <c r="V219" i="17"/>
  <c r="Y218" i="17"/>
  <c r="X218" i="17"/>
  <c r="W218" i="17"/>
  <c r="V218" i="17"/>
  <c r="Y217" i="17"/>
  <c r="X217" i="17"/>
  <c r="W217" i="17"/>
  <c r="V217" i="17"/>
  <c r="Y216" i="17"/>
  <c r="X216" i="17"/>
  <c r="W216" i="17"/>
  <c r="V216" i="17"/>
  <c r="Y215" i="17"/>
  <c r="X215" i="17"/>
  <c r="W215" i="17"/>
  <c r="V215" i="17"/>
  <c r="Y214" i="17"/>
  <c r="X214" i="17"/>
  <c r="W214" i="17"/>
  <c r="V214" i="17"/>
  <c r="Y213" i="17"/>
  <c r="X213" i="17"/>
  <c r="W213" i="17"/>
  <c r="V213" i="17"/>
  <c r="Y212" i="17"/>
  <c r="X212" i="17"/>
  <c r="W212" i="17"/>
  <c r="V212" i="17"/>
  <c r="Y211" i="17"/>
  <c r="X211" i="17"/>
  <c r="W211" i="17"/>
  <c r="V211" i="17"/>
  <c r="Y210" i="17"/>
  <c r="X210" i="17"/>
  <c r="W210" i="17"/>
  <c r="V210" i="17"/>
  <c r="Y209" i="17"/>
  <c r="X209" i="17"/>
  <c r="W209" i="17"/>
  <c r="V209" i="17"/>
  <c r="Y208" i="17"/>
  <c r="X208" i="17"/>
  <c r="W208" i="17"/>
  <c r="V208" i="17"/>
  <c r="Y207" i="17"/>
  <c r="X207" i="17"/>
  <c r="W207" i="17"/>
  <c r="V207" i="17"/>
  <c r="Y206" i="17"/>
  <c r="X206" i="17"/>
  <c r="W206" i="17"/>
  <c r="V206" i="17"/>
  <c r="Y205" i="17"/>
  <c r="X205" i="17"/>
  <c r="W205" i="17"/>
  <c r="V205" i="17"/>
  <c r="Y204" i="17"/>
  <c r="X204" i="17"/>
  <c r="W204" i="17"/>
  <c r="V204" i="17"/>
  <c r="Y203" i="17"/>
  <c r="X203" i="17"/>
  <c r="W203" i="17"/>
  <c r="V203" i="17"/>
  <c r="Y202" i="17"/>
  <c r="X202" i="17"/>
  <c r="W202" i="17"/>
  <c r="V202" i="17"/>
  <c r="Y201" i="17"/>
  <c r="X201" i="17"/>
  <c r="W201" i="17"/>
  <c r="V201" i="17"/>
  <c r="Y200" i="17"/>
  <c r="X200" i="17"/>
  <c r="W200" i="17"/>
  <c r="V200" i="17"/>
  <c r="Y199" i="17"/>
  <c r="X199" i="17"/>
  <c r="W199" i="17"/>
  <c r="V199" i="17"/>
  <c r="Y198" i="17"/>
  <c r="X198" i="17"/>
  <c r="W198" i="17"/>
  <c r="V198" i="17"/>
  <c r="Y197" i="17"/>
  <c r="X197" i="17"/>
  <c r="W197" i="17"/>
  <c r="V197" i="17"/>
  <c r="Y196" i="17"/>
  <c r="X196" i="17"/>
  <c r="W196" i="17"/>
  <c r="V196" i="17"/>
  <c r="Y195" i="17"/>
  <c r="X195" i="17"/>
  <c r="W195" i="17"/>
  <c r="V195" i="17"/>
  <c r="Y194" i="17"/>
  <c r="X194" i="17"/>
  <c r="W194" i="17"/>
  <c r="V194" i="17"/>
  <c r="Y193" i="17"/>
  <c r="X193" i="17"/>
  <c r="W193" i="17"/>
  <c r="V193" i="17"/>
  <c r="Y192" i="17"/>
  <c r="X192" i="17"/>
  <c r="W192" i="17"/>
  <c r="V192" i="17"/>
  <c r="Y191" i="17"/>
  <c r="X191" i="17"/>
  <c r="W191" i="17"/>
  <c r="V191" i="17"/>
  <c r="Y190" i="17"/>
  <c r="X190" i="17"/>
  <c r="W190" i="17"/>
  <c r="V190" i="17"/>
  <c r="Y189" i="17"/>
  <c r="X189" i="17"/>
  <c r="W189" i="17"/>
  <c r="V189" i="17"/>
  <c r="Y188" i="17"/>
  <c r="X188" i="17"/>
  <c r="W188" i="17"/>
  <c r="V188" i="17"/>
  <c r="Y187" i="17"/>
  <c r="X187" i="17"/>
  <c r="W187" i="17"/>
  <c r="V187" i="17"/>
  <c r="Y186" i="17"/>
  <c r="X186" i="17"/>
  <c r="W186" i="17"/>
  <c r="V186" i="17"/>
  <c r="Y185" i="17"/>
  <c r="X185" i="17"/>
  <c r="W185" i="17"/>
  <c r="V185" i="17"/>
  <c r="Y184" i="17"/>
  <c r="X184" i="17"/>
  <c r="W184" i="17"/>
  <c r="V184" i="17"/>
  <c r="Y183" i="17"/>
  <c r="X183" i="17"/>
  <c r="W183" i="17"/>
  <c r="V183" i="17"/>
  <c r="Y182" i="17"/>
  <c r="X182" i="17"/>
  <c r="W182" i="17"/>
  <c r="V182" i="17"/>
  <c r="Y181" i="17"/>
  <c r="X181" i="17"/>
  <c r="W181" i="17"/>
  <c r="V181" i="17"/>
  <c r="Y180" i="17"/>
  <c r="X180" i="17"/>
  <c r="W180" i="17"/>
  <c r="V180" i="17"/>
  <c r="Y179" i="17"/>
  <c r="X179" i="17"/>
  <c r="W179" i="17"/>
  <c r="V179" i="17"/>
  <c r="Y178" i="17"/>
  <c r="X178" i="17"/>
  <c r="W178" i="17"/>
  <c r="V178" i="17"/>
  <c r="Y177" i="17"/>
  <c r="X177" i="17"/>
  <c r="W177" i="17"/>
  <c r="V177" i="17"/>
  <c r="Y176" i="17"/>
  <c r="X176" i="17"/>
  <c r="W176" i="17"/>
  <c r="V176" i="17"/>
  <c r="Y175" i="17"/>
  <c r="X175" i="17"/>
  <c r="W175" i="17"/>
  <c r="V175" i="17"/>
  <c r="Y174" i="17"/>
  <c r="X174" i="17"/>
  <c r="W174" i="17"/>
  <c r="V174" i="17"/>
  <c r="Y173" i="17"/>
  <c r="X173" i="17"/>
  <c r="W173" i="17"/>
  <c r="V173" i="17"/>
  <c r="Y172" i="17"/>
  <c r="X172" i="17"/>
  <c r="W172" i="17"/>
  <c r="V172" i="17"/>
  <c r="Y171" i="17"/>
  <c r="X171" i="17"/>
  <c r="W171" i="17"/>
  <c r="V171" i="17"/>
  <c r="Y170" i="17"/>
  <c r="X170" i="17"/>
  <c r="W170" i="17"/>
  <c r="V170" i="17"/>
  <c r="Y169" i="17"/>
  <c r="X169" i="17"/>
  <c r="W169" i="17"/>
  <c r="V169" i="17"/>
  <c r="Y168" i="17"/>
  <c r="X168" i="17"/>
  <c r="W168" i="17"/>
  <c r="V168" i="17"/>
  <c r="Y167" i="17"/>
  <c r="X167" i="17"/>
  <c r="W167" i="17"/>
  <c r="V167" i="17"/>
  <c r="Y166" i="17"/>
  <c r="X166" i="17"/>
  <c r="W166" i="17"/>
  <c r="V166" i="17"/>
  <c r="Y165" i="17"/>
  <c r="X165" i="17"/>
  <c r="W165" i="17"/>
  <c r="V165" i="17"/>
  <c r="Y164" i="17"/>
  <c r="X164" i="17"/>
  <c r="W164" i="17"/>
  <c r="V164" i="17"/>
  <c r="Y163" i="17"/>
  <c r="X163" i="17"/>
  <c r="W163" i="17"/>
  <c r="V163" i="17"/>
  <c r="Y162" i="17"/>
  <c r="X162" i="17"/>
  <c r="W162" i="17"/>
  <c r="V162" i="17"/>
  <c r="Y161" i="17"/>
  <c r="X161" i="17"/>
  <c r="W161" i="17"/>
  <c r="V161" i="17"/>
  <c r="Y160" i="17"/>
  <c r="X160" i="17"/>
  <c r="W160" i="17"/>
  <c r="V160" i="17"/>
  <c r="Y159" i="17"/>
  <c r="X159" i="17"/>
  <c r="W159" i="17"/>
  <c r="V159" i="17"/>
  <c r="Y158" i="17"/>
  <c r="X158" i="17"/>
  <c r="W158" i="17"/>
  <c r="V158" i="17"/>
  <c r="Y157" i="17"/>
  <c r="X157" i="17"/>
  <c r="W157" i="17"/>
  <c r="V157" i="17"/>
  <c r="Y156" i="17"/>
  <c r="X156" i="17"/>
  <c r="W156" i="17"/>
  <c r="V156" i="17"/>
  <c r="Y155" i="17"/>
  <c r="X155" i="17"/>
  <c r="W155" i="17"/>
  <c r="V155" i="17"/>
  <c r="Y154" i="17"/>
  <c r="X154" i="17"/>
  <c r="W154" i="17"/>
  <c r="V154" i="17"/>
  <c r="Y153" i="17"/>
  <c r="X153" i="17"/>
  <c r="W153" i="17"/>
  <c r="V153" i="17"/>
  <c r="Y152" i="17"/>
  <c r="X152" i="17"/>
  <c r="W152" i="17"/>
  <c r="V152" i="17"/>
  <c r="Y151" i="17"/>
  <c r="X151" i="17"/>
  <c r="W151" i="17"/>
  <c r="V151" i="17"/>
  <c r="Y150" i="17"/>
  <c r="X150" i="17"/>
  <c r="W150" i="17"/>
  <c r="V150" i="17"/>
  <c r="Y149" i="17"/>
  <c r="X149" i="17"/>
  <c r="W149" i="17"/>
  <c r="V149" i="17"/>
  <c r="Y148" i="17"/>
  <c r="X148" i="17"/>
  <c r="W148" i="17"/>
  <c r="V148" i="17"/>
  <c r="Y147" i="17"/>
  <c r="X147" i="17"/>
  <c r="W147" i="17"/>
  <c r="V147" i="17"/>
  <c r="Y146" i="17"/>
  <c r="X146" i="17"/>
  <c r="W146" i="17"/>
  <c r="V146" i="17"/>
  <c r="Y145" i="17"/>
  <c r="X145" i="17"/>
  <c r="W145" i="17"/>
  <c r="V145" i="17"/>
  <c r="Y144" i="17"/>
  <c r="X144" i="17"/>
  <c r="W144" i="17"/>
  <c r="V144" i="17"/>
  <c r="Y143" i="17"/>
  <c r="X143" i="17"/>
  <c r="W143" i="17"/>
  <c r="V143" i="17"/>
  <c r="Y142" i="17"/>
  <c r="X142" i="17"/>
  <c r="W142" i="17"/>
  <c r="V142" i="17"/>
  <c r="Y141" i="17"/>
  <c r="X141" i="17"/>
  <c r="W141" i="17"/>
  <c r="V141" i="17"/>
  <c r="Y140" i="17"/>
  <c r="X140" i="17"/>
  <c r="W140" i="17"/>
  <c r="V140" i="17"/>
  <c r="Y139" i="17"/>
  <c r="X139" i="17"/>
  <c r="W139" i="17"/>
  <c r="V139" i="17"/>
  <c r="Y138" i="17"/>
  <c r="X138" i="17"/>
  <c r="W138" i="17"/>
  <c r="V138" i="17"/>
  <c r="Y137" i="17"/>
  <c r="X137" i="17"/>
  <c r="W137" i="17"/>
  <c r="V137" i="17"/>
  <c r="Y136" i="17"/>
  <c r="X136" i="17"/>
  <c r="W136" i="17"/>
  <c r="V136" i="17"/>
  <c r="Y135" i="17"/>
  <c r="X135" i="17"/>
  <c r="W135" i="17"/>
  <c r="V135" i="17"/>
  <c r="Y134" i="17"/>
  <c r="X134" i="17"/>
  <c r="W134" i="17"/>
  <c r="V134" i="17"/>
  <c r="Y133" i="17"/>
  <c r="X133" i="17"/>
  <c r="W133" i="17"/>
  <c r="V133" i="17"/>
  <c r="Y132" i="17"/>
  <c r="X132" i="17"/>
  <c r="W132" i="17"/>
  <c r="V132" i="17"/>
  <c r="Y131" i="17"/>
  <c r="X131" i="17"/>
  <c r="W131" i="17"/>
  <c r="V131" i="17"/>
  <c r="Y130" i="17"/>
  <c r="X130" i="17"/>
  <c r="W130" i="17"/>
  <c r="V130" i="17"/>
  <c r="Y129" i="17"/>
  <c r="X129" i="17"/>
  <c r="W129" i="17"/>
  <c r="V129" i="17"/>
  <c r="Y128" i="17"/>
  <c r="X128" i="17"/>
  <c r="W128" i="17"/>
  <c r="V128" i="17"/>
  <c r="Y127" i="17"/>
  <c r="X127" i="17"/>
  <c r="W127" i="17"/>
  <c r="V127" i="17"/>
  <c r="Y126" i="17"/>
  <c r="X126" i="17"/>
  <c r="W126" i="17"/>
  <c r="V126" i="17"/>
  <c r="Y125" i="17"/>
  <c r="X125" i="17"/>
  <c r="W125" i="17"/>
  <c r="V125" i="17"/>
  <c r="Y124" i="17"/>
  <c r="X124" i="17"/>
  <c r="W124" i="17"/>
  <c r="V124" i="17"/>
  <c r="Y123" i="17"/>
  <c r="X123" i="17"/>
  <c r="W123" i="17"/>
  <c r="V123" i="17"/>
  <c r="Y122" i="17"/>
  <c r="X122" i="17"/>
  <c r="W122" i="17"/>
  <c r="V122" i="17"/>
  <c r="Y121" i="17"/>
  <c r="X121" i="17"/>
  <c r="W121" i="17"/>
  <c r="V121" i="17"/>
  <c r="Y120" i="17"/>
  <c r="X120" i="17"/>
  <c r="W120" i="17"/>
  <c r="V120" i="17"/>
  <c r="Y119" i="17"/>
  <c r="X119" i="17"/>
  <c r="W119" i="17"/>
  <c r="V119" i="17"/>
  <c r="Y118" i="17"/>
  <c r="X118" i="17"/>
  <c r="W118" i="17"/>
  <c r="V118" i="17"/>
  <c r="Y117" i="17"/>
  <c r="X117" i="17"/>
  <c r="W117" i="17"/>
  <c r="V117" i="17"/>
  <c r="Y116" i="17"/>
  <c r="X116" i="17"/>
  <c r="W116" i="17"/>
  <c r="V116" i="17"/>
  <c r="Y115" i="17"/>
  <c r="X115" i="17"/>
  <c r="W115" i="17"/>
  <c r="V115" i="17"/>
  <c r="Y114" i="17"/>
  <c r="X114" i="17"/>
  <c r="W114" i="17"/>
  <c r="V114" i="17"/>
  <c r="Y113" i="17"/>
  <c r="X113" i="17"/>
  <c r="W113" i="17"/>
  <c r="V113" i="17"/>
  <c r="Y112" i="17"/>
  <c r="X112" i="17"/>
  <c r="W112" i="17"/>
  <c r="V112" i="17"/>
  <c r="Y111" i="17"/>
  <c r="X111" i="17"/>
  <c r="W111" i="17"/>
  <c r="V111" i="17"/>
  <c r="Y110" i="17"/>
  <c r="X110" i="17"/>
  <c r="W110" i="17"/>
  <c r="V110" i="17"/>
  <c r="Y109" i="17"/>
  <c r="X109" i="17"/>
  <c r="W109" i="17"/>
  <c r="V109" i="17"/>
  <c r="Y108" i="17"/>
  <c r="X108" i="17"/>
  <c r="W108" i="17"/>
  <c r="V108" i="17"/>
  <c r="Y107" i="17"/>
  <c r="X107" i="17"/>
  <c r="W107" i="17"/>
  <c r="V107" i="17"/>
  <c r="Y106" i="17"/>
  <c r="X106" i="17"/>
  <c r="W106" i="17"/>
  <c r="V106" i="17"/>
  <c r="Y105" i="17"/>
  <c r="X105" i="17"/>
  <c r="W105" i="17"/>
  <c r="V105" i="17"/>
  <c r="Y104" i="17"/>
  <c r="X104" i="17"/>
  <c r="W104" i="17"/>
  <c r="V104" i="17"/>
  <c r="Y103" i="17"/>
  <c r="X103" i="17"/>
  <c r="W103" i="17"/>
  <c r="V103" i="17"/>
  <c r="Y102" i="17"/>
  <c r="X102" i="17"/>
  <c r="W102" i="17"/>
  <c r="V102" i="17"/>
  <c r="Y101" i="17"/>
  <c r="X101" i="17"/>
  <c r="W101" i="17"/>
  <c r="V101" i="17"/>
  <c r="Y100" i="17"/>
  <c r="X100" i="17"/>
  <c r="W100" i="17"/>
  <c r="V100" i="17"/>
  <c r="Y99" i="17"/>
  <c r="X99" i="17"/>
  <c r="W99" i="17"/>
  <c r="V99" i="17"/>
  <c r="Y98" i="17"/>
  <c r="X98" i="17"/>
  <c r="W98" i="17"/>
  <c r="V98" i="17"/>
  <c r="Y97" i="17"/>
  <c r="X97" i="17"/>
  <c r="W97" i="17"/>
  <c r="V97" i="17"/>
  <c r="Y96" i="17"/>
  <c r="X96" i="17"/>
  <c r="W96" i="17"/>
  <c r="V96" i="17"/>
  <c r="Y95" i="17"/>
  <c r="X95" i="17"/>
  <c r="W95" i="17"/>
  <c r="V95" i="17"/>
  <c r="Y94" i="17"/>
  <c r="X94" i="17"/>
  <c r="W94" i="17"/>
  <c r="V94" i="17"/>
  <c r="Y93" i="17"/>
  <c r="X93" i="17"/>
  <c r="W93" i="17"/>
  <c r="V93" i="17"/>
  <c r="Y92" i="17"/>
  <c r="X92" i="17"/>
  <c r="W92" i="17"/>
  <c r="V92" i="17"/>
  <c r="Y91" i="17"/>
  <c r="X91" i="17"/>
  <c r="W91" i="17"/>
  <c r="V91" i="17"/>
  <c r="Y90" i="17"/>
  <c r="X90" i="17"/>
  <c r="W90" i="17"/>
  <c r="V90" i="17"/>
  <c r="Y89" i="17"/>
  <c r="X89" i="17"/>
  <c r="W89" i="17"/>
  <c r="V89" i="17"/>
  <c r="Y88" i="17"/>
  <c r="X88" i="17"/>
  <c r="W88" i="17"/>
  <c r="V88" i="17"/>
  <c r="Y87" i="17"/>
  <c r="X87" i="17"/>
  <c r="W87" i="17"/>
  <c r="V87" i="17"/>
  <c r="Y86" i="17"/>
  <c r="X86" i="17"/>
  <c r="W86" i="17"/>
  <c r="V86" i="17"/>
  <c r="Y85" i="17"/>
  <c r="X85" i="17"/>
  <c r="W85" i="17"/>
  <c r="V85" i="17"/>
  <c r="Y84" i="17"/>
  <c r="X84" i="17"/>
  <c r="W84" i="17"/>
  <c r="V84" i="17"/>
  <c r="Y83" i="17"/>
  <c r="X83" i="17"/>
  <c r="W83" i="17"/>
  <c r="V83" i="17"/>
  <c r="Y82" i="17"/>
  <c r="X82" i="17"/>
  <c r="W82" i="17"/>
  <c r="V82" i="17"/>
  <c r="Y81" i="17"/>
  <c r="X81" i="17"/>
  <c r="W81" i="17"/>
  <c r="V81" i="17"/>
  <c r="Y80" i="17"/>
  <c r="X80" i="17"/>
  <c r="W80" i="17"/>
  <c r="V80" i="17"/>
  <c r="Y79" i="17"/>
  <c r="X79" i="17"/>
  <c r="W79" i="17"/>
  <c r="V79" i="17"/>
  <c r="Y78" i="17"/>
  <c r="X78" i="17"/>
  <c r="W78" i="17"/>
  <c r="V78" i="17"/>
  <c r="Y77" i="17"/>
  <c r="X77" i="17"/>
  <c r="W77" i="17"/>
  <c r="V77" i="17"/>
  <c r="Y76" i="17"/>
  <c r="X76" i="17"/>
  <c r="W76" i="17"/>
  <c r="V76" i="17"/>
  <c r="Y75" i="17"/>
  <c r="X75" i="17"/>
  <c r="W75" i="17"/>
  <c r="V75" i="17"/>
  <c r="Y74" i="17"/>
  <c r="X74" i="17"/>
  <c r="W74" i="17"/>
  <c r="V74" i="17"/>
  <c r="Y73" i="17"/>
  <c r="X73" i="17"/>
  <c r="W73" i="17"/>
  <c r="V73" i="17"/>
  <c r="Y72" i="17"/>
  <c r="X72" i="17"/>
  <c r="W72" i="17"/>
  <c r="V72" i="17"/>
  <c r="Y71" i="17"/>
  <c r="X71" i="17"/>
  <c r="W71" i="17"/>
  <c r="V71" i="17"/>
  <c r="Y70" i="17"/>
  <c r="X70" i="17"/>
  <c r="W70" i="17"/>
  <c r="V70" i="17"/>
  <c r="Y69" i="17"/>
  <c r="X69" i="17"/>
  <c r="W69" i="17"/>
  <c r="V69" i="17"/>
  <c r="Y68" i="17"/>
  <c r="X68" i="17"/>
  <c r="W68" i="17"/>
  <c r="V68" i="17"/>
  <c r="Y67" i="17"/>
  <c r="X67" i="17"/>
  <c r="W67" i="17"/>
  <c r="V67" i="17"/>
  <c r="Y66" i="17"/>
  <c r="X66" i="17"/>
  <c r="W66" i="17"/>
  <c r="V66" i="17"/>
  <c r="Y65" i="17"/>
  <c r="X65" i="17"/>
  <c r="W65" i="17"/>
  <c r="V65" i="17"/>
  <c r="Y64" i="17"/>
  <c r="X64" i="17"/>
  <c r="W64" i="17"/>
  <c r="V64" i="17"/>
  <c r="Y63" i="17"/>
  <c r="X63" i="17"/>
  <c r="W63" i="17"/>
  <c r="V63" i="17"/>
  <c r="Y62" i="17"/>
  <c r="X62" i="17"/>
  <c r="W62" i="17"/>
  <c r="V62" i="17"/>
  <c r="Y61" i="17"/>
  <c r="X61" i="17"/>
  <c r="W61" i="17"/>
  <c r="V61" i="17"/>
  <c r="Y60" i="17"/>
  <c r="X60" i="17"/>
  <c r="W60" i="17"/>
  <c r="V60" i="17"/>
  <c r="Y59" i="17"/>
  <c r="X59" i="17"/>
  <c r="W59" i="17"/>
  <c r="V59" i="17"/>
  <c r="Y58" i="17"/>
  <c r="X58" i="17"/>
  <c r="W58" i="17"/>
  <c r="V58" i="17"/>
  <c r="Y57" i="17"/>
  <c r="X57" i="17"/>
  <c r="W57" i="17"/>
  <c r="V57" i="17"/>
  <c r="Y56" i="17"/>
  <c r="X56" i="17"/>
  <c r="W56" i="17"/>
  <c r="V56" i="17"/>
  <c r="Y55" i="17"/>
  <c r="X55" i="17"/>
  <c r="W55" i="17"/>
  <c r="V55" i="17"/>
  <c r="Y54" i="17"/>
  <c r="X54" i="17"/>
  <c r="W54" i="17"/>
  <c r="V54" i="17"/>
  <c r="Y53" i="17"/>
  <c r="X53" i="17"/>
  <c r="W53" i="17"/>
  <c r="V53" i="17"/>
  <c r="Y52" i="17"/>
  <c r="X52" i="17"/>
  <c r="W52" i="17"/>
  <c r="V52" i="17"/>
  <c r="Y51" i="17"/>
  <c r="X51" i="17"/>
  <c r="W51" i="17"/>
  <c r="V51" i="17"/>
  <c r="Y50" i="17"/>
  <c r="X50" i="17"/>
  <c r="W50" i="17"/>
  <c r="V50" i="17"/>
  <c r="Y49" i="17"/>
  <c r="X49" i="17"/>
  <c r="W49" i="17"/>
  <c r="V49" i="17"/>
  <c r="Y48" i="17"/>
  <c r="X48" i="17"/>
  <c r="W48" i="17"/>
  <c r="V48" i="17"/>
  <c r="Y47" i="17"/>
  <c r="X47" i="17"/>
  <c r="W47" i="17"/>
  <c r="V47" i="17"/>
  <c r="Y46" i="17"/>
  <c r="X46" i="17"/>
  <c r="W46" i="17"/>
  <c r="V46" i="17"/>
  <c r="Y45" i="17"/>
  <c r="X45" i="17"/>
  <c r="W45" i="17"/>
  <c r="V45" i="17"/>
  <c r="Y44" i="17"/>
  <c r="X44" i="17"/>
  <c r="W44" i="17"/>
  <c r="V44" i="17"/>
  <c r="Y43" i="17"/>
  <c r="X43" i="17"/>
  <c r="W43" i="17"/>
  <c r="V43" i="17"/>
  <c r="Y42" i="17"/>
  <c r="X42" i="17"/>
  <c r="W42" i="17"/>
  <c r="V42" i="17"/>
  <c r="Y41" i="17"/>
  <c r="X41" i="17"/>
  <c r="W41" i="17"/>
  <c r="V41" i="17"/>
  <c r="Y40" i="17"/>
  <c r="X40" i="17"/>
  <c r="W40" i="17"/>
  <c r="V40" i="17"/>
  <c r="Y39" i="17"/>
  <c r="X39" i="17"/>
  <c r="W39" i="17"/>
  <c r="V39" i="17"/>
  <c r="Y38" i="17"/>
  <c r="X38" i="17"/>
  <c r="W38" i="17"/>
  <c r="V38" i="17"/>
  <c r="Y37" i="17"/>
  <c r="X37" i="17"/>
  <c r="W37" i="17"/>
  <c r="V37" i="17"/>
  <c r="Y36" i="17"/>
  <c r="X36" i="17"/>
  <c r="W36" i="17"/>
  <c r="V36" i="17"/>
  <c r="Y35" i="17"/>
  <c r="X35" i="17"/>
  <c r="W35" i="17"/>
  <c r="V35" i="17"/>
  <c r="Y34" i="17"/>
  <c r="X34" i="17"/>
  <c r="W34" i="17"/>
  <c r="V34" i="17"/>
  <c r="Y33" i="17"/>
  <c r="X33" i="17"/>
  <c r="W33" i="17"/>
  <c r="V33" i="17"/>
  <c r="Y32" i="17"/>
  <c r="X32" i="17"/>
  <c r="W32" i="17"/>
  <c r="V32" i="17"/>
  <c r="Y31" i="17"/>
  <c r="X31" i="17"/>
  <c r="W31" i="17"/>
  <c r="V31" i="17"/>
  <c r="Y30" i="17"/>
  <c r="X30" i="17"/>
  <c r="W30" i="17"/>
  <c r="V30" i="17"/>
  <c r="Y29" i="17"/>
  <c r="X29" i="17"/>
  <c r="W29" i="17"/>
  <c r="V29" i="17"/>
  <c r="Y28" i="17"/>
  <c r="X28" i="17"/>
  <c r="W28" i="17"/>
  <c r="V28" i="17"/>
  <c r="Y27" i="17"/>
  <c r="X27" i="17"/>
  <c r="W27" i="17"/>
  <c r="V27" i="17"/>
  <c r="Y26" i="17"/>
  <c r="X26" i="17"/>
  <c r="W26" i="17"/>
  <c r="V26" i="17"/>
  <c r="Y25" i="17"/>
  <c r="X25" i="17"/>
  <c r="W25" i="17"/>
  <c r="V25" i="17"/>
  <c r="Y24" i="17"/>
  <c r="X24" i="17"/>
  <c r="W24" i="17"/>
  <c r="V24" i="17"/>
  <c r="Y23" i="17"/>
  <c r="X23" i="17"/>
  <c r="W23" i="17"/>
  <c r="V23" i="17"/>
  <c r="Y22" i="17"/>
  <c r="X22" i="17"/>
  <c r="W22" i="17"/>
  <c r="V22" i="17"/>
  <c r="Y21" i="17"/>
  <c r="X21" i="17"/>
  <c r="W21" i="17"/>
  <c r="V21" i="17"/>
  <c r="Y20" i="17"/>
  <c r="X20" i="17"/>
  <c r="W20" i="17"/>
  <c r="V20" i="17"/>
  <c r="Y19" i="17"/>
  <c r="X19" i="17"/>
  <c r="W19" i="17"/>
  <c r="V19" i="17"/>
  <c r="Y18" i="17"/>
  <c r="X18" i="17"/>
  <c r="W18" i="17"/>
  <c r="V18" i="17"/>
  <c r="Y17" i="17"/>
  <c r="X17" i="17"/>
  <c r="W17" i="17"/>
  <c r="V17" i="17"/>
  <c r="Y16" i="17"/>
  <c r="X16" i="17"/>
  <c r="W16" i="17"/>
  <c r="V16" i="17"/>
  <c r="Y15" i="17"/>
  <c r="X15" i="17"/>
  <c r="W15" i="17"/>
  <c r="V15" i="17"/>
  <c r="Y14" i="17"/>
  <c r="X14" i="17"/>
  <c r="W14" i="17"/>
  <c r="V14" i="17"/>
  <c r="Y13" i="17"/>
  <c r="X13" i="17"/>
  <c r="W13" i="17"/>
  <c r="V13" i="17"/>
  <c r="Y12" i="17"/>
  <c r="X12" i="17"/>
  <c r="W12" i="17"/>
  <c r="V12" i="17"/>
  <c r="Y11" i="17"/>
  <c r="X11" i="17"/>
  <c r="W11" i="17"/>
  <c r="V11" i="17"/>
  <c r="Y10" i="17"/>
  <c r="X10" i="17"/>
  <c r="W10" i="17"/>
  <c r="V10" i="17"/>
  <c r="Y9" i="17"/>
  <c r="X9" i="17"/>
  <c r="W9" i="17"/>
  <c r="V9" i="17"/>
  <c r="Y8" i="17"/>
  <c r="X8" i="17"/>
  <c r="W8" i="17"/>
  <c r="V8" i="17"/>
  <c r="Y7" i="17"/>
  <c r="X7" i="17"/>
  <c r="W7" i="17"/>
  <c r="V7" i="17"/>
  <c r="Y6" i="17"/>
  <c r="X6" i="17"/>
  <c r="W6" i="17"/>
  <c r="V6" i="17"/>
  <c r="Y5" i="17"/>
  <c r="X5" i="17"/>
  <c r="W5" i="17"/>
  <c r="V5" i="17"/>
  <c r="Y4" i="17"/>
  <c r="X4" i="17"/>
  <c r="W4" i="17"/>
  <c r="V4" i="17"/>
  <c r="N808" i="17" l="1"/>
  <c r="Z7" i="17"/>
  <c r="Z8" i="17"/>
  <c r="Z10" i="17"/>
  <c r="Z12" i="17"/>
  <c r="Z16" i="17"/>
  <c r="Z20" i="17"/>
  <c r="Z64" i="17"/>
  <c r="Z215" i="17"/>
  <c r="Z218" i="17"/>
  <c r="Z220" i="17"/>
  <c r="Z224" i="17"/>
  <c r="Z227" i="17"/>
  <c r="Z229" i="17"/>
  <c r="Z232" i="17"/>
  <c r="Z234" i="17"/>
  <c r="Z236" i="17"/>
  <c r="Z241" i="17"/>
  <c r="Z243" i="17"/>
  <c r="Z245" i="17"/>
  <c r="Z247" i="17"/>
  <c r="Z248" i="17"/>
  <c r="Z249" i="17"/>
  <c r="Z250" i="17"/>
  <c r="Z251" i="17"/>
  <c r="Z252" i="17"/>
  <c r="Z253" i="17"/>
  <c r="Z255" i="17"/>
  <c r="Z256" i="17"/>
  <c r="Z257" i="17"/>
  <c r="Z259" i="17"/>
  <c r="Z260" i="17"/>
  <c r="Z263" i="17"/>
  <c r="Z265" i="17"/>
  <c r="Z268" i="17"/>
  <c r="Z273" i="17"/>
  <c r="P808" i="17"/>
  <c r="R808" i="17"/>
  <c r="Z9" i="17"/>
  <c r="Z11" i="17"/>
  <c r="Z13" i="17"/>
  <c r="Z15" i="17"/>
  <c r="Z17" i="17"/>
  <c r="Z19" i="17"/>
  <c r="Z21" i="17"/>
  <c r="Z59" i="17"/>
  <c r="Z216" i="17"/>
  <c r="Z217" i="17"/>
  <c r="Z219" i="17"/>
  <c r="Z221" i="17"/>
  <c r="Z223" i="17"/>
  <c r="Z225" i="17"/>
  <c r="Z228" i="17"/>
  <c r="Z231" i="17"/>
  <c r="Z233" i="17"/>
  <c r="Z235" i="17"/>
  <c r="Z237" i="17"/>
  <c r="Z239" i="17"/>
  <c r="Z240" i="17"/>
  <c r="Z244" i="17"/>
  <c r="Z261" i="17"/>
  <c r="Z264" i="17"/>
  <c r="Z266" i="17"/>
  <c r="Z267" i="17"/>
  <c r="Z269" i="17"/>
  <c r="Z271" i="17"/>
  <c r="Z272" i="17"/>
  <c r="Z275" i="17"/>
  <c r="Z393" i="17"/>
  <c r="L808" i="17"/>
  <c r="K808" i="17"/>
  <c r="T808" i="17"/>
  <c r="Z28" i="17"/>
  <c r="Z44" i="17"/>
  <c r="Z276" i="17"/>
  <c r="Z277" i="17"/>
  <c r="Z279" i="17"/>
  <c r="Z280" i="17"/>
  <c r="Z281" i="17"/>
  <c r="Z282" i="17"/>
  <c r="Z283" i="17"/>
  <c r="Z284" i="17"/>
  <c r="Z285" i="17"/>
  <c r="Z287" i="17"/>
  <c r="Z288" i="17"/>
  <c r="Z289" i="17"/>
  <c r="Z291" i="17"/>
  <c r="Z292" i="17"/>
  <c r="Z293" i="17"/>
  <c r="Z295" i="17"/>
  <c r="Z296" i="17"/>
  <c r="Z297" i="17"/>
  <c r="Z298" i="17"/>
  <c r="Z299" i="17"/>
  <c r="Z300" i="17"/>
  <c r="Z301" i="17"/>
  <c r="Z303" i="17"/>
  <c r="Z304" i="17"/>
  <c r="Z307" i="17"/>
  <c r="Z308" i="17"/>
  <c r="Z309" i="17"/>
  <c r="Z311" i="17"/>
  <c r="Z312" i="17"/>
  <c r="Z313" i="17"/>
  <c r="Z314" i="17"/>
  <c r="Z315" i="17"/>
  <c r="Z316" i="17"/>
  <c r="Z317" i="17"/>
  <c r="Z318" i="17"/>
  <c r="Z321" i="17"/>
  <c r="Z322" i="17"/>
  <c r="Z324" i="17"/>
  <c r="Z326" i="17"/>
  <c r="Z328" i="17"/>
  <c r="Z329" i="17"/>
  <c r="Z331" i="17"/>
  <c r="Z332" i="17"/>
  <c r="Z333" i="17"/>
  <c r="Z334" i="17"/>
  <c r="Z336" i="17"/>
  <c r="Z337" i="17"/>
  <c r="Z338" i="17"/>
  <c r="Z340" i="17"/>
  <c r="Z342" i="17"/>
  <c r="Z343" i="17"/>
  <c r="Z344" i="17"/>
  <c r="Z345" i="17"/>
  <c r="Z348" i="17"/>
  <c r="Z349" i="17"/>
  <c r="Z350" i="17"/>
  <c r="Z352" i="17"/>
  <c r="Z353" i="17"/>
  <c r="Z354" i="17"/>
  <c r="Z356" i="17"/>
  <c r="Z357" i="17"/>
  <c r="Z358" i="17"/>
  <c r="Z360" i="17"/>
  <c r="Z361" i="17"/>
  <c r="Z364" i="17"/>
  <c r="Z365" i="17"/>
  <c r="Z366" i="17"/>
  <c r="Z369" i="17"/>
  <c r="Z370" i="17"/>
  <c r="Z371" i="17"/>
  <c r="Z372" i="17"/>
  <c r="Z374" i="17"/>
  <c r="Z376" i="17"/>
  <c r="Z377" i="17"/>
  <c r="Z378" i="17"/>
  <c r="Z379" i="17"/>
  <c r="Z380" i="17"/>
  <c r="Z381" i="17"/>
  <c r="Z382" i="17"/>
  <c r="Z385" i="17"/>
  <c r="Z386" i="17"/>
  <c r="Z388" i="17"/>
  <c r="Z390" i="17"/>
  <c r="Z392" i="17"/>
  <c r="W806" i="17"/>
  <c r="Z23" i="17"/>
  <c r="Z24" i="17"/>
  <c r="Z25" i="17"/>
  <c r="Z26" i="17"/>
  <c r="Z27" i="17"/>
  <c r="Z31" i="17"/>
  <c r="Z32" i="17"/>
  <c r="Z33" i="17"/>
  <c r="Z35" i="17"/>
  <c r="Z36" i="17"/>
  <c r="Z37" i="17"/>
  <c r="Z39" i="17"/>
  <c r="Z40" i="17"/>
  <c r="Z41" i="17"/>
  <c r="Z42" i="17"/>
  <c r="Z43" i="17"/>
  <c r="Z45" i="17"/>
  <c r="Z47" i="17"/>
  <c r="Z48" i="17"/>
  <c r="Z49" i="17"/>
  <c r="Z51" i="17"/>
  <c r="Z52" i="17"/>
  <c r="Z53" i="17"/>
  <c r="Z55" i="17"/>
  <c r="Z56" i="17"/>
  <c r="Z57" i="17"/>
  <c r="Z58" i="17"/>
  <c r="Z395" i="17"/>
  <c r="Z396" i="17"/>
  <c r="Z397" i="17"/>
  <c r="Z398" i="17"/>
  <c r="Z400" i="17"/>
  <c r="Z401" i="17"/>
  <c r="Z402" i="17"/>
  <c r="Z404" i="17"/>
  <c r="Z408" i="17"/>
  <c r="Z409" i="17"/>
  <c r="Z410" i="17"/>
  <c r="Z412" i="17"/>
  <c r="Z60" i="17"/>
  <c r="Z61" i="17"/>
  <c r="Z63" i="17"/>
  <c r="Z29" i="17"/>
  <c r="Z65" i="17"/>
  <c r="Z67" i="17"/>
  <c r="Z68" i="17"/>
  <c r="Z69" i="17"/>
  <c r="Z71" i="17"/>
  <c r="Z72" i="17"/>
  <c r="Z73" i="17"/>
  <c r="Z74" i="17"/>
  <c r="Z75" i="17"/>
  <c r="Z76" i="17"/>
  <c r="Z77" i="17"/>
  <c r="Z79" i="17"/>
  <c r="Z80" i="17"/>
  <c r="Z81" i="17"/>
  <c r="Z83" i="17"/>
  <c r="Z84" i="17"/>
  <c r="Z85" i="17"/>
  <c r="Z87" i="17"/>
  <c r="Z88" i="17"/>
  <c r="Z89" i="17"/>
  <c r="Z90" i="17"/>
  <c r="Z91" i="17"/>
  <c r="Z92" i="17"/>
  <c r="Z93" i="17"/>
  <c r="Z95" i="17"/>
  <c r="Z96" i="17"/>
  <c r="Z97" i="17"/>
  <c r="Z99" i="17"/>
  <c r="Z100" i="17"/>
  <c r="Z101" i="17"/>
  <c r="Z103" i="17"/>
  <c r="Z104" i="17"/>
  <c r="Z105" i="17"/>
  <c r="Z106" i="17"/>
  <c r="Z107" i="17"/>
  <c r="Z108" i="17"/>
  <c r="Z109" i="17"/>
  <c r="Z111" i="17"/>
  <c r="Z112" i="17"/>
  <c r="Z113" i="17"/>
  <c r="Z115" i="17"/>
  <c r="Z116" i="17"/>
  <c r="Z117" i="17"/>
  <c r="Z119" i="17"/>
  <c r="Z120" i="17"/>
  <c r="Z121" i="17"/>
  <c r="Z122" i="17"/>
  <c r="Z123" i="17"/>
  <c r="Z124" i="17"/>
  <c r="Z125" i="17"/>
  <c r="Z127" i="17"/>
  <c r="Z128" i="17"/>
  <c r="Z129" i="17"/>
  <c r="Z131" i="17"/>
  <c r="Z132" i="17"/>
  <c r="Z133" i="17"/>
  <c r="Z135" i="17"/>
  <c r="Z136" i="17"/>
  <c r="Z137" i="17"/>
  <c r="Z138" i="17"/>
  <c r="Z139" i="17"/>
  <c r="Z140" i="17"/>
  <c r="Z141" i="17"/>
  <c r="Z143" i="17"/>
  <c r="Z144" i="17"/>
  <c r="Z145" i="17"/>
  <c r="Z147" i="17"/>
  <c r="Z148" i="17"/>
  <c r="Z149" i="17"/>
  <c r="Z151" i="17"/>
  <c r="Z152" i="17"/>
  <c r="Z153" i="17"/>
  <c r="Z154" i="17"/>
  <c r="Z155" i="17"/>
  <c r="Z156" i="17"/>
  <c r="Z157" i="17"/>
  <c r="Z159" i="17"/>
  <c r="Z160" i="17"/>
  <c r="Z161" i="17"/>
  <c r="Z163" i="17"/>
  <c r="Z164" i="17"/>
  <c r="Z165" i="17"/>
  <c r="Z167" i="17"/>
  <c r="Z168" i="17"/>
  <c r="Z169" i="17"/>
  <c r="Z170" i="17"/>
  <c r="Z171" i="17"/>
  <c r="Z172" i="17"/>
  <c r="Z173" i="17"/>
  <c r="Z175" i="17"/>
  <c r="Z176" i="17"/>
  <c r="Z177" i="17"/>
  <c r="Z179" i="17"/>
  <c r="Z180" i="17"/>
  <c r="Z181" i="17"/>
  <c r="Z183" i="17"/>
  <c r="Z184" i="17"/>
  <c r="Z185" i="17"/>
  <c r="Z186" i="17"/>
  <c r="Z187" i="17"/>
  <c r="Z188" i="17"/>
  <c r="Z189" i="17"/>
  <c r="Z191" i="17"/>
  <c r="Z192" i="17"/>
  <c r="Z193" i="17"/>
  <c r="Z195" i="17"/>
  <c r="Z196" i="17"/>
  <c r="Z197" i="17"/>
  <c r="Z199" i="17"/>
  <c r="Z200" i="17"/>
  <c r="Z201" i="17"/>
  <c r="Z202" i="17"/>
  <c r="Z203" i="17"/>
  <c r="Z204" i="17"/>
  <c r="Z205" i="17"/>
  <c r="Z207" i="17"/>
  <c r="Z208" i="17"/>
  <c r="Z209" i="17"/>
  <c r="Z211" i="17"/>
  <c r="Z212" i="17"/>
  <c r="Z213" i="17"/>
  <c r="Z305" i="17"/>
  <c r="Z555" i="17"/>
  <c r="Z557" i="17"/>
  <c r="Z558" i="17"/>
  <c r="Z559" i="17"/>
  <c r="Z563" i="17"/>
  <c r="Z564" i="17"/>
  <c r="Z567" i="17"/>
  <c r="Z568" i="17"/>
  <c r="Z569" i="17"/>
  <c r="Z570" i="17"/>
  <c r="Z571" i="17"/>
  <c r="Z572" i="17"/>
  <c r="Z573" i="17"/>
  <c r="Z574" i="17"/>
  <c r="Z575" i="17"/>
  <c r="Z579" i="17"/>
  <c r="Z580" i="17"/>
  <c r="Z581" i="17"/>
  <c r="Z582" i="17"/>
  <c r="Z583" i="17"/>
  <c r="Z585" i="17"/>
  <c r="Z587" i="17"/>
  <c r="Z588" i="17"/>
  <c r="Z591" i="17"/>
  <c r="Z592" i="17"/>
  <c r="Z596" i="17"/>
  <c r="Z597" i="17"/>
  <c r="Z598" i="17"/>
  <c r="Z599" i="17"/>
  <c r="Z600" i="17"/>
  <c r="Z603" i="17"/>
  <c r="Z604" i="17"/>
  <c r="Z607" i="17"/>
  <c r="Z608" i="17"/>
  <c r="Z612" i="17"/>
  <c r="Z613" i="17"/>
  <c r="Z614" i="17"/>
  <c r="Z615" i="17"/>
  <c r="Z619" i="17"/>
  <c r="Z620" i="17"/>
  <c r="Z624" i="17"/>
  <c r="Z628" i="17"/>
  <c r="Z629" i="17"/>
  <c r="Z630" i="17"/>
  <c r="Z631" i="17"/>
  <c r="Z635" i="17"/>
  <c r="Z636" i="17"/>
  <c r="Z640" i="17"/>
  <c r="Z644" i="17"/>
  <c r="Z645" i="17"/>
  <c r="Z646" i="17"/>
  <c r="Z647" i="17"/>
  <c r="Z648" i="17"/>
  <c r="Z651" i="17"/>
  <c r="Z652" i="17"/>
  <c r="Z655" i="17"/>
  <c r="Z656" i="17"/>
  <c r="Z660" i="17"/>
  <c r="Z661" i="17"/>
  <c r="Z662" i="17"/>
  <c r="Z663" i="17"/>
  <c r="Z664" i="17"/>
  <c r="Z667" i="17"/>
  <c r="Z668" i="17"/>
  <c r="Z672" i="17"/>
  <c r="Z676" i="17"/>
  <c r="Z677" i="17"/>
  <c r="Z678" i="17"/>
  <c r="Z679" i="17"/>
  <c r="Z683" i="17"/>
  <c r="Z684" i="17"/>
  <c r="Z688" i="17"/>
  <c r="Z692" i="17"/>
  <c r="Z693" i="17"/>
  <c r="Z694" i="17"/>
  <c r="Z695" i="17"/>
  <c r="Z699" i="17"/>
  <c r="Z700" i="17"/>
  <c r="Z704" i="17"/>
  <c r="Z708" i="17"/>
  <c r="Z709" i="17"/>
  <c r="Z710" i="17"/>
  <c r="Z711" i="17"/>
  <c r="Z715" i="17"/>
  <c r="Z716" i="17"/>
  <c r="Z719" i="17"/>
  <c r="Z720" i="17"/>
  <c r="Z724" i="17"/>
  <c r="Z725" i="17"/>
  <c r="Z726" i="17"/>
  <c r="Z727" i="17"/>
  <c r="Z728" i="17"/>
  <c r="Z731" i="17"/>
  <c r="Z732" i="17"/>
  <c r="Z735" i="17"/>
  <c r="Z736" i="17"/>
  <c r="Z740" i="17"/>
  <c r="Z741" i="17"/>
  <c r="Z742" i="17"/>
  <c r="Z743" i="17"/>
  <c r="Z747" i="17"/>
  <c r="Z748" i="17"/>
  <c r="Z751" i="17"/>
  <c r="Z752" i="17"/>
  <c r="Z756" i="17"/>
  <c r="Z757" i="17"/>
  <c r="Z758" i="17"/>
  <c r="Z759" i="17"/>
  <c r="Z763" i="17"/>
  <c r="Z764" i="17"/>
  <c r="Z768" i="17"/>
  <c r="Z772" i="17"/>
  <c r="Z773" i="17"/>
  <c r="Z774" i="17"/>
  <c r="Z775" i="17"/>
  <c r="Z776" i="17"/>
  <c r="Z779" i="17"/>
  <c r="Z780" i="17"/>
  <c r="Z783" i="17"/>
  <c r="Z784" i="17"/>
  <c r="Z788" i="17"/>
  <c r="Z789" i="17"/>
  <c r="Z790" i="17"/>
  <c r="Z791" i="17"/>
  <c r="Z792" i="17"/>
  <c r="Z795" i="17"/>
  <c r="Z796" i="17"/>
  <c r="Z416" i="17"/>
  <c r="Z418" i="17"/>
  <c r="Z419" i="17"/>
  <c r="Z420" i="17"/>
  <c r="Z422" i="17"/>
  <c r="Z423" i="17"/>
  <c r="Z424" i="17"/>
  <c r="Z426" i="17"/>
  <c r="Z427" i="17"/>
  <c r="Z428" i="17"/>
  <c r="Z430" i="17"/>
  <c r="Z431" i="17"/>
  <c r="Z432" i="17"/>
  <c r="Z434" i="17"/>
  <c r="Z436" i="17"/>
  <c r="Z440" i="17"/>
  <c r="Z441" i="17"/>
  <c r="Z442" i="17"/>
  <c r="Z444" i="17"/>
  <c r="Z448" i="17"/>
  <c r="Z450" i="17"/>
  <c r="Z451" i="17"/>
  <c r="Z452" i="17"/>
  <c r="Z454" i="17"/>
  <c r="Z455" i="17"/>
  <c r="Z456" i="17"/>
  <c r="Z458" i="17"/>
  <c r="Z459" i="17"/>
  <c r="Z460" i="17"/>
  <c r="Z462" i="17"/>
  <c r="Z463" i="17"/>
  <c r="Z464" i="17"/>
  <c r="Z466" i="17"/>
  <c r="Z468" i="17"/>
  <c r="Z472" i="17"/>
  <c r="Z473" i="17"/>
  <c r="Z474" i="17"/>
  <c r="Z476" i="17"/>
  <c r="Z480" i="17"/>
  <c r="Z482" i="17"/>
  <c r="Z483" i="17"/>
  <c r="Z484" i="17"/>
  <c r="Z486" i="17"/>
  <c r="Z487" i="17"/>
  <c r="Z488" i="17"/>
  <c r="Z490" i="17"/>
  <c r="Z491" i="17"/>
  <c r="Z492" i="17"/>
  <c r="Z494" i="17"/>
  <c r="Z495" i="17"/>
  <c r="Z496" i="17"/>
  <c r="Z498" i="17"/>
  <c r="Z500" i="17"/>
  <c r="Z505" i="17"/>
  <c r="Z506" i="17"/>
  <c r="Z507" i="17"/>
  <c r="Z509" i="17"/>
  <c r="Z510" i="17"/>
  <c r="Z515" i="17"/>
  <c r="Z518" i="17"/>
  <c r="Z519" i="17"/>
  <c r="Z520" i="17"/>
  <c r="Z521" i="17"/>
  <c r="Z523" i="17"/>
  <c r="Z525" i="17"/>
  <c r="Z526" i="17"/>
  <c r="Z528" i="17"/>
  <c r="Z529" i="17"/>
  <c r="Z530" i="17"/>
  <c r="Z531" i="17"/>
  <c r="Z534" i="17"/>
  <c r="Z535" i="17"/>
  <c r="Z536" i="17"/>
  <c r="Z537" i="17"/>
  <c r="Z539" i="17"/>
  <c r="Z541" i="17"/>
  <c r="Z542" i="17"/>
  <c r="Z547" i="17"/>
  <c r="Z549" i="17"/>
  <c r="Z550" i="17"/>
  <c r="Z552" i="17"/>
  <c r="Z553" i="17"/>
  <c r="M808" i="17"/>
  <c r="Q808" i="17"/>
  <c r="U808" i="17"/>
  <c r="Z798" i="17"/>
  <c r="Z799" i="17"/>
  <c r="Z803" i="17"/>
  <c r="Z804" i="17"/>
  <c r="Z805" i="17"/>
  <c r="K807" i="17"/>
  <c r="L807" i="17" s="1"/>
  <c r="M807" i="17" s="1"/>
  <c r="N807" i="17" s="1"/>
  <c r="O807" i="17" s="1"/>
  <c r="P807" i="17" s="1"/>
  <c r="Q807" i="17" s="1"/>
  <c r="R807" i="17" s="1"/>
  <c r="S807" i="17" s="1"/>
  <c r="T807" i="17" s="1"/>
  <c r="U807" i="17" s="1"/>
  <c r="J808" i="17"/>
  <c r="J809" i="17" s="1"/>
  <c r="K809" i="17" s="1"/>
  <c r="L809" i="17" s="1"/>
  <c r="M809" i="17" s="1"/>
  <c r="O808" i="17"/>
  <c r="Z38" i="17"/>
  <c r="Z54" i="17"/>
  <c r="Z70" i="17"/>
  <c r="Z86" i="17"/>
  <c r="Z118" i="17"/>
  <c r="Z150" i="17"/>
  <c r="Z230" i="17"/>
  <c r="Z246" i="17"/>
  <c r="Z262" i="17"/>
  <c r="Z278" i="17"/>
  <c r="Z330" i="17"/>
  <c r="Z394" i="17"/>
  <c r="Z433" i="17"/>
  <c r="Z443" i="17"/>
  <c r="Z465" i="17"/>
  <c r="Z475" i="17"/>
  <c r="Z497" i="17"/>
  <c r="Z538" i="17"/>
  <c r="Z551" i="17"/>
  <c r="Z556" i="17"/>
  <c r="Z632" i="17"/>
  <c r="Z134" i="17"/>
  <c r="Z166" i="17"/>
  <c r="Z198" i="17"/>
  <c r="Z310" i="17"/>
  <c r="Z359" i="17"/>
  <c r="Z373" i="17"/>
  <c r="Z387" i="17"/>
  <c r="Z411" i="17"/>
  <c r="Z34" i="17"/>
  <c r="Z98" i="17"/>
  <c r="Z226" i="17"/>
  <c r="Z242" i="17"/>
  <c r="Z258" i="17"/>
  <c r="Z274" i="17"/>
  <c r="Z290" i="17"/>
  <c r="Z306" i="17"/>
  <c r="Z325" i="17"/>
  <c r="Z339" i="17"/>
  <c r="Z346" i="17"/>
  <c r="Z347" i="17"/>
  <c r="Z368" i="17"/>
  <c r="Z375" i="17"/>
  <c r="Z389" i="17"/>
  <c r="Z403" i="17"/>
  <c r="Z414" i="17"/>
  <c r="Z415" i="17"/>
  <c r="Z425" i="17"/>
  <c r="Z435" i="17"/>
  <c r="Z446" i="17"/>
  <c r="Z447" i="17"/>
  <c r="Z457" i="17"/>
  <c r="Z467" i="17"/>
  <c r="Z478" i="17"/>
  <c r="Z479" i="17"/>
  <c r="Z489" i="17"/>
  <c r="Z499" i="17"/>
  <c r="Z513" i="17"/>
  <c r="Z514" i="17"/>
  <c r="Z527" i="17"/>
  <c r="Z565" i="17"/>
  <c r="Z566" i="17"/>
  <c r="Z584" i="17"/>
  <c r="Z671" i="17"/>
  <c r="Z712" i="17"/>
  <c r="Z5" i="17"/>
  <c r="Z6" i="17"/>
  <c r="Z22" i="17"/>
  <c r="Z102" i="17"/>
  <c r="Z182" i="17"/>
  <c r="Z214" i="17"/>
  <c r="Z294" i="17"/>
  <c r="Z323" i="17"/>
  <c r="Y806" i="17"/>
  <c r="Z18" i="17"/>
  <c r="Z50" i="17"/>
  <c r="Z66" i="17"/>
  <c r="Z82" i="17"/>
  <c r="Z114" i="17"/>
  <c r="Z130" i="17"/>
  <c r="Z146" i="17"/>
  <c r="Z162" i="17"/>
  <c r="Z178" i="17"/>
  <c r="Z194" i="17"/>
  <c r="Z210" i="17"/>
  <c r="V806" i="17"/>
  <c r="Z4" i="17"/>
  <c r="Z14" i="17"/>
  <c r="Z30" i="17"/>
  <c r="Z46" i="17"/>
  <c r="Z62" i="17"/>
  <c r="Z78" i="17"/>
  <c r="Z94" i="17"/>
  <c r="Z110" i="17"/>
  <c r="Z126" i="17"/>
  <c r="Z142" i="17"/>
  <c r="Z158" i="17"/>
  <c r="Z174" i="17"/>
  <c r="Z190" i="17"/>
  <c r="Z206" i="17"/>
  <c r="Z222" i="17"/>
  <c r="Z238" i="17"/>
  <c r="Z254" i="17"/>
  <c r="Z270" i="17"/>
  <c r="Z286" i="17"/>
  <c r="Z302" i="17"/>
  <c r="Z320" i="17"/>
  <c r="Z327" i="17"/>
  <c r="Z341" i="17"/>
  <c r="Z355" i="17"/>
  <c r="Z362" i="17"/>
  <c r="Z363" i="17"/>
  <c r="Z384" i="17"/>
  <c r="Z391" i="17"/>
  <c r="Z406" i="17"/>
  <c r="Z407" i="17"/>
  <c r="Z417" i="17"/>
  <c r="Z438" i="17"/>
  <c r="Z439" i="17"/>
  <c r="Z449" i="17"/>
  <c r="Z470" i="17"/>
  <c r="Z471" i="17"/>
  <c r="Z481" i="17"/>
  <c r="Z502" i="17"/>
  <c r="Z503" i="17"/>
  <c r="Z504" i="17"/>
  <c r="Z517" i="17"/>
  <c r="Z545" i="17"/>
  <c r="Z546" i="17"/>
  <c r="Z623" i="17"/>
  <c r="Z687" i="17"/>
  <c r="Z696" i="17"/>
  <c r="Z760" i="17"/>
  <c r="X806" i="17"/>
  <c r="Z319" i="17"/>
  <c r="Z335" i="17"/>
  <c r="Z351" i="17"/>
  <c r="Z367" i="17"/>
  <c r="Z383" i="17"/>
  <c r="Z399" i="17"/>
  <c r="Z405" i="17"/>
  <c r="Z413" i="17"/>
  <c r="Z421" i="17"/>
  <c r="Z429" i="17"/>
  <c r="Z437" i="17"/>
  <c r="Z445" i="17"/>
  <c r="Z453" i="17"/>
  <c r="Z461" i="17"/>
  <c r="Z469" i="17"/>
  <c r="Z477" i="17"/>
  <c r="Z485" i="17"/>
  <c r="Z493" i="17"/>
  <c r="Z501" i="17"/>
  <c r="Z511" i="17"/>
  <c r="Z512" i="17"/>
  <c r="Z522" i="17"/>
  <c r="Z533" i="17"/>
  <c r="Z543" i="17"/>
  <c r="Z544" i="17"/>
  <c r="Z554" i="17"/>
  <c r="Z560" i="17"/>
  <c r="Z561" i="17"/>
  <c r="Z562" i="17"/>
  <c r="Z576" i="17"/>
  <c r="Z577" i="17"/>
  <c r="Z578" i="17"/>
  <c r="Z616" i="17"/>
  <c r="Z639" i="17"/>
  <c r="Z680" i="17"/>
  <c r="Z703" i="17"/>
  <c r="Z744" i="17"/>
  <c r="Z767" i="17"/>
  <c r="Z516" i="17"/>
  <c r="Z532" i="17"/>
  <c r="Z548" i="17"/>
  <c r="Z589" i="17"/>
  <c r="Z590" i="17"/>
  <c r="Z611" i="17"/>
  <c r="Z621" i="17"/>
  <c r="Z622" i="17"/>
  <c r="Z643" i="17"/>
  <c r="Z653" i="17"/>
  <c r="Z654" i="17"/>
  <c r="Z675" i="17"/>
  <c r="Z685" i="17"/>
  <c r="Z686" i="17"/>
  <c r="Z707" i="17"/>
  <c r="Z717" i="17"/>
  <c r="Z718" i="17"/>
  <c r="Z739" i="17"/>
  <c r="Z749" i="17"/>
  <c r="Z750" i="17"/>
  <c r="Z771" i="17"/>
  <c r="Z781" i="17"/>
  <c r="Z782" i="17"/>
  <c r="Z802" i="17"/>
  <c r="Z508" i="17"/>
  <c r="Z524" i="17"/>
  <c r="Z540" i="17"/>
  <c r="Z595" i="17"/>
  <c r="Z605" i="17"/>
  <c r="Z606" i="17"/>
  <c r="Z627" i="17"/>
  <c r="Z637" i="17"/>
  <c r="Z638" i="17"/>
  <c r="Z659" i="17"/>
  <c r="Z669" i="17"/>
  <c r="Z670" i="17"/>
  <c r="Z691" i="17"/>
  <c r="Z701" i="17"/>
  <c r="Z702" i="17"/>
  <c r="Z723" i="17"/>
  <c r="Z733" i="17"/>
  <c r="Z734" i="17"/>
  <c r="Z755" i="17"/>
  <c r="Z765" i="17"/>
  <c r="Z766" i="17"/>
  <c r="Z787" i="17"/>
  <c r="Z586" i="17"/>
  <c r="Z593" i="17"/>
  <c r="Z594" i="17"/>
  <c r="Z601" i="17"/>
  <c r="Z602" i="17"/>
  <c r="Z609" i="17"/>
  <c r="Z610" i="17"/>
  <c r="Z617" i="17"/>
  <c r="Z618" i="17"/>
  <c r="Z625" i="17"/>
  <c r="Z626" i="17"/>
  <c r="Z633" i="17"/>
  <c r="Z634" i="17"/>
  <c r="Z641" i="17"/>
  <c r="Z642" i="17"/>
  <c r="Z649" i="17"/>
  <c r="Z650" i="17"/>
  <c r="Z657" i="17"/>
  <c r="Z658" i="17"/>
  <c r="Z665" i="17"/>
  <c r="Z666" i="17"/>
  <c r="Z673" i="17"/>
  <c r="Z674" i="17"/>
  <c r="Z681" i="17"/>
  <c r="Z682" i="17"/>
  <c r="Z689" i="17"/>
  <c r="Z690" i="17"/>
  <c r="Z697" i="17"/>
  <c r="Z698" i="17"/>
  <c r="Z705" i="17"/>
  <c r="Z706" i="17"/>
  <c r="Z713" i="17"/>
  <c r="Z714" i="17"/>
  <c r="Z721" i="17"/>
  <c r="Z722" i="17"/>
  <c r="Z729" i="17"/>
  <c r="Z730" i="17"/>
  <c r="Z737" i="17"/>
  <c r="Z738" i="17"/>
  <c r="Z745" i="17"/>
  <c r="Z746" i="17"/>
  <c r="Z753" i="17"/>
  <c r="Z754" i="17"/>
  <c r="Z761" i="17"/>
  <c r="Z762" i="17"/>
  <c r="Z769" i="17"/>
  <c r="Z770" i="17"/>
  <c r="Z777" i="17"/>
  <c r="Z778" i="17"/>
  <c r="Z785" i="17"/>
  <c r="Z786" i="17"/>
  <c r="Z793" i="17"/>
  <c r="Z794" i="17"/>
  <c r="Z800" i="17"/>
  <c r="Z801" i="17"/>
  <c r="V797" i="17"/>
  <c r="Z797" i="17" s="1"/>
  <c r="AA535" i="15"/>
  <c r="Z535" i="15"/>
  <c r="Y535" i="15"/>
  <c r="X535" i="15"/>
  <c r="AA534" i="15"/>
  <c r="Z534" i="15"/>
  <c r="Y534" i="15"/>
  <c r="X534" i="15"/>
  <c r="AA533" i="15"/>
  <c r="Z533" i="15"/>
  <c r="Y533" i="15"/>
  <c r="X533" i="15"/>
  <c r="AA532" i="15"/>
  <c r="Z532" i="15"/>
  <c r="Y532" i="15"/>
  <c r="X532" i="15"/>
  <c r="AA531" i="15"/>
  <c r="Z531" i="15"/>
  <c r="Y531" i="15"/>
  <c r="X531" i="15"/>
  <c r="AA530" i="15"/>
  <c r="Z530" i="15"/>
  <c r="Y530" i="15"/>
  <c r="X530" i="15"/>
  <c r="N809" i="17" l="1"/>
  <c r="O809" i="17" s="1"/>
  <c r="P809" i="17" s="1"/>
  <c r="Q809" i="17" s="1"/>
  <c r="R809" i="17" s="1"/>
  <c r="S809" i="17" s="1"/>
  <c r="T809" i="17" s="1"/>
  <c r="U809" i="17" s="1"/>
  <c r="Z806" i="17"/>
  <c r="Z808" i="17"/>
  <c r="V808" i="17"/>
  <c r="AB531" i="15"/>
  <c r="AB533" i="15"/>
  <c r="AB535" i="15"/>
  <c r="AB534" i="15"/>
  <c r="AB532" i="15"/>
  <c r="AB530" i="15"/>
  <c r="X30" i="15" l="1"/>
  <c r="AA35" i="15"/>
  <c r="Z35" i="15"/>
  <c r="Y35" i="15"/>
  <c r="X35" i="15"/>
  <c r="AA34" i="15"/>
  <c r="Z34" i="15"/>
  <c r="Y34" i="15"/>
  <c r="X34" i="15"/>
  <c r="AA33" i="15"/>
  <c r="Z33" i="15"/>
  <c r="Y33" i="15"/>
  <c r="X33" i="15"/>
  <c r="AA32" i="15"/>
  <c r="Z32" i="15"/>
  <c r="Y32" i="15"/>
  <c r="X32" i="15"/>
  <c r="AA31" i="15"/>
  <c r="Z31" i="15"/>
  <c r="Y31" i="15"/>
  <c r="X31" i="15"/>
  <c r="AA30" i="15"/>
  <c r="Z30" i="15"/>
  <c r="Y30" i="15"/>
  <c r="AB30" i="15" l="1"/>
  <c r="AB34" i="15"/>
  <c r="AB35" i="15"/>
  <c r="AB33" i="15"/>
  <c r="AB32" i="15"/>
  <c r="AB31" i="15"/>
  <c r="AA687" i="15"/>
  <c r="Z687" i="15"/>
  <c r="Y687" i="15"/>
  <c r="X687" i="15"/>
  <c r="AA686" i="15"/>
  <c r="Z686" i="15"/>
  <c r="Y686" i="15"/>
  <c r="X686" i="15"/>
  <c r="AA685" i="15"/>
  <c r="Z685" i="15"/>
  <c r="Y685" i="15"/>
  <c r="X685" i="15"/>
  <c r="AA684" i="15"/>
  <c r="Z684" i="15"/>
  <c r="Y684" i="15"/>
  <c r="X684" i="15"/>
  <c r="AB685" i="15" l="1"/>
  <c r="AB686" i="15"/>
  <c r="AB687" i="15"/>
  <c r="AB684" i="15"/>
  <c r="AA299" i="15"/>
  <c r="Z299" i="15"/>
  <c r="Y299" i="15"/>
  <c r="X299" i="15"/>
  <c r="AA298" i="15"/>
  <c r="Z298" i="15"/>
  <c r="Y298" i="15"/>
  <c r="X298" i="15"/>
  <c r="AA297" i="15"/>
  <c r="Z297" i="15"/>
  <c r="Y297" i="15"/>
  <c r="X297" i="15"/>
  <c r="AA296" i="15"/>
  <c r="Z296" i="15"/>
  <c r="Y296" i="15"/>
  <c r="X296" i="15"/>
  <c r="AA295" i="15"/>
  <c r="Z295" i="15"/>
  <c r="Y295" i="15"/>
  <c r="X295" i="15"/>
  <c r="AA294" i="15"/>
  <c r="Z294" i="15"/>
  <c r="Y294" i="15"/>
  <c r="X294" i="15"/>
  <c r="AA293" i="15"/>
  <c r="Z293" i="15"/>
  <c r="Y293" i="15"/>
  <c r="X293" i="15"/>
  <c r="AA292" i="15"/>
  <c r="Z292" i="15"/>
  <c r="Y292" i="15"/>
  <c r="X292" i="15"/>
  <c r="AA291" i="15"/>
  <c r="Z291" i="15"/>
  <c r="Y291" i="15"/>
  <c r="X291" i="15"/>
  <c r="AA290" i="15"/>
  <c r="Z290" i="15"/>
  <c r="Y290" i="15"/>
  <c r="X290" i="15"/>
  <c r="AA289" i="15"/>
  <c r="Z289" i="15"/>
  <c r="Y289" i="15"/>
  <c r="X289" i="15"/>
  <c r="AA288" i="15"/>
  <c r="Z288" i="15"/>
  <c r="Y288" i="15"/>
  <c r="X288" i="15"/>
  <c r="AA287" i="15"/>
  <c r="Z287" i="15"/>
  <c r="Y287" i="15"/>
  <c r="X287" i="15"/>
  <c r="AA286" i="15"/>
  <c r="Z286" i="15"/>
  <c r="Y286" i="15"/>
  <c r="X286" i="15"/>
  <c r="AA285" i="15"/>
  <c r="Z285" i="15"/>
  <c r="Y285" i="15"/>
  <c r="X285" i="15"/>
  <c r="AA284" i="15"/>
  <c r="Z284" i="15"/>
  <c r="Y284" i="15"/>
  <c r="X284" i="15"/>
  <c r="AA283" i="15"/>
  <c r="Z283" i="15"/>
  <c r="Y283" i="15"/>
  <c r="X283" i="15"/>
  <c r="AA282" i="15"/>
  <c r="Z282" i="15"/>
  <c r="Y282" i="15"/>
  <c r="X282" i="15"/>
  <c r="AA281" i="15"/>
  <c r="Z281" i="15"/>
  <c r="Y281" i="15"/>
  <c r="X281" i="15"/>
  <c r="AA280" i="15"/>
  <c r="Z280" i="15"/>
  <c r="Y280" i="15"/>
  <c r="X280" i="15"/>
  <c r="AA279" i="15"/>
  <c r="Z279" i="15"/>
  <c r="Y279" i="15"/>
  <c r="X279" i="15"/>
  <c r="AA278" i="15"/>
  <c r="Z278" i="15"/>
  <c r="Y278" i="15"/>
  <c r="X278" i="15"/>
  <c r="AA277" i="15"/>
  <c r="Z277" i="15"/>
  <c r="Y277" i="15"/>
  <c r="X277" i="15"/>
  <c r="AA276" i="15"/>
  <c r="Z276" i="15"/>
  <c r="Y276" i="15"/>
  <c r="X276" i="15"/>
  <c r="AA275" i="15"/>
  <c r="Z275" i="15"/>
  <c r="Y275" i="15"/>
  <c r="X275" i="15"/>
  <c r="AA274" i="15"/>
  <c r="Z274" i="15"/>
  <c r="Y274" i="15"/>
  <c r="X274" i="15"/>
  <c r="AA273" i="15"/>
  <c r="Z273" i="15"/>
  <c r="Y273" i="15"/>
  <c r="X273" i="15"/>
  <c r="AA272" i="15"/>
  <c r="Z272" i="15"/>
  <c r="Y272" i="15"/>
  <c r="X272" i="15"/>
  <c r="AA271" i="15"/>
  <c r="Z271" i="15"/>
  <c r="Y271" i="15"/>
  <c r="X271" i="15"/>
  <c r="AA270" i="15"/>
  <c r="Z270" i="15"/>
  <c r="Y270" i="15"/>
  <c r="X270" i="15"/>
  <c r="AA269" i="15"/>
  <c r="Z269" i="15"/>
  <c r="Y269" i="15"/>
  <c r="X269" i="15"/>
  <c r="AA268" i="15"/>
  <c r="Z268" i="15"/>
  <c r="Y268" i="15"/>
  <c r="X268" i="15"/>
  <c r="AA267" i="15"/>
  <c r="Z267" i="15"/>
  <c r="Y267" i="15"/>
  <c r="X267" i="15"/>
  <c r="AA266" i="15"/>
  <c r="Z266" i="15"/>
  <c r="Y266" i="15"/>
  <c r="X266" i="15"/>
  <c r="AA265" i="15"/>
  <c r="Z265" i="15"/>
  <c r="Y265" i="15"/>
  <c r="X265" i="15"/>
  <c r="AA264" i="15"/>
  <c r="Z264" i="15"/>
  <c r="Y264" i="15"/>
  <c r="X264" i="15"/>
  <c r="AA263" i="15"/>
  <c r="Z263" i="15"/>
  <c r="Y263" i="15"/>
  <c r="X263" i="15"/>
  <c r="AA262" i="15"/>
  <c r="Z262" i="15"/>
  <c r="Y262" i="15"/>
  <c r="X262" i="15"/>
  <c r="AA261" i="15"/>
  <c r="Z261" i="15"/>
  <c r="Y261" i="15"/>
  <c r="X261" i="15"/>
  <c r="AA260" i="15"/>
  <c r="Z260" i="15"/>
  <c r="Y260" i="15"/>
  <c r="X260" i="15"/>
  <c r="AA259" i="15"/>
  <c r="Z259" i="15"/>
  <c r="Y259" i="15"/>
  <c r="X259" i="15"/>
  <c r="AA258" i="15"/>
  <c r="Z258" i="15"/>
  <c r="Y258" i="15"/>
  <c r="X258" i="15"/>
  <c r="AA257" i="15"/>
  <c r="Z257" i="15"/>
  <c r="Y257" i="15"/>
  <c r="X257" i="15"/>
  <c r="AA256" i="15"/>
  <c r="Z256" i="15"/>
  <c r="Y256" i="15"/>
  <c r="X256" i="15"/>
  <c r="AA255" i="15"/>
  <c r="Z255" i="15"/>
  <c r="Y255" i="15"/>
  <c r="X255" i="15"/>
  <c r="AA254" i="15"/>
  <c r="Z254" i="15"/>
  <c r="Y254" i="15"/>
  <c r="X254" i="15"/>
  <c r="AA253" i="15"/>
  <c r="Z253" i="15"/>
  <c r="Y253" i="15"/>
  <c r="X253" i="15"/>
  <c r="AA252" i="15"/>
  <c r="Z252" i="15"/>
  <c r="Y252" i="15"/>
  <c r="X252" i="15"/>
  <c r="AA251" i="15"/>
  <c r="Z251" i="15"/>
  <c r="Y251" i="15"/>
  <c r="X251" i="15"/>
  <c r="AA250" i="15"/>
  <c r="Z250" i="15"/>
  <c r="Y250" i="15"/>
  <c r="X250" i="15"/>
  <c r="AA249" i="15"/>
  <c r="Z249" i="15"/>
  <c r="Y249" i="15"/>
  <c r="X249" i="15"/>
  <c r="AA248" i="15"/>
  <c r="Z248" i="15"/>
  <c r="Y248" i="15"/>
  <c r="X248" i="15"/>
  <c r="AA247" i="15"/>
  <c r="Z247" i="15"/>
  <c r="Y247" i="15"/>
  <c r="X247" i="15"/>
  <c r="AA246" i="15"/>
  <c r="Z246" i="15"/>
  <c r="Y246" i="15"/>
  <c r="X246" i="15"/>
  <c r="AA245" i="15"/>
  <c r="Z245" i="15"/>
  <c r="Y245" i="15"/>
  <c r="X245" i="15"/>
  <c r="AA244" i="15"/>
  <c r="Z244" i="15"/>
  <c r="Y244" i="15"/>
  <c r="X244" i="15"/>
  <c r="AA243" i="15"/>
  <c r="Z243" i="15"/>
  <c r="Y243" i="15"/>
  <c r="X243" i="15"/>
  <c r="AA242" i="15"/>
  <c r="Z242" i="15"/>
  <c r="Y242" i="15"/>
  <c r="X242" i="15"/>
  <c r="AA241" i="15"/>
  <c r="Z241" i="15"/>
  <c r="Y241" i="15"/>
  <c r="X241" i="15"/>
  <c r="AA240" i="15"/>
  <c r="Z240" i="15"/>
  <c r="Y240" i="15"/>
  <c r="X240" i="15"/>
  <c r="AA239" i="15"/>
  <c r="Z239" i="15"/>
  <c r="Y239" i="15"/>
  <c r="X239" i="15"/>
  <c r="AA238" i="15"/>
  <c r="Z238" i="15"/>
  <c r="Y238" i="15"/>
  <c r="X238" i="15"/>
  <c r="AA237" i="15"/>
  <c r="Z237" i="15"/>
  <c r="Y237" i="15"/>
  <c r="X237" i="15"/>
  <c r="AA236" i="15"/>
  <c r="Z236" i="15"/>
  <c r="Y236" i="15"/>
  <c r="X236" i="15"/>
  <c r="AA235" i="15"/>
  <c r="Z235" i="15"/>
  <c r="Y235" i="15"/>
  <c r="X235" i="15"/>
  <c r="AA234" i="15"/>
  <c r="Z234" i="15"/>
  <c r="Y234" i="15"/>
  <c r="X234" i="15"/>
  <c r="AA233" i="15"/>
  <c r="Z233" i="15"/>
  <c r="Y233" i="15"/>
  <c r="X233" i="15"/>
  <c r="AA232" i="15"/>
  <c r="Z232" i="15"/>
  <c r="Y232" i="15"/>
  <c r="X232" i="15"/>
  <c r="AA231" i="15"/>
  <c r="Z231" i="15"/>
  <c r="Y231" i="15"/>
  <c r="X231" i="15"/>
  <c r="AA230" i="15"/>
  <c r="Z230" i="15"/>
  <c r="Y230" i="15"/>
  <c r="X230" i="15"/>
  <c r="AA229" i="15"/>
  <c r="Z229" i="15"/>
  <c r="Y229" i="15"/>
  <c r="X229" i="15"/>
  <c r="AA228" i="15"/>
  <c r="Z228" i="15"/>
  <c r="Y228" i="15"/>
  <c r="X228" i="15"/>
  <c r="AA227" i="15"/>
  <c r="Z227" i="15"/>
  <c r="Y227" i="15"/>
  <c r="X227" i="15"/>
  <c r="AA226" i="15"/>
  <c r="Z226" i="15"/>
  <c r="Y226" i="15"/>
  <c r="X226" i="15"/>
  <c r="AA225" i="15"/>
  <c r="Z225" i="15"/>
  <c r="Y225" i="15"/>
  <c r="X225" i="15"/>
  <c r="AA224" i="15"/>
  <c r="Z224" i="15"/>
  <c r="Y224" i="15"/>
  <c r="X224" i="15"/>
  <c r="AA223" i="15"/>
  <c r="Z223" i="15"/>
  <c r="Y223" i="15"/>
  <c r="X223" i="15"/>
  <c r="AA222" i="15"/>
  <c r="Z222" i="15"/>
  <c r="Y222" i="15"/>
  <c r="X222" i="15"/>
  <c r="AA221" i="15"/>
  <c r="Z221" i="15"/>
  <c r="Y221" i="15"/>
  <c r="X221" i="15"/>
  <c r="AA220" i="15"/>
  <c r="Z220" i="15"/>
  <c r="Y220" i="15"/>
  <c r="X220" i="15"/>
  <c r="AA219" i="15"/>
  <c r="Z219" i="15"/>
  <c r="Y219" i="15"/>
  <c r="X219" i="15"/>
  <c r="AA218" i="15"/>
  <c r="Z218" i="15"/>
  <c r="Y218" i="15"/>
  <c r="X218" i="15"/>
  <c r="AA217" i="15"/>
  <c r="Z217" i="15"/>
  <c r="Y217" i="15"/>
  <c r="X217" i="15"/>
  <c r="AA216" i="15"/>
  <c r="Z216" i="15"/>
  <c r="Y216" i="15"/>
  <c r="X216" i="15"/>
  <c r="AA215" i="15"/>
  <c r="Z215" i="15"/>
  <c r="Y215" i="15"/>
  <c r="X215" i="15"/>
  <c r="AA214" i="15"/>
  <c r="Z214" i="15"/>
  <c r="Y214" i="15"/>
  <c r="X214" i="15"/>
  <c r="AA213" i="15"/>
  <c r="Z213" i="15"/>
  <c r="Y213" i="15"/>
  <c r="X213" i="15"/>
  <c r="AA212" i="15"/>
  <c r="Z212" i="15"/>
  <c r="Y212" i="15"/>
  <c r="X212" i="15"/>
  <c r="AA211" i="15"/>
  <c r="Z211" i="15"/>
  <c r="Y211" i="15"/>
  <c r="X211" i="15"/>
  <c r="AA210" i="15"/>
  <c r="Z210" i="15"/>
  <c r="Y210" i="15"/>
  <c r="X210" i="15"/>
  <c r="AA209" i="15"/>
  <c r="Z209" i="15"/>
  <c r="Y209" i="15"/>
  <c r="X209" i="15"/>
  <c r="AA208" i="15"/>
  <c r="Z208" i="15"/>
  <c r="Y208" i="15"/>
  <c r="X208" i="15"/>
  <c r="AA207" i="15"/>
  <c r="Z207" i="15"/>
  <c r="Y207" i="15"/>
  <c r="X207" i="15"/>
  <c r="AA206" i="15"/>
  <c r="Z206" i="15"/>
  <c r="Y206" i="15"/>
  <c r="X206" i="15"/>
  <c r="AA205" i="15"/>
  <c r="Z205" i="15"/>
  <c r="Y205" i="15"/>
  <c r="X205" i="15"/>
  <c r="AA204" i="15"/>
  <c r="Z204" i="15"/>
  <c r="Y204" i="15"/>
  <c r="X204" i="15"/>
  <c r="AA203" i="15"/>
  <c r="Z203" i="15"/>
  <c r="Y203" i="15"/>
  <c r="X203" i="15"/>
  <c r="AA202" i="15"/>
  <c r="Z202" i="15"/>
  <c r="Y202" i="15"/>
  <c r="X202" i="15"/>
  <c r="AA201" i="15"/>
  <c r="Z201" i="15"/>
  <c r="Y201" i="15"/>
  <c r="X201" i="15"/>
  <c r="AA200" i="15"/>
  <c r="Z200" i="15"/>
  <c r="Y200" i="15"/>
  <c r="X200" i="15"/>
  <c r="AA199" i="15"/>
  <c r="Z199" i="15"/>
  <c r="Y199" i="15"/>
  <c r="X199" i="15"/>
  <c r="AA198" i="15"/>
  <c r="Z198" i="15"/>
  <c r="Y198" i="15"/>
  <c r="X198" i="15"/>
  <c r="AA197" i="15"/>
  <c r="Z197" i="15"/>
  <c r="Y197" i="15"/>
  <c r="X197" i="15"/>
  <c r="AA196" i="15"/>
  <c r="Z196" i="15"/>
  <c r="Y196" i="15"/>
  <c r="X196" i="15"/>
  <c r="AA195" i="15"/>
  <c r="Z195" i="15"/>
  <c r="Y195" i="15"/>
  <c r="X195" i="15"/>
  <c r="AA194" i="15"/>
  <c r="Z194" i="15"/>
  <c r="Y194" i="15"/>
  <c r="X194" i="15"/>
  <c r="AA193" i="15"/>
  <c r="Z193" i="15"/>
  <c r="Y193" i="15"/>
  <c r="X193" i="15"/>
  <c r="AA192" i="15"/>
  <c r="Z192" i="15"/>
  <c r="Y192" i="15"/>
  <c r="X192" i="15"/>
  <c r="AA191" i="15"/>
  <c r="Z191" i="15"/>
  <c r="Y191" i="15"/>
  <c r="X191" i="15"/>
  <c r="AA190" i="15"/>
  <c r="Z190" i="15"/>
  <c r="Y190" i="15"/>
  <c r="X190" i="15"/>
  <c r="AA189" i="15"/>
  <c r="Z189" i="15"/>
  <c r="Y189" i="15"/>
  <c r="X189" i="15"/>
  <c r="AA188" i="15"/>
  <c r="Z188" i="15"/>
  <c r="Y188" i="15"/>
  <c r="X188" i="15"/>
  <c r="AA187" i="15"/>
  <c r="Z187" i="15"/>
  <c r="Y187" i="15"/>
  <c r="X187" i="15"/>
  <c r="AA186" i="15"/>
  <c r="Z186" i="15"/>
  <c r="Y186" i="15"/>
  <c r="X186" i="15"/>
  <c r="AA185" i="15"/>
  <c r="Z185" i="15"/>
  <c r="Y185" i="15"/>
  <c r="X185" i="15"/>
  <c r="AA184" i="15"/>
  <c r="Z184" i="15"/>
  <c r="Y184" i="15"/>
  <c r="X184" i="15"/>
  <c r="AA183" i="15"/>
  <c r="Z183" i="15"/>
  <c r="Y183" i="15"/>
  <c r="X183" i="15"/>
  <c r="AA182" i="15"/>
  <c r="Z182" i="15"/>
  <c r="Y182" i="15"/>
  <c r="X182" i="15"/>
  <c r="AA181" i="15"/>
  <c r="Z181" i="15"/>
  <c r="Y181" i="15"/>
  <c r="X181" i="15"/>
  <c r="AA180" i="15"/>
  <c r="Z180" i="15"/>
  <c r="Y180" i="15"/>
  <c r="X180" i="15"/>
  <c r="AA179" i="15"/>
  <c r="Z179" i="15"/>
  <c r="Y179" i="15"/>
  <c r="X179" i="15"/>
  <c r="AA178" i="15"/>
  <c r="Z178" i="15"/>
  <c r="Y178" i="15"/>
  <c r="X178" i="15"/>
  <c r="AA177" i="15"/>
  <c r="Z177" i="15"/>
  <c r="Y177" i="15"/>
  <c r="X177" i="15"/>
  <c r="AA176" i="15"/>
  <c r="Z176" i="15"/>
  <c r="Y176" i="15"/>
  <c r="X176" i="15"/>
  <c r="AA175" i="15"/>
  <c r="Z175" i="15"/>
  <c r="Y175" i="15"/>
  <c r="X175" i="15"/>
  <c r="AA174" i="15"/>
  <c r="Z174" i="15"/>
  <c r="Y174" i="15"/>
  <c r="X174" i="15"/>
  <c r="AA173" i="15"/>
  <c r="Z173" i="15"/>
  <c r="Y173" i="15"/>
  <c r="X173" i="15"/>
  <c r="AA172" i="15"/>
  <c r="Z172" i="15"/>
  <c r="Y172" i="15"/>
  <c r="X172" i="15"/>
  <c r="AA171" i="15"/>
  <c r="Z171" i="15"/>
  <c r="Y171" i="15"/>
  <c r="X171" i="15"/>
  <c r="AA170" i="15"/>
  <c r="Z170" i="15"/>
  <c r="Y170" i="15"/>
  <c r="X170" i="15"/>
  <c r="AA169" i="15"/>
  <c r="Z169" i="15"/>
  <c r="Y169" i="15"/>
  <c r="X169" i="15"/>
  <c r="AA168" i="15"/>
  <c r="Z168" i="15"/>
  <c r="Y168" i="15"/>
  <c r="X168" i="15"/>
  <c r="AA167" i="15"/>
  <c r="Z167" i="15"/>
  <c r="Y167" i="15"/>
  <c r="X167" i="15"/>
  <c r="AA166" i="15"/>
  <c r="Z166" i="15"/>
  <c r="Y166" i="15"/>
  <c r="X166" i="15"/>
  <c r="AA165" i="15"/>
  <c r="Z165" i="15"/>
  <c r="Y165" i="15"/>
  <c r="X165" i="15"/>
  <c r="AA164" i="15"/>
  <c r="Z164" i="15"/>
  <c r="Y164" i="15"/>
  <c r="X164" i="15"/>
  <c r="AA163" i="15"/>
  <c r="Z163" i="15"/>
  <c r="Y163" i="15"/>
  <c r="X163" i="15"/>
  <c r="AA162" i="15"/>
  <c r="Z162" i="15"/>
  <c r="Y162" i="15"/>
  <c r="X162" i="15"/>
  <c r="AA161" i="15"/>
  <c r="Z161" i="15"/>
  <c r="Y161" i="15"/>
  <c r="X161" i="15"/>
  <c r="AA160" i="15"/>
  <c r="Z160" i="15"/>
  <c r="Y160" i="15"/>
  <c r="X160" i="15"/>
  <c r="AA159" i="15"/>
  <c r="Z159" i="15"/>
  <c r="Y159" i="15"/>
  <c r="X159" i="15"/>
  <c r="AA158" i="15"/>
  <c r="Z158" i="15"/>
  <c r="Y158" i="15"/>
  <c r="X158" i="15"/>
  <c r="AA157" i="15"/>
  <c r="Z157" i="15"/>
  <c r="Y157" i="15"/>
  <c r="X157" i="15"/>
  <c r="AA156" i="15"/>
  <c r="Z156" i="15"/>
  <c r="Y156" i="15"/>
  <c r="X156" i="15"/>
  <c r="AA155" i="15"/>
  <c r="Z155" i="15"/>
  <c r="Y155" i="15"/>
  <c r="X155" i="15"/>
  <c r="AA154" i="15"/>
  <c r="Z154" i="15"/>
  <c r="Y154" i="15"/>
  <c r="X154" i="15"/>
  <c r="AA153" i="15"/>
  <c r="Z153" i="15"/>
  <c r="Y153" i="15"/>
  <c r="X153" i="15"/>
  <c r="AA152" i="15"/>
  <c r="Z152" i="15"/>
  <c r="Y152" i="15"/>
  <c r="X152" i="15"/>
  <c r="AA151" i="15"/>
  <c r="Z151" i="15"/>
  <c r="Y151" i="15"/>
  <c r="X151" i="15"/>
  <c r="AA150" i="15"/>
  <c r="Z150" i="15"/>
  <c r="Y150" i="15"/>
  <c r="X150" i="15"/>
  <c r="AA149" i="15"/>
  <c r="Z149" i="15"/>
  <c r="Y149" i="15"/>
  <c r="X149" i="15"/>
  <c r="AA148" i="15"/>
  <c r="Z148" i="15"/>
  <c r="Y148" i="15"/>
  <c r="X148" i="15"/>
  <c r="AA147" i="15"/>
  <c r="Z147" i="15"/>
  <c r="Y147" i="15"/>
  <c r="X147" i="15"/>
  <c r="AA146" i="15"/>
  <c r="Z146" i="15"/>
  <c r="Y146" i="15"/>
  <c r="X146" i="15"/>
  <c r="AA145" i="15"/>
  <c r="Z145" i="15"/>
  <c r="Y145" i="15"/>
  <c r="X145" i="15"/>
  <c r="AA144" i="15"/>
  <c r="Z144" i="15"/>
  <c r="Y144" i="15"/>
  <c r="X144" i="15"/>
  <c r="AA143" i="15"/>
  <c r="Z143" i="15"/>
  <c r="Y143" i="15"/>
  <c r="X143" i="15"/>
  <c r="AA142" i="15"/>
  <c r="Z142" i="15"/>
  <c r="Y142" i="15"/>
  <c r="X142" i="15"/>
  <c r="AA141" i="15"/>
  <c r="Z141" i="15"/>
  <c r="Y141" i="15"/>
  <c r="X141" i="15"/>
  <c r="AA140" i="15"/>
  <c r="Z140" i="15"/>
  <c r="Y140" i="15"/>
  <c r="X140" i="15"/>
  <c r="AA139" i="15"/>
  <c r="Z139" i="15"/>
  <c r="Y139" i="15"/>
  <c r="X139" i="15"/>
  <c r="AA138" i="15"/>
  <c r="Z138" i="15"/>
  <c r="Y138" i="15"/>
  <c r="X138" i="15"/>
  <c r="AA137" i="15"/>
  <c r="Z137" i="15"/>
  <c r="Y137" i="15"/>
  <c r="X137" i="15"/>
  <c r="AA136" i="15"/>
  <c r="Z136" i="15"/>
  <c r="Y136" i="15"/>
  <c r="X136" i="15"/>
  <c r="AA135" i="15"/>
  <c r="Z135" i="15"/>
  <c r="Y135" i="15"/>
  <c r="X135" i="15"/>
  <c r="AA134" i="15"/>
  <c r="Z134" i="15"/>
  <c r="Y134" i="15"/>
  <c r="X134" i="15"/>
  <c r="AA133" i="15"/>
  <c r="Z133" i="15"/>
  <c r="Y133" i="15"/>
  <c r="X133" i="15"/>
  <c r="AA132" i="15"/>
  <c r="Z132" i="15"/>
  <c r="Y132" i="15"/>
  <c r="X132" i="15"/>
  <c r="AA131" i="15"/>
  <c r="Z131" i="15"/>
  <c r="Y131" i="15"/>
  <c r="X131" i="15"/>
  <c r="AA130" i="15"/>
  <c r="Z130" i="15"/>
  <c r="Y130" i="15"/>
  <c r="X130" i="15"/>
  <c r="AA129" i="15"/>
  <c r="Z129" i="15"/>
  <c r="Y129" i="15"/>
  <c r="X129" i="15"/>
  <c r="AA128" i="15"/>
  <c r="Z128" i="15"/>
  <c r="Y128" i="15"/>
  <c r="X128" i="15"/>
  <c r="AA127" i="15"/>
  <c r="Z127" i="15"/>
  <c r="Y127" i="15"/>
  <c r="X127" i="15"/>
  <c r="AA126" i="15"/>
  <c r="Z126" i="15"/>
  <c r="Y126" i="15"/>
  <c r="X126" i="15"/>
  <c r="AA125" i="15"/>
  <c r="Z125" i="15"/>
  <c r="Y125" i="15"/>
  <c r="X125" i="15"/>
  <c r="AA124" i="15"/>
  <c r="Z124" i="15"/>
  <c r="Y124" i="15"/>
  <c r="X124" i="15"/>
  <c r="AA123" i="15"/>
  <c r="Z123" i="15"/>
  <c r="Y123" i="15"/>
  <c r="X123" i="15"/>
  <c r="AA122" i="15"/>
  <c r="Z122" i="15"/>
  <c r="Y122" i="15"/>
  <c r="X122" i="15"/>
  <c r="AA121" i="15"/>
  <c r="Z121" i="15"/>
  <c r="Y121" i="15"/>
  <c r="X121" i="15"/>
  <c r="AA120" i="15"/>
  <c r="Z120" i="15"/>
  <c r="Y120" i="15"/>
  <c r="X120" i="15"/>
  <c r="AA119" i="15"/>
  <c r="Z119" i="15"/>
  <c r="Y119" i="15"/>
  <c r="X119" i="15"/>
  <c r="AA118" i="15"/>
  <c r="Z118" i="15"/>
  <c r="Y118" i="15"/>
  <c r="X118" i="15"/>
  <c r="AA117" i="15"/>
  <c r="Z117" i="15"/>
  <c r="Y117" i="15"/>
  <c r="X117" i="15"/>
  <c r="AA116" i="15"/>
  <c r="Z116" i="15"/>
  <c r="Y116" i="15"/>
  <c r="X116" i="15"/>
  <c r="AA115" i="15"/>
  <c r="Z115" i="15"/>
  <c r="Y115" i="15"/>
  <c r="X115" i="15"/>
  <c r="AA114" i="15"/>
  <c r="Z114" i="15"/>
  <c r="Y114" i="15"/>
  <c r="X114" i="15"/>
  <c r="AA113" i="15"/>
  <c r="Z113" i="15"/>
  <c r="Y113" i="15"/>
  <c r="X113" i="15"/>
  <c r="AA112" i="15"/>
  <c r="Z112" i="15"/>
  <c r="Y112" i="15"/>
  <c r="X112" i="15"/>
  <c r="AA111" i="15"/>
  <c r="Z111" i="15"/>
  <c r="Y111" i="15"/>
  <c r="X111" i="15"/>
  <c r="AA110" i="15"/>
  <c r="Z110" i="15"/>
  <c r="Y110" i="15"/>
  <c r="X110" i="15"/>
  <c r="AA109" i="15"/>
  <c r="Z109" i="15"/>
  <c r="Y109" i="15"/>
  <c r="X109" i="15"/>
  <c r="AA108" i="15"/>
  <c r="Z108" i="15"/>
  <c r="Y108" i="15"/>
  <c r="X108" i="15"/>
  <c r="AA107" i="15"/>
  <c r="Z107" i="15"/>
  <c r="Y107" i="15"/>
  <c r="X107" i="15"/>
  <c r="AA106" i="15"/>
  <c r="Z106" i="15"/>
  <c r="Y106" i="15"/>
  <c r="X106" i="15"/>
  <c r="AA105" i="15"/>
  <c r="Z105" i="15"/>
  <c r="Y105" i="15"/>
  <c r="X105" i="15"/>
  <c r="AA104" i="15"/>
  <c r="Z104" i="15"/>
  <c r="Y104" i="15"/>
  <c r="X104" i="15"/>
  <c r="AA103" i="15"/>
  <c r="Z103" i="15"/>
  <c r="Y103" i="15"/>
  <c r="X103" i="15"/>
  <c r="AA102" i="15"/>
  <c r="Z102" i="15"/>
  <c r="Y102" i="15"/>
  <c r="X102" i="15"/>
  <c r="AA101" i="15"/>
  <c r="Z101" i="15"/>
  <c r="Y101" i="15"/>
  <c r="X101" i="15"/>
  <c r="AA100" i="15"/>
  <c r="Z100" i="15"/>
  <c r="Y100" i="15"/>
  <c r="X100" i="15"/>
  <c r="AA99" i="15"/>
  <c r="Z99" i="15"/>
  <c r="Y99" i="15"/>
  <c r="X99" i="15"/>
  <c r="AA98" i="15"/>
  <c r="Z98" i="15"/>
  <c r="Y98" i="15"/>
  <c r="X98" i="15"/>
  <c r="AA97" i="15"/>
  <c r="Z97" i="15"/>
  <c r="Y97" i="15"/>
  <c r="X97" i="15"/>
  <c r="AA96" i="15"/>
  <c r="Z96" i="15"/>
  <c r="Y96" i="15"/>
  <c r="X96" i="15"/>
  <c r="AA95" i="15"/>
  <c r="Z95" i="15"/>
  <c r="Y95" i="15"/>
  <c r="X95" i="15"/>
  <c r="AA94" i="15"/>
  <c r="Z94" i="15"/>
  <c r="Y94" i="15"/>
  <c r="X94" i="15"/>
  <c r="AA93" i="15"/>
  <c r="Z93" i="15"/>
  <c r="Y93" i="15"/>
  <c r="X93" i="15"/>
  <c r="AA92" i="15"/>
  <c r="Z92" i="15"/>
  <c r="Y92" i="15"/>
  <c r="X92" i="15"/>
  <c r="AA91" i="15"/>
  <c r="Z91" i="15"/>
  <c r="Y91" i="15"/>
  <c r="X91" i="15"/>
  <c r="AA90" i="15"/>
  <c r="Z90" i="15"/>
  <c r="Y90" i="15"/>
  <c r="X90" i="15"/>
  <c r="AA89" i="15"/>
  <c r="Z89" i="15"/>
  <c r="Y89" i="15"/>
  <c r="X89" i="15"/>
  <c r="AA88" i="15"/>
  <c r="Z88" i="15"/>
  <c r="Y88" i="15"/>
  <c r="X88" i="15"/>
  <c r="AA87" i="15"/>
  <c r="Z87" i="15"/>
  <c r="Y87" i="15"/>
  <c r="X87" i="15"/>
  <c r="AA86" i="15"/>
  <c r="Z86" i="15"/>
  <c r="Y86" i="15"/>
  <c r="X86" i="15"/>
  <c r="AA85" i="15"/>
  <c r="Z85" i="15"/>
  <c r="Y85" i="15"/>
  <c r="X85" i="15"/>
  <c r="AA84" i="15"/>
  <c r="Z84" i="15"/>
  <c r="Y84" i="15"/>
  <c r="X84" i="15"/>
  <c r="AA83" i="15"/>
  <c r="Z83" i="15"/>
  <c r="Y83" i="15"/>
  <c r="X83" i="15"/>
  <c r="AA82" i="15"/>
  <c r="Z82" i="15"/>
  <c r="Y82" i="15"/>
  <c r="X82" i="15"/>
  <c r="AA81" i="15"/>
  <c r="Z81" i="15"/>
  <c r="Y81" i="15"/>
  <c r="X81" i="15"/>
  <c r="AA80" i="15"/>
  <c r="Z80" i="15"/>
  <c r="Y80" i="15"/>
  <c r="X80" i="15"/>
  <c r="AA79" i="15"/>
  <c r="Z79" i="15"/>
  <c r="Y79" i="15"/>
  <c r="X79" i="15"/>
  <c r="AA78" i="15"/>
  <c r="Z78" i="15"/>
  <c r="Y78" i="15"/>
  <c r="X78" i="15"/>
  <c r="AA77" i="15"/>
  <c r="Z77" i="15"/>
  <c r="Y77" i="15"/>
  <c r="X77" i="15"/>
  <c r="AA76" i="15"/>
  <c r="Z76" i="15"/>
  <c r="Y76" i="15"/>
  <c r="X76" i="15"/>
  <c r="AA75" i="15"/>
  <c r="Z75" i="15"/>
  <c r="Y75" i="15"/>
  <c r="X75" i="15"/>
  <c r="AA74" i="15"/>
  <c r="Z74" i="15"/>
  <c r="Y74" i="15"/>
  <c r="X74" i="15"/>
  <c r="AA73" i="15"/>
  <c r="Z73" i="15"/>
  <c r="Y73" i="15"/>
  <c r="X73" i="15"/>
  <c r="AA72" i="15"/>
  <c r="Z72" i="15"/>
  <c r="Y72" i="15"/>
  <c r="X72" i="15"/>
  <c r="AA71" i="15"/>
  <c r="Z71" i="15"/>
  <c r="Y71" i="15"/>
  <c r="X71" i="15"/>
  <c r="AA70" i="15"/>
  <c r="Z70" i="15"/>
  <c r="Y70" i="15"/>
  <c r="X70" i="15"/>
  <c r="AA69" i="15"/>
  <c r="Z69" i="15"/>
  <c r="Y69" i="15"/>
  <c r="X69" i="15"/>
  <c r="AA68" i="15"/>
  <c r="Z68" i="15"/>
  <c r="Y68" i="15"/>
  <c r="X68" i="15"/>
  <c r="AA67" i="15"/>
  <c r="Z67" i="15"/>
  <c r="Y67" i="15"/>
  <c r="X67" i="15"/>
  <c r="AA66" i="15"/>
  <c r="Z66" i="15"/>
  <c r="Y66" i="15"/>
  <c r="X66" i="15"/>
  <c r="AA65" i="15"/>
  <c r="Z65" i="15"/>
  <c r="Y65" i="15"/>
  <c r="X65" i="15"/>
  <c r="AA64" i="15"/>
  <c r="Z64" i="15"/>
  <c r="Y64" i="15"/>
  <c r="X64" i="15"/>
  <c r="AA63" i="15"/>
  <c r="Z63" i="15"/>
  <c r="Y63" i="15"/>
  <c r="X63" i="15"/>
  <c r="AA62" i="15"/>
  <c r="Z62" i="15"/>
  <c r="Y62" i="15"/>
  <c r="X62" i="15"/>
  <c r="AA61" i="15"/>
  <c r="Z61" i="15"/>
  <c r="Y61" i="15"/>
  <c r="X61" i="15"/>
  <c r="AA60" i="15"/>
  <c r="Z60" i="15"/>
  <c r="Y60" i="15"/>
  <c r="X60" i="15"/>
  <c r="AA59" i="15"/>
  <c r="Z59" i="15"/>
  <c r="Y59" i="15"/>
  <c r="X59" i="15"/>
  <c r="AA58" i="15"/>
  <c r="Z58" i="15"/>
  <c r="Y58" i="15"/>
  <c r="X58" i="15"/>
  <c r="AA57" i="15"/>
  <c r="Z57" i="15"/>
  <c r="Y57" i="15"/>
  <c r="X57" i="15"/>
  <c r="AA56" i="15"/>
  <c r="Z56" i="15"/>
  <c r="Y56" i="15"/>
  <c r="X56" i="15"/>
  <c r="AA55" i="15"/>
  <c r="Z55" i="15"/>
  <c r="Y55" i="15"/>
  <c r="X55" i="15"/>
  <c r="AA54" i="15"/>
  <c r="Z54" i="15"/>
  <c r="Y54" i="15"/>
  <c r="X54" i="15"/>
  <c r="AA53" i="15"/>
  <c r="Z53" i="15"/>
  <c r="Y53" i="15"/>
  <c r="X53" i="15"/>
  <c r="AA52" i="15"/>
  <c r="Z52" i="15"/>
  <c r="Y52" i="15"/>
  <c r="X52" i="15"/>
  <c r="AA51" i="15"/>
  <c r="Z51" i="15"/>
  <c r="Y51" i="15"/>
  <c r="X51" i="15"/>
  <c r="AA50" i="15"/>
  <c r="Z50" i="15"/>
  <c r="Y50" i="15"/>
  <c r="X50" i="15"/>
  <c r="AA49" i="15"/>
  <c r="Z49" i="15"/>
  <c r="Y49" i="15"/>
  <c r="X49" i="15"/>
  <c r="AA48" i="15"/>
  <c r="Z48" i="15"/>
  <c r="Y48" i="15"/>
  <c r="X48" i="15"/>
  <c r="AA47" i="15"/>
  <c r="Z47" i="15"/>
  <c r="Y47" i="15"/>
  <c r="X47" i="15"/>
  <c r="AA46" i="15"/>
  <c r="Z46" i="15"/>
  <c r="Y46" i="15"/>
  <c r="X46" i="15"/>
  <c r="AA45" i="15"/>
  <c r="Z45" i="15"/>
  <c r="Y45" i="15"/>
  <c r="X45" i="15"/>
  <c r="AA44" i="15"/>
  <c r="Z44" i="15"/>
  <c r="Y44" i="15"/>
  <c r="X44" i="15"/>
  <c r="AA43" i="15"/>
  <c r="Z43" i="15"/>
  <c r="Y43" i="15"/>
  <c r="X43" i="15"/>
  <c r="AA42" i="15"/>
  <c r="Z42" i="15"/>
  <c r="Y42" i="15"/>
  <c r="X42" i="15"/>
  <c r="AA41" i="15"/>
  <c r="Z41" i="15"/>
  <c r="Y41" i="15"/>
  <c r="X41" i="15"/>
  <c r="AA40" i="15"/>
  <c r="Z40" i="15"/>
  <c r="Y40" i="15"/>
  <c r="X40" i="15"/>
  <c r="AA39" i="15"/>
  <c r="Z39" i="15"/>
  <c r="Y39" i="15"/>
  <c r="X39" i="15"/>
  <c r="AA38" i="15"/>
  <c r="Z38" i="15"/>
  <c r="Y38" i="15"/>
  <c r="X38" i="15"/>
  <c r="AA37" i="15"/>
  <c r="Z37" i="15"/>
  <c r="Y37" i="15"/>
  <c r="X37" i="15"/>
  <c r="AA36" i="15"/>
  <c r="Z36" i="15"/>
  <c r="Y36" i="15"/>
  <c r="X36" i="15"/>
  <c r="AA29" i="15"/>
  <c r="Z29" i="15"/>
  <c r="Y29" i="15"/>
  <c r="X29" i="15"/>
  <c r="AA28" i="15"/>
  <c r="Z28" i="15"/>
  <c r="Y28" i="15"/>
  <c r="X28" i="15"/>
  <c r="AA27" i="15"/>
  <c r="Z27" i="15"/>
  <c r="Y27" i="15"/>
  <c r="X27" i="15"/>
  <c r="AA26" i="15"/>
  <c r="Z26" i="15"/>
  <c r="Y26" i="15"/>
  <c r="X26" i="15"/>
  <c r="AA25" i="15"/>
  <c r="Z25" i="15"/>
  <c r="Y25" i="15"/>
  <c r="X25" i="15"/>
  <c r="AA24" i="15"/>
  <c r="Z24" i="15"/>
  <c r="Y24" i="15"/>
  <c r="X24" i="15"/>
  <c r="AA23" i="15"/>
  <c r="Z23" i="15"/>
  <c r="Y23" i="15"/>
  <c r="X23" i="15"/>
  <c r="AA22" i="15"/>
  <c r="Z22" i="15"/>
  <c r="Y22" i="15"/>
  <c r="X22" i="15"/>
  <c r="AA21" i="15"/>
  <c r="Z21" i="15"/>
  <c r="Y21" i="15"/>
  <c r="X21" i="15"/>
  <c r="AA20" i="15"/>
  <c r="Z20" i="15"/>
  <c r="Y20" i="15"/>
  <c r="X20" i="15"/>
  <c r="AA19" i="15"/>
  <c r="Z19" i="15"/>
  <c r="Y19" i="15"/>
  <c r="X19" i="15"/>
  <c r="AA18" i="15"/>
  <c r="Z18" i="15"/>
  <c r="Y18" i="15"/>
  <c r="X18" i="15"/>
  <c r="AA17" i="15"/>
  <c r="Z17" i="15"/>
  <c r="Y17" i="15"/>
  <c r="X17" i="15"/>
  <c r="AA16" i="15"/>
  <c r="Z16" i="15"/>
  <c r="Y16" i="15"/>
  <c r="X16" i="15"/>
  <c r="AA15" i="15"/>
  <c r="Z15" i="15"/>
  <c r="Y15" i="15"/>
  <c r="X15" i="15"/>
  <c r="AA14" i="15"/>
  <c r="Z14" i="15"/>
  <c r="Y14" i="15"/>
  <c r="X14" i="15"/>
  <c r="AA13" i="15"/>
  <c r="Z13" i="15"/>
  <c r="Y13" i="15"/>
  <c r="X13" i="15"/>
  <c r="AA12" i="15"/>
  <c r="Z12" i="15"/>
  <c r="Y12" i="15"/>
  <c r="X12" i="15"/>
  <c r="AA11" i="15"/>
  <c r="Z11" i="15"/>
  <c r="Y11" i="15"/>
  <c r="X11" i="15"/>
  <c r="AA10" i="15"/>
  <c r="Z10" i="15"/>
  <c r="Y10" i="15"/>
  <c r="X10" i="15"/>
  <c r="AA9" i="15"/>
  <c r="Z9" i="15"/>
  <c r="Y9" i="15"/>
  <c r="X9" i="15"/>
  <c r="AA8" i="15"/>
  <c r="Z8" i="15"/>
  <c r="Y8" i="15"/>
  <c r="X8" i="15"/>
  <c r="H811" i="15"/>
  <c r="J808" i="15"/>
  <c r="AA713" i="15"/>
  <c r="Z713" i="15"/>
  <c r="Y713" i="15"/>
  <c r="X713" i="15"/>
  <c r="AA712" i="15"/>
  <c r="Z712" i="15"/>
  <c r="Y712" i="15"/>
  <c r="X712" i="15"/>
  <c r="AB96" i="15" l="1"/>
  <c r="AB124" i="15"/>
  <c r="AB125" i="15"/>
  <c r="AB126" i="15"/>
  <c r="AB127" i="15"/>
  <c r="AB128" i="15"/>
  <c r="AB129" i="15"/>
  <c r="AB130" i="15"/>
  <c r="AB131" i="15"/>
  <c r="AB132" i="15"/>
  <c r="AB133" i="15"/>
  <c r="AB134" i="15"/>
  <c r="AB135" i="15"/>
  <c r="AB136" i="15"/>
  <c r="AB137" i="15"/>
  <c r="AB138" i="15"/>
  <c r="AB139" i="15"/>
  <c r="AB140" i="15"/>
  <c r="AB141" i="15"/>
  <c r="AB142" i="15"/>
  <c r="AB143" i="15"/>
  <c r="AB144" i="15"/>
  <c r="AB145" i="15"/>
  <c r="AB146" i="15"/>
  <c r="AB147" i="15"/>
  <c r="AB148" i="15"/>
  <c r="AB149" i="15"/>
  <c r="AB150" i="15"/>
  <c r="AB151" i="15"/>
  <c r="AB152" i="15"/>
  <c r="AB153" i="15"/>
  <c r="AB154" i="15"/>
  <c r="AB155" i="15"/>
  <c r="AB156" i="15"/>
  <c r="AB157" i="15"/>
  <c r="AB158" i="15"/>
  <c r="AB159" i="15"/>
  <c r="AB160" i="15"/>
  <c r="AB161" i="15"/>
  <c r="AB162" i="15"/>
  <c r="AB163" i="15"/>
  <c r="AB164" i="15"/>
  <c r="AB165" i="15"/>
  <c r="AB166" i="15"/>
  <c r="AB167" i="15"/>
  <c r="AB168" i="15"/>
  <c r="AB169" i="15"/>
  <c r="AB170" i="15"/>
  <c r="AB171" i="15"/>
  <c r="AB172" i="15"/>
  <c r="AB173" i="15"/>
  <c r="AB174" i="15"/>
  <c r="AB175" i="15"/>
  <c r="AB176" i="15"/>
  <c r="AB177" i="15"/>
  <c r="AB178" i="15"/>
  <c r="AB179" i="15"/>
  <c r="AB181" i="15"/>
  <c r="AB183" i="15"/>
  <c r="AB184" i="15"/>
  <c r="AB185" i="15"/>
  <c r="AB186" i="15"/>
  <c r="AB187" i="15"/>
  <c r="AB195" i="15"/>
  <c r="AB196" i="15"/>
  <c r="AB197" i="15"/>
  <c r="AB198" i="15"/>
  <c r="AB199" i="15"/>
  <c r="AB200" i="15"/>
  <c r="AB201" i="15"/>
  <c r="AB202" i="15"/>
  <c r="AB203" i="15"/>
  <c r="AB204" i="15"/>
  <c r="AB205" i="15"/>
  <c r="AB206" i="15"/>
  <c r="AB207" i="15"/>
  <c r="AB208" i="15"/>
  <c r="AB209" i="15"/>
  <c r="AB210" i="15"/>
  <c r="AB211" i="15"/>
  <c r="AB212" i="15"/>
  <c r="AB213" i="15"/>
  <c r="AB214" i="15"/>
  <c r="AB215" i="15"/>
  <c r="AB216" i="15"/>
  <c r="AB217" i="15"/>
  <c r="AB218" i="15"/>
  <c r="AB219" i="15"/>
  <c r="AB220" i="15"/>
  <c r="AB221" i="15"/>
  <c r="AB222" i="15"/>
  <c r="AB223" i="15"/>
  <c r="AB224" i="15"/>
  <c r="AB225" i="15"/>
  <c r="AB226" i="15"/>
  <c r="AB227" i="15"/>
  <c r="AB228" i="15"/>
  <c r="AB229" i="15"/>
  <c r="AB230" i="15"/>
  <c r="AB231" i="15"/>
  <c r="AB232" i="15"/>
  <c r="AB233" i="15"/>
  <c r="AB194" i="15"/>
  <c r="AB182" i="15"/>
  <c r="AB180" i="15"/>
  <c r="AB192" i="15"/>
  <c r="AB193" i="15"/>
  <c r="AB190" i="15"/>
  <c r="AB191" i="15"/>
  <c r="AB188" i="15"/>
  <c r="AB189" i="15"/>
  <c r="AB234" i="15"/>
  <c r="AB235" i="15"/>
  <c r="AB236" i="15"/>
  <c r="AB237" i="15"/>
  <c r="AB238" i="15"/>
  <c r="AB239" i="15"/>
  <c r="AB240" i="15"/>
  <c r="AB241" i="15"/>
  <c r="AB242" i="15"/>
  <c r="AB243" i="15"/>
  <c r="AB244" i="15"/>
  <c r="AB245" i="15"/>
  <c r="AB246" i="15"/>
  <c r="AB247" i="15"/>
  <c r="AB248" i="15"/>
  <c r="AB249" i="15"/>
  <c r="AB250" i="15"/>
  <c r="AB251" i="15"/>
  <c r="AB252" i="15"/>
  <c r="AB253" i="15"/>
  <c r="AB254" i="15"/>
  <c r="AB255" i="15"/>
  <c r="AB256" i="15"/>
  <c r="AB257" i="15"/>
  <c r="AB258" i="15"/>
  <c r="AB259" i="15"/>
  <c r="AB260" i="15"/>
  <c r="AB261" i="15"/>
  <c r="AB262" i="15"/>
  <c r="AB263" i="15"/>
  <c r="AB264" i="15"/>
  <c r="AB265" i="15"/>
  <c r="AB266" i="15"/>
  <c r="AB267" i="15"/>
  <c r="AB268" i="15"/>
  <c r="AB269" i="15"/>
  <c r="AB270" i="15"/>
  <c r="AB271" i="15"/>
  <c r="AB272" i="15"/>
  <c r="AB273" i="15"/>
  <c r="AB274" i="15"/>
  <c r="AB275" i="15"/>
  <c r="AB276" i="15"/>
  <c r="AB277" i="15"/>
  <c r="AB278" i="15"/>
  <c r="AB279" i="15"/>
  <c r="AB280" i="15"/>
  <c r="AB281" i="15"/>
  <c r="AB282" i="15"/>
  <c r="AB283" i="15"/>
  <c r="AB284" i="15"/>
  <c r="AB285" i="15"/>
  <c r="AB286" i="15"/>
  <c r="AB287" i="15"/>
  <c r="AB288" i="15"/>
  <c r="AB289" i="15"/>
  <c r="AB290" i="15"/>
  <c r="AB291" i="15"/>
  <c r="AB292" i="15"/>
  <c r="AB293" i="15"/>
  <c r="AB294" i="15"/>
  <c r="AB295" i="15"/>
  <c r="AB296" i="15"/>
  <c r="AB297" i="15"/>
  <c r="AB298" i="15"/>
  <c r="AB299" i="15"/>
  <c r="AB8" i="15"/>
  <c r="AB10" i="15"/>
  <c r="AB12" i="15"/>
  <c r="AB14" i="15"/>
  <c r="AB16" i="15"/>
  <c r="AB18" i="15"/>
  <c r="AB20" i="15"/>
  <c r="AB21" i="15"/>
  <c r="AB22" i="15"/>
  <c r="AB23" i="15"/>
  <c r="AB24" i="15"/>
  <c r="AB25" i="15"/>
  <c r="AB26" i="15"/>
  <c r="AB27" i="15"/>
  <c r="AB28" i="15"/>
  <c r="AB29" i="15"/>
  <c r="AB36" i="15"/>
  <c r="AB37" i="15"/>
  <c r="AB38" i="15"/>
  <c r="AB39" i="15"/>
  <c r="AB40" i="15"/>
  <c r="AB41" i="15"/>
  <c r="AB42" i="15"/>
  <c r="AB43" i="15"/>
  <c r="AB44" i="15"/>
  <c r="AB45" i="15"/>
  <c r="AB46" i="15"/>
  <c r="AB47" i="15"/>
  <c r="AB48" i="15"/>
  <c r="AB49" i="15"/>
  <c r="AB50" i="15"/>
  <c r="AB51" i="15"/>
  <c r="AB52" i="15"/>
  <c r="AB53" i="15"/>
  <c r="AB54" i="15"/>
  <c r="AB55" i="15"/>
  <c r="AB56" i="15"/>
  <c r="AB57" i="15"/>
  <c r="AB58" i="15"/>
  <c r="AB59" i="15"/>
  <c r="AB60" i="15"/>
  <c r="AB61" i="15"/>
  <c r="AB62" i="15"/>
  <c r="AB63" i="15"/>
  <c r="AB64" i="15"/>
  <c r="AB65" i="15"/>
  <c r="AB66" i="15"/>
  <c r="AB67" i="15"/>
  <c r="AB68" i="15"/>
  <c r="AB69" i="15"/>
  <c r="AB70" i="15"/>
  <c r="AB71" i="15"/>
  <c r="AB72" i="15"/>
  <c r="AB73" i="15"/>
  <c r="AB74" i="15"/>
  <c r="AB75" i="15"/>
  <c r="AB76" i="15"/>
  <c r="AB77" i="15"/>
  <c r="AB78" i="15"/>
  <c r="AB79" i="15"/>
  <c r="AB80" i="15"/>
  <c r="AB81" i="15"/>
  <c r="AB82" i="15"/>
  <c r="AB83" i="15"/>
  <c r="AB84" i="15"/>
  <c r="AB85" i="15"/>
  <c r="AB86" i="15"/>
  <c r="AB87" i="15"/>
  <c r="AB88" i="15"/>
  <c r="AB89" i="15"/>
  <c r="AB90" i="15"/>
  <c r="AB91" i="15"/>
  <c r="AB92" i="15"/>
  <c r="AB93" i="15"/>
  <c r="AB94" i="15"/>
  <c r="AB95" i="15"/>
  <c r="AB9" i="15"/>
  <c r="AB11" i="15"/>
  <c r="AB13" i="15"/>
  <c r="AB15" i="15"/>
  <c r="AB17" i="15"/>
  <c r="AB19" i="15"/>
  <c r="AB97" i="15"/>
  <c r="AB98" i="15"/>
  <c r="AB99" i="15"/>
  <c r="AB100" i="15"/>
  <c r="AB101" i="15"/>
  <c r="AB102" i="15"/>
  <c r="AB103" i="15"/>
  <c r="AB104" i="15"/>
  <c r="AB105" i="15"/>
  <c r="AB106" i="15"/>
  <c r="AB107" i="15"/>
  <c r="AB108" i="15"/>
  <c r="AB109" i="15"/>
  <c r="AB110" i="15"/>
  <c r="AB111" i="15"/>
  <c r="AB112" i="15"/>
  <c r="AB113" i="15"/>
  <c r="AB114" i="15"/>
  <c r="AB115" i="15"/>
  <c r="AB116" i="15"/>
  <c r="AB117" i="15"/>
  <c r="AB118" i="15"/>
  <c r="AB119" i="15"/>
  <c r="AB120" i="15"/>
  <c r="AB121" i="15"/>
  <c r="AB122" i="15"/>
  <c r="AB123" i="15"/>
  <c r="AB713" i="15"/>
  <c r="AB712" i="15"/>
  <c r="AA705" i="15" l="1"/>
  <c r="Z705" i="15"/>
  <c r="Y705" i="15"/>
  <c r="X705" i="15"/>
  <c r="AA704" i="15"/>
  <c r="Z704" i="15"/>
  <c r="Y704" i="15"/>
  <c r="X704" i="15"/>
  <c r="AA703" i="15"/>
  <c r="Z703" i="15"/>
  <c r="Y703" i="15"/>
  <c r="X703" i="15"/>
  <c r="AA702" i="15"/>
  <c r="Z702" i="15"/>
  <c r="Y702" i="15"/>
  <c r="X702" i="15"/>
  <c r="AA701" i="15"/>
  <c r="Z701" i="15"/>
  <c r="Y701" i="15"/>
  <c r="X701" i="15"/>
  <c r="AA700" i="15"/>
  <c r="Z700" i="15"/>
  <c r="Y700" i="15"/>
  <c r="X700" i="15"/>
  <c r="AA699" i="15"/>
  <c r="Z699" i="15"/>
  <c r="Y699" i="15"/>
  <c r="X699" i="15"/>
  <c r="AA698" i="15"/>
  <c r="Z698" i="15"/>
  <c r="Y698" i="15"/>
  <c r="X698" i="15"/>
  <c r="AB701" i="15" l="1"/>
  <c r="AB703" i="15"/>
  <c r="AB705" i="15"/>
  <c r="AB704" i="15"/>
  <c r="AB702" i="15"/>
  <c r="AB700" i="15"/>
  <c r="AB698" i="15"/>
  <c r="AB699" i="15"/>
  <c r="P808" i="15"/>
  <c r="W808" i="15"/>
  <c r="V808" i="15"/>
  <c r="U808" i="15"/>
  <c r="T808" i="15"/>
  <c r="S808" i="15"/>
  <c r="R808" i="15"/>
  <c r="Q808" i="15"/>
  <c r="O808" i="15"/>
  <c r="L808" i="15"/>
  <c r="K808" i="15"/>
  <c r="J810" i="15"/>
  <c r="K810" i="15" l="1"/>
  <c r="Q810" i="15"/>
  <c r="U810" i="15"/>
  <c r="R810" i="15"/>
  <c r="V810" i="15"/>
  <c r="O810" i="15"/>
  <c r="S810" i="15"/>
  <c r="W810" i="15"/>
  <c r="P810" i="15"/>
  <c r="T810" i="15"/>
  <c r="F237" i="16"/>
  <c r="P236" i="16" s="1"/>
  <c r="W233" i="16"/>
  <c r="V233" i="16"/>
  <c r="U233" i="16"/>
  <c r="T233" i="16"/>
  <c r="W232" i="16"/>
  <c r="V232" i="16"/>
  <c r="U232" i="16"/>
  <c r="T232" i="16"/>
  <c r="W231" i="16"/>
  <c r="V231" i="16"/>
  <c r="U231" i="16"/>
  <c r="T231" i="16"/>
  <c r="W230" i="16"/>
  <c r="V230" i="16"/>
  <c r="U230" i="16"/>
  <c r="T230" i="16"/>
  <c r="W229" i="16"/>
  <c r="V229" i="16"/>
  <c r="U229" i="16"/>
  <c r="T229" i="16"/>
  <c r="W228" i="16"/>
  <c r="V228" i="16"/>
  <c r="U228" i="16"/>
  <c r="T228" i="16"/>
  <c r="W227" i="16"/>
  <c r="V227" i="16"/>
  <c r="U227" i="16"/>
  <c r="T227" i="16"/>
  <c r="W226" i="16"/>
  <c r="V226" i="16"/>
  <c r="U226" i="16"/>
  <c r="T226" i="16"/>
  <c r="W225" i="16"/>
  <c r="V225" i="16"/>
  <c r="U225" i="16"/>
  <c r="T225" i="16"/>
  <c r="W224" i="16"/>
  <c r="V224" i="16"/>
  <c r="U224" i="16"/>
  <c r="T224" i="16"/>
  <c r="W223" i="16"/>
  <c r="V223" i="16"/>
  <c r="U223" i="16"/>
  <c r="T223" i="16"/>
  <c r="W222" i="16"/>
  <c r="V222" i="16"/>
  <c r="U222" i="16"/>
  <c r="T222" i="16"/>
  <c r="W221" i="16"/>
  <c r="V221" i="16"/>
  <c r="U221" i="16"/>
  <c r="T221" i="16"/>
  <c r="W220" i="16"/>
  <c r="V220" i="16"/>
  <c r="U220" i="16"/>
  <c r="T220" i="16"/>
  <c r="W219" i="16"/>
  <c r="V219" i="16"/>
  <c r="U219" i="16"/>
  <c r="T219" i="16"/>
  <c r="W218" i="16"/>
  <c r="V218" i="16"/>
  <c r="U218" i="16"/>
  <c r="T218" i="16"/>
  <c r="W217" i="16"/>
  <c r="V217" i="16"/>
  <c r="U217" i="16"/>
  <c r="T217" i="16"/>
  <c r="W216" i="16"/>
  <c r="V216" i="16"/>
  <c r="U216" i="16"/>
  <c r="T216" i="16"/>
  <c r="W215" i="16"/>
  <c r="V215" i="16"/>
  <c r="U215" i="16"/>
  <c r="T215" i="16"/>
  <c r="W214" i="16"/>
  <c r="V214" i="16"/>
  <c r="U214" i="16"/>
  <c r="T214" i="16"/>
  <c r="W213" i="16"/>
  <c r="V213" i="16"/>
  <c r="U213" i="16"/>
  <c r="T213" i="16"/>
  <c r="W212" i="16"/>
  <c r="V212" i="16"/>
  <c r="U212" i="16"/>
  <c r="T212" i="16"/>
  <c r="W211" i="16"/>
  <c r="V211" i="16"/>
  <c r="U211" i="16"/>
  <c r="T211" i="16"/>
  <c r="W210" i="16"/>
  <c r="V210" i="16"/>
  <c r="U210" i="16"/>
  <c r="T210" i="16"/>
  <c r="W209" i="16"/>
  <c r="V209" i="16"/>
  <c r="U209" i="16"/>
  <c r="T209" i="16"/>
  <c r="W208" i="16"/>
  <c r="V208" i="16"/>
  <c r="U208" i="16"/>
  <c r="T208" i="16"/>
  <c r="W207" i="16"/>
  <c r="V207" i="16"/>
  <c r="U207" i="16"/>
  <c r="T207" i="16"/>
  <c r="W206" i="16"/>
  <c r="V206" i="16"/>
  <c r="U206" i="16"/>
  <c r="T206" i="16"/>
  <c r="W205" i="16"/>
  <c r="V205" i="16"/>
  <c r="U205" i="16"/>
  <c r="T205" i="16"/>
  <c r="W204" i="16"/>
  <c r="V204" i="16"/>
  <c r="U204" i="16"/>
  <c r="T204" i="16"/>
  <c r="W203" i="16"/>
  <c r="V203" i="16"/>
  <c r="U203" i="16"/>
  <c r="T203" i="16"/>
  <c r="W202" i="16"/>
  <c r="V202" i="16"/>
  <c r="U202" i="16"/>
  <c r="T202" i="16"/>
  <c r="W201" i="16"/>
  <c r="V201" i="16"/>
  <c r="U201" i="16"/>
  <c r="T201" i="16"/>
  <c r="W200" i="16"/>
  <c r="V200" i="16"/>
  <c r="U200" i="16"/>
  <c r="T200" i="16"/>
  <c r="W199" i="16"/>
  <c r="V199" i="16"/>
  <c r="U199" i="16"/>
  <c r="T199" i="16"/>
  <c r="W198" i="16"/>
  <c r="V198" i="16"/>
  <c r="U198" i="16"/>
  <c r="T198" i="16"/>
  <c r="W197" i="16"/>
  <c r="V197" i="16"/>
  <c r="U197" i="16"/>
  <c r="T197" i="16"/>
  <c r="W196" i="16"/>
  <c r="V196" i="16"/>
  <c r="U196" i="16"/>
  <c r="T196" i="16"/>
  <c r="W195" i="16"/>
  <c r="V195" i="16"/>
  <c r="U195" i="16"/>
  <c r="T195" i="16"/>
  <c r="W194" i="16"/>
  <c r="V194" i="16"/>
  <c r="U194" i="16"/>
  <c r="T194" i="16"/>
  <c r="W193" i="16"/>
  <c r="V193" i="16"/>
  <c r="U193" i="16"/>
  <c r="T193" i="16"/>
  <c r="W192" i="16"/>
  <c r="V192" i="16"/>
  <c r="U192" i="16"/>
  <c r="T192" i="16"/>
  <c r="W191" i="16"/>
  <c r="V191" i="16"/>
  <c r="U191" i="16"/>
  <c r="T191" i="16"/>
  <c r="W190" i="16"/>
  <c r="V190" i="16"/>
  <c r="U190" i="16"/>
  <c r="T190" i="16"/>
  <c r="W189" i="16"/>
  <c r="V189" i="16"/>
  <c r="U189" i="16"/>
  <c r="T189" i="16"/>
  <c r="W188" i="16"/>
  <c r="V188" i="16"/>
  <c r="U188" i="16"/>
  <c r="T188" i="16"/>
  <c r="W187" i="16"/>
  <c r="V187" i="16"/>
  <c r="U187" i="16"/>
  <c r="T187" i="16"/>
  <c r="W186" i="16"/>
  <c r="V186" i="16"/>
  <c r="U186" i="16"/>
  <c r="T186" i="16"/>
  <c r="W185" i="16"/>
  <c r="V185" i="16"/>
  <c r="U185" i="16"/>
  <c r="T185" i="16"/>
  <c r="W184" i="16"/>
  <c r="V184" i="16"/>
  <c r="U184" i="16"/>
  <c r="T184" i="16"/>
  <c r="W183" i="16"/>
  <c r="V183" i="16"/>
  <c r="U183" i="16"/>
  <c r="T183" i="16"/>
  <c r="W182" i="16"/>
  <c r="V182" i="16"/>
  <c r="U182" i="16"/>
  <c r="T182" i="16"/>
  <c r="W181" i="16"/>
  <c r="V181" i="16"/>
  <c r="U181" i="16"/>
  <c r="T181" i="16"/>
  <c r="W180" i="16"/>
  <c r="V180" i="16"/>
  <c r="U180" i="16"/>
  <c r="T180" i="16"/>
  <c r="W179" i="16"/>
  <c r="V179" i="16"/>
  <c r="U179" i="16"/>
  <c r="T179" i="16"/>
  <c r="W178" i="16"/>
  <c r="V178" i="16"/>
  <c r="U178" i="16"/>
  <c r="T178" i="16"/>
  <c r="W177" i="16"/>
  <c r="V177" i="16"/>
  <c r="U177" i="16"/>
  <c r="T177" i="16"/>
  <c r="W176" i="16"/>
  <c r="V176" i="16"/>
  <c r="U176" i="16"/>
  <c r="T176" i="16"/>
  <c r="W175" i="16"/>
  <c r="V175" i="16"/>
  <c r="U175" i="16"/>
  <c r="T175" i="16"/>
  <c r="W174" i="16"/>
  <c r="V174" i="16"/>
  <c r="U174" i="16"/>
  <c r="T174" i="16"/>
  <c r="W173" i="16"/>
  <c r="V173" i="16"/>
  <c r="U173" i="16"/>
  <c r="T173" i="16"/>
  <c r="W172" i="16"/>
  <c r="V172" i="16"/>
  <c r="U172" i="16"/>
  <c r="T172" i="16"/>
  <c r="W171" i="16"/>
  <c r="V171" i="16"/>
  <c r="U171" i="16"/>
  <c r="T171" i="16"/>
  <c r="W170" i="16"/>
  <c r="V170" i="16"/>
  <c r="U170" i="16"/>
  <c r="T170" i="16"/>
  <c r="W169" i="16"/>
  <c r="V169" i="16"/>
  <c r="U169" i="16"/>
  <c r="T169" i="16"/>
  <c r="W168" i="16"/>
  <c r="V168" i="16"/>
  <c r="U168" i="16"/>
  <c r="T168" i="16"/>
  <c r="W167" i="16"/>
  <c r="V167" i="16"/>
  <c r="U167" i="16"/>
  <c r="T167" i="16"/>
  <c r="W166" i="16"/>
  <c r="V166" i="16"/>
  <c r="U166" i="16"/>
  <c r="T166" i="16"/>
  <c r="W165" i="16"/>
  <c r="V165" i="16"/>
  <c r="U165" i="16"/>
  <c r="T165" i="16"/>
  <c r="W164" i="16"/>
  <c r="V164" i="16"/>
  <c r="U164" i="16"/>
  <c r="T164" i="16"/>
  <c r="W163" i="16"/>
  <c r="V163" i="16"/>
  <c r="U163" i="16"/>
  <c r="T163" i="16"/>
  <c r="W162" i="16"/>
  <c r="V162" i="16"/>
  <c r="U162" i="16"/>
  <c r="T162" i="16"/>
  <c r="W161" i="16"/>
  <c r="V161" i="16"/>
  <c r="U161" i="16"/>
  <c r="T161" i="16"/>
  <c r="W160" i="16"/>
  <c r="V160" i="16"/>
  <c r="U160" i="16"/>
  <c r="T160" i="16"/>
  <c r="W159" i="16"/>
  <c r="V159" i="16"/>
  <c r="U159" i="16"/>
  <c r="T159" i="16"/>
  <c r="W158" i="16"/>
  <c r="V158" i="16"/>
  <c r="U158" i="16"/>
  <c r="T158" i="16"/>
  <c r="W157" i="16"/>
  <c r="V157" i="16"/>
  <c r="U157" i="16"/>
  <c r="T157" i="16"/>
  <c r="W156" i="16"/>
  <c r="V156" i="16"/>
  <c r="U156" i="16"/>
  <c r="T156" i="16"/>
  <c r="W155" i="16"/>
  <c r="V155" i="16"/>
  <c r="U155" i="16"/>
  <c r="T155" i="16"/>
  <c r="W154" i="16"/>
  <c r="V154" i="16"/>
  <c r="U154" i="16"/>
  <c r="T154" i="16"/>
  <c r="W153" i="16"/>
  <c r="V153" i="16"/>
  <c r="U153" i="16"/>
  <c r="T153" i="16"/>
  <c r="W152" i="16"/>
  <c r="V152" i="16"/>
  <c r="U152" i="16"/>
  <c r="T152" i="16"/>
  <c r="W151" i="16"/>
  <c r="V151" i="16"/>
  <c r="U151" i="16"/>
  <c r="T151" i="16"/>
  <c r="W150" i="16"/>
  <c r="V150" i="16"/>
  <c r="U150" i="16"/>
  <c r="T150" i="16"/>
  <c r="W149" i="16"/>
  <c r="V149" i="16"/>
  <c r="U149" i="16"/>
  <c r="T149" i="16"/>
  <c r="W148" i="16"/>
  <c r="V148" i="16"/>
  <c r="U148" i="16"/>
  <c r="T148" i="16"/>
  <c r="W147" i="16"/>
  <c r="V147" i="16"/>
  <c r="U147" i="16"/>
  <c r="T147" i="16"/>
  <c r="W146" i="16"/>
  <c r="V146" i="16"/>
  <c r="U146" i="16"/>
  <c r="T146" i="16"/>
  <c r="W145" i="16"/>
  <c r="V145" i="16"/>
  <c r="U145" i="16"/>
  <c r="T145" i="16"/>
  <c r="W144" i="16"/>
  <c r="V144" i="16"/>
  <c r="U144" i="16"/>
  <c r="T144" i="16"/>
  <c r="W143" i="16"/>
  <c r="V143" i="16"/>
  <c r="U143" i="16"/>
  <c r="T143" i="16"/>
  <c r="W142" i="16"/>
  <c r="V142" i="16"/>
  <c r="U142" i="16"/>
  <c r="T142" i="16"/>
  <c r="W141" i="16"/>
  <c r="V141" i="16"/>
  <c r="U141" i="16"/>
  <c r="T141" i="16"/>
  <c r="W140" i="16"/>
  <c r="V140" i="16"/>
  <c r="U140" i="16"/>
  <c r="T140" i="16"/>
  <c r="W139" i="16"/>
  <c r="V139" i="16"/>
  <c r="U139" i="16"/>
  <c r="T139" i="16"/>
  <c r="W138" i="16"/>
  <c r="V138" i="16"/>
  <c r="U138" i="16"/>
  <c r="T138" i="16"/>
  <c r="W137" i="16"/>
  <c r="V137" i="16"/>
  <c r="U137" i="16"/>
  <c r="T137" i="16"/>
  <c r="W136" i="16"/>
  <c r="V136" i="16"/>
  <c r="U136" i="16"/>
  <c r="T136" i="16"/>
  <c r="W135" i="16"/>
  <c r="V135" i="16"/>
  <c r="U135" i="16"/>
  <c r="T135" i="16"/>
  <c r="W134" i="16"/>
  <c r="V134" i="16"/>
  <c r="U134" i="16"/>
  <c r="T134" i="16"/>
  <c r="W133" i="16"/>
  <c r="V133" i="16"/>
  <c r="U133" i="16"/>
  <c r="T133" i="16"/>
  <c r="W132" i="16"/>
  <c r="V132" i="16"/>
  <c r="U132" i="16"/>
  <c r="T132" i="16"/>
  <c r="W131" i="16"/>
  <c r="V131" i="16"/>
  <c r="U131" i="16"/>
  <c r="T131" i="16"/>
  <c r="W130" i="16"/>
  <c r="V130" i="16"/>
  <c r="U130" i="16"/>
  <c r="T130" i="16"/>
  <c r="W129" i="16"/>
  <c r="V129" i="16"/>
  <c r="U129" i="16"/>
  <c r="T129" i="16"/>
  <c r="W128" i="16"/>
  <c r="V128" i="16"/>
  <c r="U128" i="16"/>
  <c r="T128" i="16"/>
  <c r="W127" i="16"/>
  <c r="V127" i="16"/>
  <c r="U127" i="16"/>
  <c r="T127" i="16"/>
  <c r="W126" i="16"/>
  <c r="V126" i="16"/>
  <c r="U126" i="16"/>
  <c r="T126" i="16"/>
  <c r="W125" i="16"/>
  <c r="V125" i="16"/>
  <c r="U125" i="16"/>
  <c r="T125" i="16"/>
  <c r="W124" i="16"/>
  <c r="V124" i="16"/>
  <c r="U124" i="16"/>
  <c r="T124" i="16"/>
  <c r="W123" i="16"/>
  <c r="V123" i="16"/>
  <c r="U123" i="16"/>
  <c r="T123" i="16"/>
  <c r="W122" i="16"/>
  <c r="V122" i="16"/>
  <c r="U122" i="16"/>
  <c r="T122" i="16"/>
  <c r="W121" i="16"/>
  <c r="V121" i="16"/>
  <c r="U121" i="16"/>
  <c r="T121" i="16"/>
  <c r="W120" i="16"/>
  <c r="V120" i="16"/>
  <c r="U120" i="16"/>
  <c r="T120" i="16"/>
  <c r="W119" i="16"/>
  <c r="V119" i="16"/>
  <c r="U119" i="16"/>
  <c r="T119" i="16"/>
  <c r="W118" i="16"/>
  <c r="V118" i="16"/>
  <c r="U118" i="16"/>
  <c r="T118" i="16"/>
  <c r="W117" i="16"/>
  <c r="V117" i="16"/>
  <c r="U117" i="16"/>
  <c r="T117" i="16"/>
  <c r="W116" i="16"/>
  <c r="V116" i="16"/>
  <c r="U116" i="16"/>
  <c r="T116" i="16"/>
  <c r="W115" i="16"/>
  <c r="V115" i="16"/>
  <c r="U115" i="16"/>
  <c r="T115" i="16"/>
  <c r="W114" i="16"/>
  <c r="V114" i="16"/>
  <c r="U114" i="16"/>
  <c r="T114" i="16"/>
  <c r="W113" i="16"/>
  <c r="V113" i="16"/>
  <c r="U113" i="16"/>
  <c r="T113" i="16"/>
  <c r="W112" i="16"/>
  <c r="V112" i="16"/>
  <c r="U112" i="16"/>
  <c r="T112" i="16"/>
  <c r="W111" i="16"/>
  <c r="V111" i="16"/>
  <c r="U111" i="16"/>
  <c r="T111" i="16"/>
  <c r="W110" i="16"/>
  <c r="V110" i="16"/>
  <c r="U110" i="16"/>
  <c r="T110" i="16"/>
  <c r="W109" i="16"/>
  <c r="V109" i="16"/>
  <c r="U109" i="16"/>
  <c r="T109" i="16"/>
  <c r="W108" i="16"/>
  <c r="V108" i="16"/>
  <c r="U108" i="16"/>
  <c r="T108" i="16"/>
  <c r="W107" i="16"/>
  <c r="V107" i="16"/>
  <c r="U107" i="16"/>
  <c r="T107" i="16"/>
  <c r="W106" i="16"/>
  <c r="V106" i="16"/>
  <c r="U106" i="16"/>
  <c r="T106" i="16"/>
  <c r="W105" i="16"/>
  <c r="V105" i="16"/>
  <c r="U105" i="16"/>
  <c r="T105" i="16"/>
  <c r="W104" i="16"/>
  <c r="V104" i="16"/>
  <c r="U104" i="16"/>
  <c r="T104" i="16"/>
  <c r="W103" i="16"/>
  <c r="V103" i="16"/>
  <c r="U103" i="16"/>
  <c r="T103" i="16"/>
  <c r="W102" i="16"/>
  <c r="V102" i="16"/>
  <c r="U102" i="16"/>
  <c r="T102" i="16"/>
  <c r="W101" i="16"/>
  <c r="V101" i="16"/>
  <c r="U101" i="16"/>
  <c r="T101" i="16"/>
  <c r="W100" i="16"/>
  <c r="V100" i="16"/>
  <c r="U100" i="16"/>
  <c r="T100" i="16"/>
  <c r="W99" i="16"/>
  <c r="V99" i="16"/>
  <c r="U99" i="16"/>
  <c r="T99" i="16"/>
  <c r="W98" i="16"/>
  <c r="V98" i="16"/>
  <c r="U98" i="16"/>
  <c r="T98" i="16"/>
  <c r="W97" i="16"/>
  <c r="V97" i="16"/>
  <c r="U97" i="16"/>
  <c r="T97" i="16"/>
  <c r="W96" i="16"/>
  <c r="V96" i="16"/>
  <c r="U96" i="16"/>
  <c r="T96" i="16"/>
  <c r="W95" i="16"/>
  <c r="V95" i="16"/>
  <c r="U95" i="16"/>
  <c r="T95" i="16"/>
  <c r="W94" i="16"/>
  <c r="V94" i="16"/>
  <c r="U94" i="16"/>
  <c r="T94" i="16"/>
  <c r="W93" i="16"/>
  <c r="V93" i="16"/>
  <c r="U93" i="16"/>
  <c r="T93" i="16"/>
  <c r="W92" i="16"/>
  <c r="V92" i="16"/>
  <c r="U92" i="16"/>
  <c r="T92" i="16"/>
  <c r="W91" i="16"/>
  <c r="V91" i="16"/>
  <c r="U91" i="16"/>
  <c r="T91" i="16"/>
  <c r="W90" i="16"/>
  <c r="V90" i="16"/>
  <c r="U90" i="16"/>
  <c r="T90" i="16"/>
  <c r="W89" i="16"/>
  <c r="V89" i="16"/>
  <c r="U89" i="16"/>
  <c r="T89" i="16"/>
  <c r="W88" i="16"/>
  <c r="V88" i="16"/>
  <c r="U88" i="16"/>
  <c r="T88" i="16"/>
  <c r="W87" i="16"/>
  <c r="V87" i="16"/>
  <c r="U87" i="16"/>
  <c r="T87" i="16"/>
  <c r="W86" i="16"/>
  <c r="V86" i="16"/>
  <c r="U86" i="16"/>
  <c r="T86" i="16"/>
  <c r="W85" i="16"/>
  <c r="V85" i="16"/>
  <c r="U85" i="16"/>
  <c r="T85" i="16"/>
  <c r="W84" i="16"/>
  <c r="V84" i="16"/>
  <c r="U84" i="16"/>
  <c r="T84" i="16"/>
  <c r="W83" i="16"/>
  <c r="V83" i="16"/>
  <c r="U83" i="16"/>
  <c r="T83" i="16"/>
  <c r="W82" i="16"/>
  <c r="V82" i="16"/>
  <c r="U82" i="16"/>
  <c r="T82" i="16"/>
  <c r="W81" i="16"/>
  <c r="V81" i="16"/>
  <c r="U81" i="16"/>
  <c r="T81" i="16"/>
  <c r="W80" i="16"/>
  <c r="V80" i="16"/>
  <c r="U80" i="16"/>
  <c r="T80" i="16"/>
  <c r="W79" i="16"/>
  <c r="V79" i="16"/>
  <c r="U79" i="16"/>
  <c r="T79" i="16"/>
  <c r="W78" i="16"/>
  <c r="V78" i="16"/>
  <c r="U78" i="16"/>
  <c r="T78" i="16"/>
  <c r="W77" i="16"/>
  <c r="V77" i="16"/>
  <c r="U77" i="16"/>
  <c r="T77" i="16"/>
  <c r="W76" i="16"/>
  <c r="V76" i="16"/>
  <c r="U76" i="16"/>
  <c r="T76" i="16"/>
  <c r="W75" i="16"/>
  <c r="V75" i="16"/>
  <c r="U75" i="16"/>
  <c r="T75" i="16"/>
  <c r="W74" i="16"/>
  <c r="V74" i="16"/>
  <c r="U74" i="16"/>
  <c r="T74" i="16"/>
  <c r="W73" i="16"/>
  <c r="V73" i="16"/>
  <c r="U73" i="16"/>
  <c r="T73" i="16"/>
  <c r="W72" i="16"/>
  <c r="V72" i="16"/>
  <c r="U72" i="16"/>
  <c r="T72" i="16"/>
  <c r="W71" i="16"/>
  <c r="V71" i="16"/>
  <c r="U71" i="16"/>
  <c r="T71" i="16"/>
  <c r="W70" i="16"/>
  <c r="V70" i="16"/>
  <c r="U70" i="16"/>
  <c r="T70" i="16"/>
  <c r="W69" i="16"/>
  <c r="V69" i="16"/>
  <c r="U69" i="16"/>
  <c r="T69" i="16"/>
  <c r="W68" i="16"/>
  <c r="V68" i="16"/>
  <c r="U68" i="16"/>
  <c r="T68" i="16"/>
  <c r="W67" i="16"/>
  <c r="V67" i="16"/>
  <c r="U67" i="16"/>
  <c r="T67" i="16"/>
  <c r="W66" i="16"/>
  <c r="V66" i="16"/>
  <c r="U66" i="16"/>
  <c r="T66" i="16"/>
  <c r="W65" i="16"/>
  <c r="V65" i="16"/>
  <c r="U65" i="16"/>
  <c r="T65" i="16"/>
  <c r="W64" i="16"/>
  <c r="V64" i="16"/>
  <c r="U64" i="16"/>
  <c r="T64" i="16"/>
  <c r="W63" i="16"/>
  <c r="V63" i="16"/>
  <c r="U63" i="16"/>
  <c r="T63" i="16"/>
  <c r="W62" i="16"/>
  <c r="V62" i="16"/>
  <c r="U62" i="16"/>
  <c r="T62" i="16"/>
  <c r="W61" i="16"/>
  <c r="V61" i="16"/>
  <c r="U61" i="16"/>
  <c r="T61" i="16"/>
  <c r="W60" i="16"/>
  <c r="V60" i="16"/>
  <c r="U60" i="16"/>
  <c r="T60" i="16"/>
  <c r="W59" i="16"/>
  <c r="V59" i="16"/>
  <c r="U59" i="16"/>
  <c r="T59" i="16"/>
  <c r="W58" i="16"/>
  <c r="V58" i="16"/>
  <c r="U58" i="16"/>
  <c r="T58" i="16"/>
  <c r="W57" i="16"/>
  <c r="V57" i="16"/>
  <c r="U57" i="16"/>
  <c r="T57" i="16"/>
  <c r="W56" i="16"/>
  <c r="V56" i="16"/>
  <c r="U56" i="16"/>
  <c r="T56" i="16"/>
  <c r="W55" i="16"/>
  <c r="V55" i="16"/>
  <c r="U55" i="16"/>
  <c r="T55" i="16"/>
  <c r="W54" i="16"/>
  <c r="V54" i="16"/>
  <c r="U54" i="16"/>
  <c r="T54" i="16"/>
  <c r="W53" i="16"/>
  <c r="V53" i="16"/>
  <c r="U53" i="16"/>
  <c r="T53" i="16"/>
  <c r="W52" i="16"/>
  <c r="V52" i="16"/>
  <c r="U52" i="16"/>
  <c r="T52" i="16"/>
  <c r="W51" i="16"/>
  <c r="V51" i="16"/>
  <c r="U51" i="16"/>
  <c r="T51" i="16"/>
  <c r="W50" i="16"/>
  <c r="V50" i="16"/>
  <c r="U50" i="16"/>
  <c r="T50" i="16"/>
  <c r="W49" i="16"/>
  <c r="V49" i="16"/>
  <c r="U49" i="16"/>
  <c r="T49" i="16"/>
  <c r="W48" i="16"/>
  <c r="V48" i="16"/>
  <c r="U48" i="16"/>
  <c r="T48" i="16"/>
  <c r="W47" i="16"/>
  <c r="V47" i="16"/>
  <c r="U47" i="16"/>
  <c r="T47" i="16"/>
  <c r="W46" i="16"/>
  <c r="V46" i="16"/>
  <c r="U46" i="16"/>
  <c r="T46" i="16"/>
  <c r="W45" i="16"/>
  <c r="V45" i="16"/>
  <c r="U45" i="16"/>
  <c r="T45" i="16"/>
  <c r="W44" i="16"/>
  <c r="V44" i="16"/>
  <c r="U44" i="16"/>
  <c r="T44" i="16"/>
  <c r="W43" i="16"/>
  <c r="V43" i="16"/>
  <c r="U43" i="16"/>
  <c r="T43" i="16"/>
  <c r="W42" i="16"/>
  <c r="V42" i="16"/>
  <c r="U42" i="16"/>
  <c r="T42" i="16"/>
  <c r="W41" i="16"/>
  <c r="V41" i="16"/>
  <c r="U41" i="16"/>
  <c r="T41" i="16"/>
  <c r="W40" i="16"/>
  <c r="V40" i="16"/>
  <c r="U40" i="16"/>
  <c r="T40" i="16"/>
  <c r="W39" i="16"/>
  <c r="V39" i="16"/>
  <c r="U39" i="16"/>
  <c r="T39" i="16"/>
  <c r="W38" i="16"/>
  <c r="V38" i="16"/>
  <c r="U38" i="16"/>
  <c r="T38" i="16"/>
  <c r="W37" i="16"/>
  <c r="V37" i="16"/>
  <c r="U37" i="16"/>
  <c r="T37" i="16"/>
  <c r="W36" i="16"/>
  <c r="V36" i="16"/>
  <c r="U36" i="16"/>
  <c r="T36" i="16"/>
  <c r="W35" i="16"/>
  <c r="V35" i="16"/>
  <c r="U35" i="16"/>
  <c r="T35" i="16"/>
  <c r="W34" i="16"/>
  <c r="V34" i="16"/>
  <c r="U34" i="16"/>
  <c r="T34" i="16"/>
  <c r="W33" i="16"/>
  <c r="V33" i="16"/>
  <c r="U33" i="16"/>
  <c r="T33" i="16"/>
  <c r="W32" i="16"/>
  <c r="V32" i="16"/>
  <c r="U32" i="16"/>
  <c r="T32" i="16"/>
  <c r="W31" i="16"/>
  <c r="V31" i="16"/>
  <c r="U31" i="16"/>
  <c r="T31" i="16"/>
  <c r="W30" i="16"/>
  <c r="V30" i="16"/>
  <c r="U30" i="16"/>
  <c r="T30" i="16"/>
  <c r="W29" i="16"/>
  <c r="V29" i="16"/>
  <c r="U29" i="16"/>
  <c r="T29" i="16"/>
  <c r="W28" i="16"/>
  <c r="V28" i="16"/>
  <c r="U28" i="16"/>
  <c r="T28" i="16"/>
  <c r="W27" i="16"/>
  <c r="V27" i="16"/>
  <c r="U27" i="16"/>
  <c r="T27" i="16"/>
  <c r="W26" i="16"/>
  <c r="V26" i="16"/>
  <c r="U26" i="16"/>
  <c r="T26" i="16"/>
  <c r="W25" i="16"/>
  <c r="V25" i="16"/>
  <c r="U25" i="16"/>
  <c r="T25" i="16"/>
  <c r="W24" i="16"/>
  <c r="V24" i="16"/>
  <c r="U24" i="16"/>
  <c r="T24" i="16"/>
  <c r="W23" i="16"/>
  <c r="V23" i="16"/>
  <c r="U23" i="16"/>
  <c r="T23" i="16"/>
  <c r="W22" i="16"/>
  <c r="V22" i="16"/>
  <c r="U22" i="16"/>
  <c r="T22" i="16"/>
  <c r="W21" i="16"/>
  <c r="V21" i="16"/>
  <c r="U21" i="16"/>
  <c r="T21" i="16"/>
  <c r="W20" i="16"/>
  <c r="V20" i="16"/>
  <c r="U20" i="16"/>
  <c r="T20" i="16"/>
  <c r="W19" i="16"/>
  <c r="V19" i="16"/>
  <c r="U19" i="16"/>
  <c r="T19" i="16"/>
  <c r="W18" i="16"/>
  <c r="V18" i="16"/>
  <c r="U18" i="16"/>
  <c r="T18" i="16"/>
  <c r="W17" i="16"/>
  <c r="V17" i="16"/>
  <c r="U17" i="16"/>
  <c r="T17" i="16"/>
  <c r="W16" i="16"/>
  <c r="V16" i="16"/>
  <c r="U16" i="16"/>
  <c r="T16" i="16"/>
  <c r="W15" i="16"/>
  <c r="V15" i="16"/>
  <c r="U15" i="16"/>
  <c r="T15" i="16"/>
  <c r="W14" i="16"/>
  <c r="V14" i="16"/>
  <c r="U14" i="16"/>
  <c r="T14" i="16"/>
  <c r="W13" i="16"/>
  <c r="V13" i="16"/>
  <c r="U13" i="16"/>
  <c r="T13" i="16"/>
  <c r="W12" i="16"/>
  <c r="V12" i="16"/>
  <c r="U12" i="16"/>
  <c r="T12" i="16"/>
  <c r="W11" i="16"/>
  <c r="V11" i="16"/>
  <c r="U11" i="16"/>
  <c r="T11" i="16"/>
  <c r="W10" i="16"/>
  <c r="V10" i="16"/>
  <c r="U10" i="16"/>
  <c r="T10" i="16"/>
  <c r="W9" i="16"/>
  <c r="V9" i="16"/>
  <c r="U9" i="16"/>
  <c r="T9" i="16"/>
  <c r="W8" i="16"/>
  <c r="V8" i="16"/>
  <c r="U8" i="16"/>
  <c r="T8" i="16"/>
  <c r="W7" i="16"/>
  <c r="V7" i="16"/>
  <c r="U7" i="16"/>
  <c r="T7" i="16"/>
  <c r="W6" i="16"/>
  <c r="V6" i="16"/>
  <c r="U6" i="16"/>
  <c r="T6" i="16"/>
  <c r="W5" i="16"/>
  <c r="W4" i="16"/>
  <c r="V5" i="16"/>
  <c r="V4" i="16"/>
  <c r="U5" i="16"/>
  <c r="U4" i="16"/>
  <c r="T5" i="16"/>
  <c r="T4" i="16"/>
  <c r="M234" i="16" l="1"/>
  <c r="N234" i="16"/>
  <c r="H236" i="16"/>
  <c r="H237" i="16" s="1"/>
  <c r="X221" i="16"/>
  <c r="X223" i="16"/>
  <c r="X224" i="16"/>
  <c r="X225" i="16"/>
  <c r="X226" i="16"/>
  <c r="X227" i="16"/>
  <c r="X228" i="16"/>
  <c r="X229" i="16"/>
  <c r="X230" i="16"/>
  <c r="X231" i="16"/>
  <c r="X232" i="16"/>
  <c r="X233" i="16"/>
  <c r="H234" i="16"/>
  <c r="Q234" i="16"/>
  <c r="L236" i="16"/>
  <c r="J234" i="16"/>
  <c r="R234" i="16"/>
  <c r="U234" i="16"/>
  <c r="L234" i="16"/>
  <c r="P234" i="16"/>
  <c r="I234" i="16"/>
  <c r="J236" i="16"/>
  <c r="N236" i="16"/>
  <c r="R236" i="16"/>
  <c r="K236" i="16"/>
  <c r="O236" i="16"/>
  <c r="S236" i="16"/>
  <c r="T236" i="16"/>
  <c r="V234" i="16"/>
  <c r="K234" i="16"/>
  <c r="O234" i="16"/>
  <c r="S234" i="16"/>
  <c r="I236" i="16"/>
  <c r="M236" i="16"/>
  <c r="Q236" i="16"/>
  <c r="T234" i="16"/>
  <c r="W234" i="16"/>
  <c r="X220" i="16"/>
  <c r="X222" i="16"/>
  <c r="I237" i="16"/>
  <c r="X210" i="16"/>
  <c r="X211" i="16"/>
  <c r="X212" i="16"/>
  <c r="X213" i="16"/>
  <c r="X214" i="16"/>
  <c r="X215" i="16"/>
  <c r="X216" i="16"/>
  <c r="X217" i="16"/>
  <c r="X218" i="16"/>
  <c r="X219" i="16"/>
  <c r="X202" i="16"/>
  <c r="X203" i="16"/>
  <c r="X204" i="16"/>
  <c r="X205" i="16"/>
  <c r="X206" i="16"/>
  <c r="X207" i="16"/>
  <c r="X208" i="16"/>
  <c r="X209" i="16"/>
  <c r="X199" i="16"/>
  <c r="X200" i="16"/>
  <c r="X201" i="16"/>
  <c r="X190" i="16"/>
  <c r="X191" i="16"/>
  <c r="X192" i="16"/>
  <c r="X193" i="16"/>
  <c r="X194" i="16"/>
  <c r="X195" i="16"/>
  <c r="X196" i="16"/>
  <c r="X197" i="16"/>
  <c r="X198" i="16"/>
  <c r="X184" i="16"/>
  <c r="X185" i="16"/>
  <c r="X186" i="16"/>
  <c r="X187" i="16"/>
  <c r="X188" i="16"/>
  <c r="X189" i="16"/>
  <c r="X180" i="16"/>
  <c r="X181" i="16"/>
  <c r="X182" i="16"/>
  <c r="X183" i="16"/>
  <c r="X172" i="16"/>
  <c r="X173" i="16"/>
  <c r="X174" i="16"/>
  <c r="X175" i="16"/>
  <c r="X176" i="16"/>
  <c r="X177" i="16"/>
  <c r="X178" i="16"/>
  <c r="X179" i="16"/>
  <c r="X154" i="16"/>
  <c r="X155" i="16"/>
  <c r="X156" i="16"/>
  <c r="X157" i="16"/>
  <c r="X158" i="16"/>
  <c r="X170" i="16"/>
  <c r="X171" i="16"/>
  <c r="X159" i="16"/>
  <c r="X160" i="16"/>
  <c r="X161" i="16"/>
  <c r="X162" i="16"/>
  <c r="X163" i="16"/>
  <c r="X164" i="16"/>
  <c r="X165" i="16"/>
  <c r="X166" i="16"/>
  <c r="X167" i="16"/>
  <c r="X168" i="16"/>
  <c r="X169" i="16"/>
  <c r="X138" i="16"/>
  <c r="X139" i="16"/>
  <c r="X140" i="16"/>
  <c r="X141" i="16"/>
  <c r="X142" i="16"/>
  <c r="X143" i="16"/>
  <c r="X144" i="16"/>
  <c r="X145" i="16"/>
  <c r="X146" i="16"/>
  <c r="X147" i="16"/>
  <c r="X148" i="16"/>
  <c r="X149" i="16"/>
  <c r="X150" i="16"/>
  <c r="X151" i="16"/>
  <c r="X152" i="16"/>
  <c r="X153" i="16"/>
  <c r="X116" i="16"/>
  <c r="X117" i="16"/>
  <c r="X118" i="16"/>
  <c r="X119" i="16"/>
  <c r="X120" i="16"/>
  <c r="X121" i="16"/>
  <c r="X122" i="16"/>
  <c r="X123" i="16"/>
  <c r="X124" i="16"/>
  <c r="X125" i="16"/>
  <c r="X126" i="16"/>
  <c r="X127" i="16"/>
  <c r="X128" i="16"/>
  <c r="X129" i="16"/>
  <c r="X130" i="16"/>
  <c r="X131" i="16"/>
  <c r="X132" i="16"/>
  <c r="X133" i="16"/>
  <c r="X134" i="16"/>
  <c r="X135" i="16"/>
  <c r="X136" i="16"/>
  <c r="X137" i="16"/>
  <c r="X4" i="16"/>
  <c r="X98" i="16"/>
  <c r="X99" i="16"/>
  <c r="X100" i="16"/>
  <c r="X101" i="16"/>
  <c r="X102" i="16"/>
  <c r="X103" i="16"/>
  <c r="X104" i="16"/>
  <c r="X105" i="16"/>
  <c r="X106" i="16"/>
  <c r="X107" i="16"/>
  <c r="X108" i="16"/>
  <c r="X109" i="16"/>
  <c r="X110" i="16"/>
  <c r="X111" i="16"/>
  <c r="X112" i="16"/>
  <c r="X114" i="16"/>
  <c r="X115" i="16"/>
  <c r="X113" i="16"/>
  <c r="X92" i="16"/>
  <c r="X93" i="16"/>
  <c r="X94" i="16"/>
  <c r="X95" i="16"/>
  <c r="X96" i="16"/>
  <c r="X97" i="16"/>
  <c r="X72" i="16"/>
  <c r="X73" i="16"/>
  <c r="X74" i="16"/>
  <c r="X84" i="16"/>
  <c r="X85" i="16"/>
  <c r="X86" i="16"/>
  <c r="X87" i="16"/>
  <c r="X88" i="16"/>
  <c r="X89" i="16"/>
  <c r="X90" i="16"/>
  <c r="X91" i="16"/>
  <c r="X75" i="16"/>
  <c r="X76" i="16"/>
  <c r="X77" i="16"/>
  <c r="X78" i="16"/>
  <c r="X79" i="16"/>
  <c r="X80" i="16"/>
  <c r="X81" i="16"/>
  <c r="X82" i="16"/>
  <c r="X83" i="16"/>
  <c r="X56" i="16"/>
  <c r="X57" i="16"/>
  <c r="X58" i="16"/>
  <c r="X59" i="16"/>
  <c r="X60" i="16"/>
  <c r="X61" i="16"/>
  <c r="X62" i="16"/>
  <c r="X63" i="16"/>
  <c r="X64" i="16"/>
  <c r="X65" i="16"/>
  <c r="X66" i="16"/>
  <c r="X67" i="16"/>
  <c r="X68" i="16"/>
  <c r="X69" i="16"/>
  <c r="X70" i="16"/>
  <c r="X71" i="16"/>
  <c r="X54" i="16"/>
  <c r="X55" i="16"/>
  <c r="X38" i="16"/>
  <c r="X39" i="16"/>
  <c r="X40" i="16"/>
  <c r="X41" i="16"/>
  <c r="X42" i="16"/>
  <c r="X43" i="16"/>
  <c r="X44" i="16"/>
  <c r="X45" i="16"/>
  <c r="X46" i="16"/>
  <c r="X47" i="16"/>
  <c r="X48" i="16"/>
  <c r="X49" i="16"/>
  <c r="X50" i="16"/>
  <c r="X51" i="16"/>
  <c r="X52" i="16"/>
  <c r="X53" i="16"/>
  <c r="X34" i="16"/>
  <c r="X35" i="16"/>
  <c r="X36" i="16"/>
  <c r="X37" i="16"/>
  <c r="X20" i="16"/>
  <c r="X21" i="16"/>
  <c r="X23" i="16"/>
  <c r="X25" i="16"/>
  <c r="X27" i="16"/>
  <c r="X29" i="16"/>
  <c r="X31" i="16"/>
  <c r="X33" i="16"/>
  <c r="X32" i="16"/>
  <c r="X30" i="16"/>
  <c r="X28" i="16"/>
  <c r="X26" i="16"/>
  <c r="X24" i="16"/>
  <c r="X22" i="16"/>
  <c r="X6" i="16"/>
  <c r="X7" i="16"/>
  <c r="X10" i="16"/>
  <c r="X11" i="16"/>
  <c r="X14" i="16"/>
  <c r="X15" i="16"/>
  <c r="X16" i="16"/>
  <c r="X8" i="16"/>
  <c r="X12" i="16"/>
  <c r="X5" i="16"/>
  <c r="X9" i="16"/>
  <c r="X13" i="16"/>
  <c r="X17" i="16"/>
  <c r="X19" i="16"/>
  <c r="X18" i="16"/>
  <c r="AA783" i="15"/>
  <c r="Z783" i="15"/>
  <c r="Y783" i="15"/>
  <c r="X783" i="15"/>
  <c r="AA782" i="15"/>
  <c r="Z782" i="15"/>
  <c r="Y782" i="15"/>
  <c r="X782" i="15"/>
  <c r="AA769" i="15"/>
  <c r="Z769" i="15"/>
  <c r="Y769" i="15"/>
  <c r="X769" i="15"/>
  <c r="AA768" i="15"/>
  <c r="Z768" i="15"/>
  <c r="Y768" i="15"/>
  <c r="X768" i="15"/>
  <c r="AA767" i="15"/>
  <c r="Z767" i="15"/>
  <c r="Y767" i="15"/>
  <c r="X767" i="15"/>
  <c r="AA766" i="15"/>
  <c r="Z766" i="15"/>
  <c r="Y766" i="15"/>
  <c r="X766" i="15"/>
  <c r="AA765" i="15"/>
  <c r="Z765" i="15"/>
  <c r="Y765" i="15"/>
  <c r="X765" i="15"/>
  <c r="AA764" i="15"/>
  <c r="Z764" i="15"/>
  <c r="Y764" i="15"/>
  <c r="X764" i="15"/>
  <c r="AA763" i="15"/>
  <c r="Z763" i="15"/>
  <c r="Y763" i="15"/>
  <c r="X763" i="15"/>
  <c r="AA762" i="15"/>
  <c r="Z762" i="15"/>
  <c r="Y762" i="15"/>
  <c r="X762" i="15"/>
  <c r="AA761" i="15"/>
  <c r="Z761" i="15"/>
  <c r="Y761" i="15"/>
  <c r="X761" i="15"/>
  <c r="AA760" i="15"/>
  <c r="Z760" i="15"/>
  <c r="Y760" i="15"/>
  <c r="X760" i="15"/>
  <c r="AA759" i="15"/>
  <c r="Z759" i="15"/>
  <c r="Y759" i="15"/>
  <c r="X759" i="15"/>
  <c r="AA758" i="15"/>
  <c r="Z758" i="15"/>
  <c r="Y758" i="15"/>
  <c r="X758" i="15"/>
  <c r="AA757" i="15"/>
  <c r="Z757" i="15"/>
  <c r="Y757" i="15"/>
  <c r="X757" i="15"/>
  <c r="AA756" i="15"/>
  <c r="Z756" i="15"/>
  <c r="Y756" i="15"/>
  <c r="X756" i="15"/>
  <c r="AA731" i="15"/>
  <c r="Z731" i="15"/>
  <c r="Y731" i="15"/>
  <c r="X731" i="15"/>
  <c r="AA730" i="15"/>
  <c r="Z730" i="15"/>
  <c r="Y730" i="15"/>
  <c r="X730" i="15"/>
  <c r="AA729" i="15"/>
  <c r="Z729" i="15"/>
  <c r="Y729" i="15"/>
  <c r="X729" i="15"/>
  <c r="AA728" i="15"/>
  <c r="Z728" i="15"/>
  <c r="Y728" i="15"/>
  <c r="X728" i="15"/>
  <c r="AA727" i="15"/>
  <c r="Z727" i="15"/>
  <c r="Y727" i="15"/>
  <c r="X727" i="15"/>
  <c r="AA726" i="15"/>
  <c r="Z726" i="15"/>
  <c r="Y726" i="15"/>
  <c r="X726" i="15"/>
  <c r="AA725" i="15"/>
  <c r="Z725" i="15"/>
  <c r="Y725" i="15"/>
  <c r="X725" i="15"/>
  <c r="AA724" i="15"/>
  <c r="Z724" i="15"/>
  <c r="Y724" i="15"/>
  <c r="X724" i="15"/>
  <c r="AA723" i="15"/>
  <c r="Z723" i="15"/>
  <c r="Y723" i="15"/>
  <c r="X723" i="15"/>
  <c r="AA722" i="15"/>
  <c r="Z722" i="15"/>
  <c r="Y722" i="15"/>
  <c r="X722" i="15"/>
  <c r="AA721" i="15"/>
  <c r="Z721" i="15"/>
  <c r="Y721" i="15"/>
  <c r="X721" i="15"/>
  <c r="AA720" i="15"/>
  <c r="Z720" i="15"/>
  <c r="Y720" i="15"/>
  <c r="X720" i="15"/>
  <c r="AA719" i="15"/>
  <c r="Z719" i="15"/>
  <c r="Y719" i="15"/>
  <c r="X719" i="15"/>
  <c r="AA718" i="15"/>
  <c r="Z718" i="15"/>
  <c r="Y718" i="15"/>
  <c r="X718" i="15"/>
  <c r="AA717" i="15"/>
  <c r="Z717" i="15"/>
  <c r="Y717" i="15"/>
  <c r="X717" i="15"/>
  <c r="AA716" i="15"/>
  <c r="Z716" i="15"/>
  <c r="Y716" i="15"/>
  <c r="X716" i="15"/>
  <c r="AA715" i="15"/>
  <c r="Z715" i="15"/>
  <c r="Y715" i="15"/>
  <c r="X715" i="15"/>
  <c r="AA714" i="15"/>
  <c r="Z714" i="15"/>
  <c r="Y714" i="15"/>
  <c r="X714" i="15"/>
  <c r="AA711" i="15"/>
  <c r="Z711" i="15"/>
  <c r="Y711" i="15"/>
  <c r="X711" i="15"/>
  <c r="AA710" i="15"/>
  <c r="Z710" i="15"/>
  <c r="Y710" i="15"/>
  <c r="X710" i="15"/>
  <c r="AA709" i="15"/>
  <c r="Z709" i="15"/>
  <c r="Y709" i="15"/>
  <c r="X709" i="15"/>
  <c r="AA708" i="15"/>
  <c r="Z708" i="15"/>
  <c r="Y708" i="15"/>
  <c r="X708" i="15"/>
  <c r="AA707" i="15"/>
  <c r="Z707" i="15"/>
  <c r="Y707" i="15"/>
  <c r="X707" i="15"/>
  <c r="AA706" i="15"/>
  <c r="Z706" i="15"/>
  <c r="Y706" i="15"/>
  <c r="X706" i="15"/>
  <c r="AA697" i="15"/>
  <c r="Z697" i="15"/>
  <c r="Y697" i="15"/>
  <c r="X697" i="15"/>
  <c r="AA696" i="15"/>
  <c r="Z696" i="15"/>
  <c r="Y696" i="15"/>
  <c r="X696" i="15"/>
  <c r="AA695" i="15"/>
  <c r="Z695" i="15"/>
  <c r="Y695" i="15"/>
  <c r="X695" i="15"/>
  <c r="AA694" i="15"/>
  <c r="Z694" i="15"/>
  <c r="Y694" i="15"/>
  <c r="X694" i="15"/>
  <c r="AA693" i="15"/>
  <c r="Z693" i="15"/>
  <c r="Y693" i="15"/>
  <c r="X693" i="15"/>
  <c r="AA692" i="15"/>
  <c r="Z692" i="15"/>
  <c r="Y692" i="15"/>
  <c r="X692" i="15"/>
  <c r="AA691" i="15"/>
  <c r="Z691" i="15"/>
  <c r="Y691" i="15"/>
  <c r="X691" i="15"/>
  <c r="AA690" i="15"/>
  <c r="Z690" i="15"/>
  <c r="Y690" i="15"/>
  <c r="X690" i="15"/>
  <c r="AA689" i="15"/>
  <c r="Z689" i="15"/>
  <c r="Y689" i="15"/>
  <c r="X689" i="15"/>
  <c r="AA688" i="15"/>
  <c r="Z688" i="15"/>
  <c r="Y688" i="15"/>
  <c r="X688" i="15"/>
  <c r="AA683" i="15"/>
  <c r="Z683" i="15"/>
  <c r="Y683" i="15"/>
  <c r="X683" i="15"/>
  <c r="AA682" i="15"/>
  <c r="Z682" i="15"/>
  <c r="Y682" i="15"/>
  <c r="X682" i="15"/>
  <c r="AA681" i="15"/>
  <c r="Z681" i="15"/>
  <c r="Y681" i="15"/>
  <c r="X681" i="15"/>
  <c r="AA680" i="15"/>
  <c r="Z680" i="15"/>
  <c r="Y680" i="15"/>
  <c r="X680" i="15"/>
  <c r="AA679" i="15"/>
  <c r="Z679" i="15"/>
  <c r="Y679" i="15"/>
  <c r="X679" i="15"/>
  <c r="AA678" i="15"/>
  <c r="Z678" i="15"/>
  <c r="Y678" i="15"/>
  <c r="X678" i="15"/>
  <c r="AA677" i="15"/>
  <c r="Z677" i="15"/>
  <c r="Y677" i="15"/>
  <c r="X677" i="15"/>
  <c r="AA676" i="15"/>
  <c r="Z676" i="15"/>
  <c r="Y676" i="15"/>
  <c r="X676" i="15"/>
  <c r="AA675" i="15"/>
  <c r="Z675" i="15"/>
  <c r="Y675" i="15"/>
  <c r="X675" i="15"/>
  <c r="AA674" i="15"/>
  <c r="Z674" i="15"/>
  <c r="Y674" i="15"/>
  <c r="X674" i="15"/>
  <c r="AA673" i="15"/>
  <c r="Z673" i="15"/>
  <c r="Y673" i="15"/>
  <c r="X673" i="15"/>
  <c r="AA672" i="15"/>
  <c r="Z672" i="15"/>
  <c r="Y672" i="15"/>
  <c r="X672" i="15"/>
  <c r="AA671" i="15"/>
  <c r="Z671" i="15"/>
  <c r="Y671" i="15"/>
  <c r="X671" i="15"/>
  <c r="AA670" i="15"/>
  <c r="Z670" i="15"/>
  <c r="Y670" i="15"/>
  <c r="X670" i="15"/>
  <c r="AA669" i="15"/>
  <c r="Z669" i="15"/>
  <c r="Y669" i="15"/>
  <c r="X669" i="15"/>
  <c r="AA668" i="15"/>
  <c r="Z668" i="15"/>
  <c r="Y668" i="15"/>
  <c r="X668" i="15"/>
  <c r="AA667" i="15"/>
  <c r="Z667" i="15"/>
  <c r="Y667" i="15"/>
  <c r="X667" i="15"/>
  <c r="AA666" i="15"/>
  <c r="Z666" i="15"/>
  <c r="Y666" i="15"/>
  <c r="X666" i="15"/>
  <c r="AA665" i="15"/>
  <c r="Z665" i="15"/>
  <c r="Y665" i="15"/>
  <c r="X665" i="15"/>
  <c r="AA664" i="15"/>
  <c r="Z664" i="15"/>
  <c r="Y664" i="15"/>
  <c r="X664" i="15"/>
  <c r="AA663" i="15"/>
  <c r="Z663" i="15"/>
  <c r="Y663" i="15"/>
  <c r="X663" i="15"/>
  <c r="AA662" i="15"/>
  <c r="Z662" i="15"/>
  <c r="Y662" i="15"/>
  <c r="X662" i="15"/>
  <c r="AA661" i="15"/>
  <c r="Z661" i="15"/>
  <c r="Y661" i="15"/>
  <c r="X661" i="15"/>
  <c r="AA660" i="15"/>
  <c r="Z660" i="15"/>
  <c r="Y660" i="15"/>
  <c r="X660" i="15"/>
  <c r="AA659" i="15"/>
  <c r="Z659" i="15"/>
  <c r="Y659" i="15"/>
  <c r="X659" i="15"/>
  <c r="AA658" i="15"/>
  <c r="Z658" i="15"/>
  <c r="Y658" i="15"/>
  <c r="X658" i="15"/>
  <c r="AA657" i="15"/>
  <c r="Z657" i="15"/>
  <c r="Y657" i="15"/>
  <c r="X657" i="15"/>
  <c r="AA656" i="15"/>
  <c r="Z656" i="15"/>
  <c r="Y656" i="15"/>
  <c r="X656" i="15"/>
  <c r="AA655" i="15"/>
  <c r="Z655" i="15"/>
  <c r="Y655" i="15"/>
  <c r="X655" i="15"/>
  <c r="AA654" i="15"/>
  <c r="Z654" i="15"/>
  <c r="Y654" i="15"/>
  <c r="X654" i="15"/>
  <c r="AA653" i="15"/>
  <c r="Z653" i="15"/>
  <c r="Y653" i="15"/>
  <c r="X653" i="15"/>
  <c r="AA652" i="15"/>
  <c r="Z652" i="15"/>
  <c r="Y652" i="15"/>
  <c r="X652" i="15"/>
  <c r="AA651" i="15"/>
  <c r="Z651" i="15"/>
  <c r="Y651" i="15"/>
  <c r="X651" i="15"/>
  <c r="AA650" i="15"/>
  <c r="Z650" i="15"/>
  <c r="Y650" i="15"/>
  <c r="X650" i="15"/>
  <c r="AA649" i="15"/>
  <c r="Z649" i="15"/>
  <c r="Y649" i="15"/>
  <c r="X649" i="15"/>
  <c r="AA648" i="15"/>
  <c r="Z648" i="15"/>
  <c r="Y648" i="15"/>
  <c r="X648" i="15"/>
  <c r="AA639" i="15"/>
  <c r="Z639" i="15"/>
  <c r="Y639" i="15"/>
  <c r="X639" i="15"/>
  <c r="AA638" i="15"/>
  <c r="Z638" i="15"/>
  <c r="Y638" i="15"/>
  <c r="X638" i="15"/>
  <c r="AA637" i="15"/>
  <c r="Z637" i="15"/>
  <c r="Y637" i="15"/>
  <c r="X637" i="15"/>
  <c r="AA636" i="15"/>
  <c r="Z636" i="15"/>
  <c r="Y636" i="15"/>
  <c r="X636" i="15"/>
  <c r="AA635" i="15"/>
  <c r="Z635" i="15"/>
  <c r="Y635" i="15"/>
  <c r="X635" i="15"/>
  <c r="AA634" i="15"/>
  <c r="Z634" i="15"/>
  <c r="Y634" i="15"/>
  <c r="X634" i="15"/>
  <c r="AA647" i="15"/>
  <c r="Z647" i="15"/>
  <c r="Y647" i="15"/>
  <c r="X647" i="15"/>
  <c r="AA646" i="15"/>
  <c r="Z646" i="15"/>
  <c r="Y646" i="15"/>
  <c r="X646" i="15"/>
  <c r="AA645" i="15"/>
  <c r="Z645" i="15"/>
  <c r="Y645" i="15"/>
  <c r="X645" i="15"/>
  <c r="AA644" i="15"/>
  <c r="Z644" i="15"/>
  <c r="Y644" i="15"/>
  <c r="X644" i="15"/>
  <c r="AA643" i="15"/>
  <c r="Z643" i="15"/>
  <c r="Y643" i="15"/>
  <c r="X643" i="15"/>
  <c r="AA642" i="15"/>
  <c r="Z642" i="15"/>
  <c r="Y642" i="15"/>
  <c r="X642" i="15"/>
  <c r="AA633" i="15"/>
  <c r="Z633" i="15"/>
  <c r="Y633" i="15"/>
  <c r="X633" i="15"/>
  <c r="AA632" i="15"/>
  <c r="Z632" i="15"/>
  <c r="Y632" i="15"/>
  <c r="X632" i="15"/>
  <c r="AA631" i="15"/>
  <c r="Z631" i="15"/>
  <c r="Y631" i="15"/>
  <c r="X631" i="15"/>
  <c r="AA630" i="15"/>
  <c r="Z630" i="15"/>
  <c r="Y630" i="15"/>
  <c r="X630" i="15"/>
  <c r="AA629" i="15"/>
  <c r="Z629" i="15"/>
  <c r="Y629" i="15"/>
  <c r="X629" i="15"/>
  <c r="AA628" i="15"/>
  <c r="Z628" i="15"/>
  <c r="Y628" i="15"/>
  <c r="X628" i="15"/>
  <c r="AA627" i="15"/>
  <c r="Z627" i="15"/>
  <c r="Y627" i="15"/>
  <c r="X627" i="15"/>
  <c r="AA626" i="15"/>
  <c r="Z626" i="15"/>
  <c r="Y626" i="15"/>
  <c r="X626" i="15"/>
  <c r="AA623" i="15"/>
  <c r="Z623" i="15"/>
  <c r="Y623" i="15"/>
  <c r="X623" i="15"/>
  <c r="AA622" i="15"/>
  <c r="Z622" i="15"/>
  <c r="Y622" i="15"/>
  <c r="X622" i="15"/>
  <c r="AA621" i="15"/>
  <c r="Z621" i="15"/>
  <c r="Y621" i="15"/>
  <c r="X621" i="15"/>
  <c r="AA620" i="15"/>
  <c r="Z620" i="15"/>
  <c r="Y620" i="15"/>
  <c r="X620" i="15"/>
  <c r="AA619" i="15"/>
  <c r="Z619" i="15"/>
  <c r="Y619" i="15"/>
  <c r="X619" i="15"/>
  <c r="AA618" i="15"/>
  <c r="Z618" i="15"/>
  <c r="Y618" i="15"/>
  <c r="X618" i="15"/>
  <c r="AA617" i="15"/>
  <c r="Z617" i="15"/>
  <c r="Y617" i="15"/>
  <c r="X617" i="15"/>
  <c r="AA616" i="15"/>
  <c r="Z616" i="15"/>
  <c r="Y616" i="15"/>
  <c r="X616" i="15"/>
  <c r="AA615" i="15"/>
  <c r="Z615" i="15"/>
  <c r="Y615" i="15"/>
  <c r="X615" i="15"/>
  <c r="AA614" i="15"/>
  <c r="Z614" i="15"/>
  <c r="Y614" i="15"/>
  <c r="X614" i="15"/>
  <c r="AA613" i="15"/>
  <c r="Z613" i="15"/>
  <c r="Y613" i="15"/>
  <c r="X613" i="15"/>
  <c r="AA612" i="15"/>
  <c r="Z612" i="15"/>
  <c r="Y612" i="15"/>
  <c r="X612" i="15"/>
  <c r="AA585" i="15"/>
  <c r="Z585" i="15"/>
  <c r="Y585" i="15"/>
  <c r="X585" i="15"/>
  <c r="AA584" i="15"/>
  <c r="Z584" i="15"/>
  <c r="Y584" i="15"/>
  <c r="X584" i="15"/>
  <c r="AA583" i="15"/>
  <c r="Z583" i="15"/>
  <c r="Y583" i="15"/>
  <c r="X583" i="15"/>
  <c r="AA582" i="15"/>
  <c r="Z582" i="15"/>
  <c r="Y582" i="15"/>
  <c r="X582" i="15"/>
  <c r="AA581" i="15"/>
  <c r="Z581" i="15"/>
  <c r="Y581" i="15"/>
  <c r="X581" i="15"/>
  <c r="AA580" i="15"/>
  <c r="Z580" i="15"/>
  <c r="Y580" i="15"/>
  <c r="X580" i="15"/>
  <c r="AA579" i="15"/>
  <c r="Z579" i="15"/>
  <c r="Y579" i="15"/>
  <c r="X579" i="15"/>
  <c r="AA578" i="15"/>
  <c r="Z578" i="15"/>
  <c r="Y578" i="15"/>
  <c r="X578" i="15"/>
  <c r="AA577" i="15"/>
  <c r="Z577" i="15"/>
  <c r="Y577" i="15"/>
  <c r="X577" i="15"/>
  <c r="AA576" i="15"/>
  <c r="Z576" i="15"/>
  <c r="Y576" i="15"/>
  <c r="X576" i="15"/>
  <c r="AA575" i="15"/>
  <c r="Z575" i="15"/>
  <c r="Y575" i="15"/>
  <c r="X575" i="15"/>
  <c r="AA574" i="15"/>
  <c r="Z574" i="15"/>
  <c r="Y574" i="15"/>
  <c r="X574" i="15"/>
  <c r="AA573" i="15"/>
  <c r="Z573" i="15"/>
  <c r="Y573" i="15"/>
  <c r="X573" i="15"/>
  <c r="AA572" i="15"/>
  <c r="Z572" i="15"/>
  <c r="Y572" i="15"/>
  <c r="X572" i="15"/>
  <c r="AA571" i="15"/>
  <c r="Z571" i="15"/>
  <c r="Y571" i="15"/>
  <c r="X571" i="15"/>
  <c r="AA570" i="15"/>
  <c r="Z570" i="15"/>
  <c r="Y570" i="15"/>
  <c r="X570" i="15"/>
  <c r="AA569" i="15"/>
  <c r="Z569" i="15"/>
  <c r="Y569" i="15"/>
  <c r="X569" i="15"/>
  <c r="AA568" i="15"/>
  <c r="Z568" i="15"/>
  <c r="Y568" i="15"/>
  <c r="X568" i="15"/>
  <c r="AA567" i="15"/>
  <c r="Z567" i="15"/>
  <c r="Y567" i="15"/>
  <c r="X567" i="15"/>
  <c r="AA566" i="15"/>
  <c r="Z566" i="15"/>
  <c r="Y566" i="15"/>
  <c r="X566" i="15"/>
  <c r="AA565" i="15"/>
  <c r="Z565" i="15"/>
  <c r="Y565" i="15"/>
  <c r="X565" i="15"/>
  <c r="AA564" i="15"/>
  <c r="Z564" i="15"/>
  <c r="Y564" i="15"/>
  <c r="X564" i="15"/>
  <c r="AA563" i="15"/>
  <c r="Z563" i="15"/>
  <c r="Y563" i="15"/>
  <c r="X563" i="15"/>
  <c r="AA562" i="15"/>
  <c r="Z562" i="15"/>
  <c r="Y562" i="15"/>
  <c r="X562" i="15"/>
  <c r="AA807" i="15"/>
  <c r="Z807" i="15"/>
  <c r="Y807" i="15"/>
  <c r="X807" i="15"/>
  <c r="AA806" i="15"/>
  <c r="Z806" i="15"/>
  <c r="Y806" i="15"/>
  <c r="AA805" i="15"/>
  <c r="Z805" i="15"/>
  <c r="Y805" i="15"/>
  <c r="X805" i="15"/>
  <c r="AA804" i="15"/>
  <c r="Z804" i="15"/>
  <c r="Y804" i="15"/>
  <c r="X804" i="15"/>
  <c r="AA803" i="15"/>
  <c r="Z803" i="15"/>
  <c r="Y803" i="15"/>
  <c r="X803" i="15"/>
  <c r="AA802" i="15"/>
  <c r="Z802" i="15"/>
  <c r="Y802" i="15"/>
  <c r="X802" i="15"/>
  <c r="AA801" i="15"/>
  <c r="Z801" i="15"/>
  <c r="Y801" i="15"/>
  <c r="X801" i="15"/>
  <c r="AA800" i="15"/>
  <c r="Z800" i="15"/>
  <c r="Y800" i="15"/>
  <c r="X800" i="15"/>
  <c r="AA799" i="15"/>
  <c r="Z799" i="15"/>
  <c r="Y799" i="15"/>
  <c r="X799" i="15"/>
  <c r="AA798" i="15"/>
  <c r="Z798" i="15"/>
  <c r="Y798" i="15"/>
  <c r="X798" i="15"/>
  <c r="AA797" i="15"/>
  <c r="Z797" i="15"/>
  <c r="Y797" i="15"/>
  <c r="X797" i="15"/>
  <c r="AA796" i="15"/>
  <c r="Z796" i="15"/>
  <c r="Y796" i="15"/>
  <c r="X796" i="15"/>
  <c r="AA795" i="15"/>
  <c r="Z795" i="15"/>
  <c r="Y795" i="15"/>
  <c r="X795" i="15"/>
  <c r="AA794" i="15"/>
  <c r="Z794" i="15"/>
  <c r="Y794" i="15"/>
  <c r="X794" i="15"/>
  <c r="AA793" i="15"/>
  <c r="Z793" i="15"/>
  <c r="Y793" i="15"/>
  <c r="X793" i="15"/>
  <c r="AA792" i="15"/>
  <c r="Z792" i="15"/>
  <c r="Y792" i="15"/>
  <c r="X792" i="15"/>
  <c r="AA791" i="15"/>
  <c r="Z791" i="15"/>
  <c r="Y791" i="15"/>
  <c r="X791" i="15"/>
  <c r="AA790" i="15"/>
  <c r="Z790" i="15"/>
  <c r="Y790" i="15"/>
  <c r="X790" i="15"/>
  <c r="AA789" i="15"/>
  <c r="Z789" i="15"/>
  <c r="Y789" i="15"/>
  <c r="X789" i="15"/>
  <c r="AA788" i="15"/>
  <c r="Z788" i="15"/>
  <c r="Y788" i="15"/>
  <c r="X788" i="15"/>
  <c r="L810" i="15" l="1"/>
  <c r="N799" i="15"/>
  <c r="AB568" i="15"/>
  <c r="AB569" i="15"/>
  <c r="AB570" i="15"/>
  <c r="AB571" i="15"/>
  <c r="AB572" i="15"/>
  <c r="AB573" i="15"/>
  <c r="AB574" i="15"/>
  <c r="AB575" i="15"/>
  <c r="AB576" i="15"/>
  <c r="AB577" i="15"/>
  <c r="AB578" i="15"/>
  <c r="AB579" i="15"/>
  <c r="J237" i="16"/>
  <c r="K237" i="16" s="1"/>
  <c r="L237" i="16" s="1"/>
  <c r="M237" i="16" s="1"/>
  <c r="N237" i="16" s="1"/>
  <c r="O237" i="16" s="1"/>
  <c r="P237" i="16" s="1"/>
  <c r="Q237" i="16" s="1"/>
  <c r="R237" i="16" s="1"/>
  <c r="S237" i="16" s="1"/>
  <c r="X236" i="16"/>
  <c r="AB714" i="15"/>
  <c r="AB706" i="15"/>
  <c r="AB707" i="15"/>
  <c r="AB580" i="15"/>
  <c r="AB581" i="15"/>
  <c r="AB582" i="15"/>
  <c r="AB583" i="15"/>
  <c r="AB584" i="15"/>
  <c r="AB585" i="15"/>
  <c r="AB730" i="15"/>
  <c r="AB731" i="15"/>
  <c r="AB728" i="15"/>
  <c r="AB729" i="15"/>
  <c r="AB726" i="15"/>
  <c r="AB727" i="15"/>
  <c r="AB724" i="15"/>
  <c r="AB725" i="15"/>
  <c r="AB722" i="15"/>
  <c r="AB723" i="15"/>
  <c r="AB720" i="15"/>
  <c r="AB721" i="15"/>
  <c r="AB718" i="15"/>
  <c r="AB719" i="15"/>
  <c r="AB716" i="15"/>
  <c r="AB717" i="15"/>
  <c r="AB715" i="15"/>
  <c r="AB710" i="15"/>
  <c r="AB711" i="15"/>
  <c r="AB708" i="15"/>
  <c r="AB709" i="15"/>
  <c r="AB628" i="15"/>
  <c r="AB626" i="15"/>
  <c r="AB627" i="15"/>
  <c r="AB612" i="15"/>
  <c r="AB613" i="15"/>
  <c r="AB614" i="15"/>
  <c r="AB615" i="15"/>
  <c r="AB616" i="15"/>
  <c r="AB617" i="15"/>
  <c r="AB618" i="15"/>
  <c r="AB619" i="15"/>
  <c r="AB620" i="15"/>
  <c r="AB621" i="15"/>
  <c r="AB622" i="15"/>
  <c r="AB623" i="15"/>
  <c r="AB562" i="15"/>
  <c r="AB563" i="15"/>
  <c r="AB564" i="15"/>
  <c r="AB565" i="15"/>
  <c r="AB566" i="15"/>
  <c r="AB567" i="15"/>
  <c r="X234" i="16"/>
  <c r="AB629" i="15"/>
  <c r="AB630" i="15"/>
  <c r="AB631" i="15"/>
  <c r="AB632" i="15"/>
  <c r="AB633" i="15"/>
  <c r="AB642" i="15"/>
  <c r="AB643" i="15"/>
  <c r="AB644" i="15"/>
  <c r="AB645" i="15"/>
  <c r="AB646" i="15"/>
  <c r="AB647" i="15"/>
  <c r="AB634" i="15"/>
  <c r="AB635" i="15"/>
  <c r="AB636" i="15"/>
  <c r="AB637" i="15"/>
  <c r="AB638" i="15"/>
  <c r="AB639" i="15"/>
  <c r="AB648" i="15"/>
  <c r="AB649" i="15"/>
  <c r="AB650" i="15"/>
  <c r="AB651" i="15"/>
  <c r="AB652" i="15"/>
  <c r="AB653" i="15"/>
  <c r="AB654" i="15"/>
  <c r="AB655" i="15"/>
  <c r="AB656" i="15"/>
  <c r="AB657" i="15"/>
  <c r="AB658" i="15"/>
  <c r="AB659" i="15"/>
  <c r="AB660" i="15"/>
  <c r="AB661" i="15"/>
  <c r="AB662" i="15"/>
  <c r="AB663" i="15"/>
  <c r="AB664" i="15"/>
  <c r="AB665" i="15"/>
  <c r="AB666" i="15"/>
  <c r="AB667" i="15"/>
  <c r="AB668" i="15"/>
  <c r="AB669" i="15"/>
  <c r="AB670" i="15"/>
  <c r="AB671" i="15"/>
  <c r="AB672" i="15"/>
  <c r="AB673" i="15"/>
  <c r="AB674" i="15"/>
  <c r="AB675" i="15"/>
  <c r="AB676" i="15"/>
  <c r="AB677" i="15"/>
  <c r="AB678" i="15"/>
  <c r="AB679" i="15"/>
  <c r="AB680" i="15"/>
  <c r="AB681" i="15"/>
  <c r="AB682" i="15"/>
  <c r="AB683" i="15"/>
  <c r="AB688" i="15"/>
  <c r="AB689" i="15"/>
  <c r="AB690" i="15"/>
  <c r="AB691" i="15"/>
  <c r="AB692" i="15"/>
  <c r="AB693" i="15"/>
  <c r="AB694" i="15"/>
  <c r="AB695" i="15"/>
  <c r="AB696" i="15"/>
  <c r="AB697" i="15"/>
  <c r="AB756" i="15"/>
  <c r="AB757" i="15"/>
  <c r="AB758" i="15"/>
  <c r="AB759" i="15"/>
  <c r="AB760" i="15"/>
  <c r="AB761" i="15"/>
  <c r="AB762" i="15"/>
  <c r="AB763" i="15"/>
  <c r="AB764" i="15"/>
  <c r="AB765" i="15"/>
  <c r="AB766" i="15"/>
  <c r="AB767" i="15"/>
  <c r="AB768" i="15"/>
  <c r="AB769" i="15"/>
  <c r="AB782" i="15"/>
  <c r="AB783" i="15"/>
  <c r="AB798" i="15"/>
  <c r="AB799" i="15"/>
  <c r="AB788" i="15"/>
  <c r="AB789" i="15"/>
  <c r="AB790" i="15"/>
  <c r="AB791" i="15"/>
  <c r="AB792" i="15"/>
  <c r="AB793" i="15"/>
  <c r="AB794" i="15"/>
  <c r="AB795" i="15"/>
  <c r="AB800" i="15"/>
  <c r="AB801" i="15"/>
  <c r="AB802" i="15"/>
  <c r="AB803" i="15"/>
  <c r="AB804" i="15"/>
  <c r="AB805" i="15"/>
  <c r="AB806" i="15"/>
  <c r="AB807" i="15"/>
  <c r="AB796" i="15"/>
  <c r="AB797" i="15"/>
  <c r="AA784" i="15" l="1"/>
  <c r="Z784" i="15"/>
  <c r="Y784" i="15"/>
  <c r="X784" i="15"/>
  <c r="Z166" i="16"/>
  <c r="Y166" i="16"/>
  <c r="H235" i="16" l="1"/>
  <c r="AB784" i="15"/>
  <c r="I235" i="16" l="1"/>
  <c r="J235" i="16" s="1"/>
  <c r="K235" i="16" s="1"/>
  <c r="L235" i="16" s="1"/>
  <c r="M235" i="16" s="1"/>
  <c r="N235" i="16" s="1"/>
  <c r="O235" i="16" s="1"/>
  <c r="P235" i="16" s="1"/>
  <c r="Q235" i="16" s="1"/>
  <c r="R235" i="16" s="1"/>
  <c r="S235" i="16" s="1"/>
  <c r="AA787" i="15" l="1"/>
  <c r="Z787" i="15"/>
  <c r="Y787" i="15"/>
  <c r="X787" i="15"/>
  <c r="AA786" i="15"/>
  <c r="Z786" i="15"/>
  <c r="Y786" i="15"/>
  <c r="X786" i="15"/>
  <c r="AA785" i="15"/>
  <c r="Z785" i="15"/>
  <c r="Y785" i="15"/>
  <c r="X785" i="15"/>
  <c r="AA781" i="15"/>
  <c r="Z781" i="15"/>
  <c r="Y781" i="15"/>
  <c r="X781" i="15"/>
  <c r="AA780" i="15"/>
  <c r="Z780" i="15"/>
  <c r="Y780" i="15"/>
  <c r="X780" i="15"/>
  <c r="AA779" i="15"/>
  <c r="Z779" i="15"/>
  <c r="Y779" i="15"/>
  <c r="X779" i="15"/>
  <c r="AA778" i="15"/>
  <c r="Z778" i="15"/>
  <c r="Y778" i="15"/>
  <c r="X778" i="15"/>
  <c r="AA777" i="15"/>
  <c r="Z777" i="15"/>
  <c r="Y777" i="15"/>
  <c r="X777" i="15"/>
  <c r="AA776" i="15"/>
  <c r="Z776" i="15"/>
  <c r="Y776" i="15"/>
  <c r="X776" i="15"/>
  <c r="AA775" i="15"/>
  <c r="Z775" i="15"/>
  <c r="Y775" i="15"/>
  <c r="X775" i="15"/>
  <c r="AA774" i="15"/>
  <c r="Z774" i="15"/>
  <c r="Y774" i="15"/>
  <c r="X774" i="15"/>
  <c r="AA773" i="15"/>
  <c r="Z773" i="15"/>
  <c r="Y773" i="15"/>
  <c r="X773" i="15"/>
  <c r="AA772" i="15"/>
  <c r="Z772" i="15"/>
  <c r="Y772" i="15"/>
  <c r="X772" i="15"/>
  <c r="AA771" i="15"/>
  <c r="Z771" i="15"/>
  <c r="Y771" i="15"/>
  <c r="X771" i="15"/>
  <c r="AA770" i="15"/>
  <c r="Z770" i="15"/>
  <c r="Y770" i="15"/>
  <c r="X770" i="15"/>
  <c r="AA755" i="15"/>
  <c r="Z755" i="15"/>
  <c r="Y755" i="15"/>
  <c r="X755" i="15"/>
  <c r="AA754" i="15"/>
  <c r="Z754" i="15"/>
  <c r="Y754" i="15"/>
  <c r="X754" i="15"/>
  <c r="AA753" i="15"/>
  <c r="Z753" i="15"/>
  <c r="Y753" i="15"/>
  <c r="X753" i="15"/>
  <c r="AA752" i="15"/>
  <c r="Z752" i="15"/>
  <c r="Y752" i="15"/>
  <c r="X752" i="15"/>
  <c r="AA751" i="15"/>
  <c r="Z751" i="15"/>
  <c r="Y751" i="15"/>
  <c r="X751" i="15"/>
  <c r="AA750" i="15"/>
  <c r="Z750" i="15"/>
  <c r="Y750" i="15"/>
  <c r="X750" i="15"/>
  <c r="AA749" i="15"/>
  <c r="Z749" i="15"/>
  <c r="Y749" i="15"/>
  <c r="X749" i="15"/>
  <c r="AA748" i="15"/>
  <c r="Z748" i="15"/>
  <c r="Y748" i="15"/>
  <c r="X748" i="15"/>
  <c r="AA747" i="15"/>
  <c r="Z747" i="15"/>
  <c r="Y747" i="15"/>
  <c r="X747" i="15"/>
  <c r="AA745" i="15"/>
  <c r="Z745" i="15"/>
  <c r="Y745" i="15"/>
  <c r="X745" i="15"/>
  <c r="AA741" i="15"/>
  <c r="Z741" i="15"/>
  <c r="Y741" i="15"/>
  <c r="X741" i="15"/>
  <c r="AA740" i="15"/>
  <c r="Z740" i="15"/>
  <c r="Y740" i="15"/>
  <c r="X740" i="15"/>
  <c r="AA739" i="15"/>
  <c r="Z739" i="15"/>
  <c r="Y739" i="15"/>
  <c r="X739" i="15"/>
  <c r="AA738" i="15"/>
  <c r="Z738" i="15"/>
  <c r="Y738" i="15"/>
  <c r="X738" i="15"/>
  <c r="AA737" i="15"/>
  <c r="Z737" i="15"/>
  <c r="Y737" i="15"/>
  <c r="X737" i="15"/>
  <c r="AA736" i="15"/>
  <c r="Z736" i="15"/>
  <c r="Y736" i="15"/>
  <c r="X736" i="15"/>
  <c r="AA735" i="15"/>
  <c r="Z735" i="15"/>
  <c r="Y735" i="15"/>
  <c r="X735" i="15"/>
  <c r="AA734" i="15"/>
  <c r="Z734" i="15"/>
  <c r="Y734" i="15"/>
  <c r="X734" i="15"/>
  <c r="AA733" i="15"/>
  <c r="Z733" i="15"/>
  <c r="Y733" i="15"/>
  <c r="X733" i="15"/>
  <c r="AA732" i="15"/>
  <c r="Z732" i="15"/>
  <c r="Y732" i="15"/>
  <c r="X732" i="15"/>
  <c r="AA641" i="15"/>
  <c r="Z641" i="15"/>
  <c r="Y641" i="15"/>
  <c r="X641" i="15"/>
  <c r="AA640" i="15"/>
  <c r="Z640" i="15"/>
  <c r="Y640" i="15"/>
  <c r="X640" i="15"/>
  <c r="AA625" i="15"/>
  <c r="Z625" i="15"/>
  <c r="Y625" i="15"/>
  <c r="X625" i="15"/>
  <c r="AA624" i="15"/>
  <c r="Z624" i="15"/>
  <c r="Y624" i="15"/>
  <c r="X624" i="15"/>
  <c r="AA611" i="15"/>
  <c r="Z611" i="15"/>
  <c r="Y611" i="15"/>
  <c r="X611" i="15"/>
  <c r="AA610" i="15"/>
  <c r="Z610" i="15"/>
  <c r="Y610" i="15"/>
  <c r="X610" i="15"/>
  <c r="AA609" i="15"/>
  <c r="Z609" i="15"/>
  <c r="Y609" i="15"/>
  <c r="X609" i="15"/>
  <c r="AA608" i="15"/>
  <c r="Z608" i="15"/>
  <c r="Y608" i="15"/>
  <c r="X608" i="15"/>
  <c r="AA607" i="15"/>
  <c r="Z607" i="15"/>
  <c r="Y607" i="15"/>
  <c r="X607" i="15"/>
  <c r="AA606" i="15"/>
  <c r="Z606" i="15"/>
  <c r="Y606" i="15"/>
  <c r="X606" i="15"/>
  <c r="AA605" i="15"/>
  <c r="Z605" i="15"/>
  <c r="Y605" i="15"/>
  <c r="X605" i="15"/>
  <c r="AA604" i="15"/>
  <c r="Z604" i="15"/>
  <c r="Y604" i="15"/>
  <c r="X604" i="15"/>
  <c r="AA603" i="15"/>
  <c r="Z603" i="15"/>
  <c r="Y603" i="15"/>
  <c r="X603" i="15"/>
  <c r="AA602" i="15"/>
  <c r="Z602" i="15"/>
  <c r="Y602" i="15"/>
  <c r="X602" i="15"/>
  <c r="AA601" i="15"/>
  <c r="Z601" i="15"/>
  <c r="Y601" i="15"/>
  <c r="X601" i="15"/>
  <c r="AA600" i="15"/>
  <c r="Z600" i="15"/>
  <c r="Y600" i="15"/>
  <c r="X600" i="15"/>
  <c r="AA599" i="15"/>
  <c r="Z599" i="15"/>
  <c r="Y599" i="15"/>
  <c r="X599" i="15"/>
  <c r="AA598" i="15"/>
  <c r="Z598" i="15"/>
  <c r="Y598" i="15"/>
  <c r="X598" i="15"/>
  <c r="AA597" i="15"/>
  <c r="Z597" i="15"/>
  <c r="Y597" i="15"/>
  <c r="X597" i="15"/>
  <c r="AA596" i="15"/>
  <c r="Z596" i="15"/>
  <c r="Y596" i="15"/>
  <c r="X596" i="15"/>
  <c r="AA595" i="15"/>
  <c r="Z595" i="15"/>
  <c r="Y595" i="15"/>
  <c r="X595" i="15"/>
  <c r="AA594" i="15"/>
  <c r="Z594" i="15"/>
  <c r="Y594" i="15"/>
  <c r="X594" i="15"/>
  <c r="AA593" i="15"/>
  <c r="Z593" i="15"/>
  <c r="Y593" i="15"/>
  <c r="X593" i="15"/>
  <c r="AA592" i="15"/>
  <c r="Z592" i="15"/>
  <c r="Y592" i="15"/>
  <c r="X592" i="15"/>
  <c r="AA591" i="15"/>
  <c r="Z591" i="15"/>
  <c r="Y591" i="15"/>
  <c r="X591" i="15"/>
  <c r="AA590" i="15"/>
  <c r="Z590" i="15"/>
  <c r="Y590" i="15"/>
  <c r="X590" i="15"/>
  <c r="AA589" i="15"/>
  <c r="Z589" i="15"/>
  <c r="Y589" i="15"/>
  <c r="X589" i="15"/>
  <c r="AA588" i="15"/>
  <c r="Z588" i="15"/>
  <c r="Y588" i="15"/>
  <c r="X588" i="15"/>
  <c r="AA587" i="15"/>
  <c r="Z587" i="15"/>
  <c r="Y587" i="15"/>
  <c r="X587" i="15"/>
  <c r="AA586" i="15"/>
  <c r="Z586" i="15"/>
  <c r="Y586" i="15"/>
  <c r="X586" i="15"/>
  <c r="AD554" i="15"/>
  <c r="AC554" i="15"/>
  <c r="AA555" i="15"/>
  <c r="Z555" i="15"/>
  <c r="Y555" i="15"/>
  <c r="X555" i="15"/>
  <c r="AA554" i="15"/>
  <c r="Z554" i="15"/>
  <c r="Y554" i="15"/>
  <c r="X554" i="15"/>
  <c r="AA561" i="15"/>
  <c r="Z561" i="15"/>
  <c r="Y561" i="15"/>
  <c r="X561" i="15"/>
  <c r="AA560" i="15"/>
  <c r="Z560" i="15"/>
  <c r="Y560" i="15"/>
  <c r="X560" i="15"/>
  <c r="AA559" i="15"/>
  <c r="Z559" i="15"/>
  <c r="Y559" i="15"/>
  <c r="X559" i="15"/>
  <c r="AA558" i="15"/>
  <c r="Z558" i="15"/>
  <c r="Y558" i="15"/>
  <c r="X558" i="15"/>
  <c r="AA557" i="15"/>
  <c r="Z557" i="15"/>
  <c r="Y557" i="15"/>
  <c r="X557" i="15"/>
  <c r="AA556" i="15"/>
  <c r="Z556" i="15"/>
  <c r="Y556" i="15"/>
  <c r="X556" i="15"/>
  <c r="AA553" i="15"/>
  <c r="Z553" i="15"/>
  <c r="Y553" i="15"/>
  <c r="X553" i="15"/>
  <c r="AA552" i="15"/>
  <c r="Z552" i="15"/>
  <c r="Y552" i="15"/>
  <c r="X552" i="15"/>
  <c r="AA551" i="15"/>
  <c r="Z551" i="15"/>
  <c r="Y551" i="15"/>
  <c r="X551" i="15"/>
  <c r="AA550" i="15"/>
  <c r="Z550" i="15"/>
  <c r="Y550" i="15"/>
  <c r="X550" i="15"/>
  <c r="AA549" i="15"/>
  <c r="Z549" i="15"/>
  <c r="Y549" i="15"/>
  <c r="X549" i="15"/>
  <c r="AA548" i="15"/>
  <c r="Z548" i="15"/>
  <c r="Y548" i="15"/>
  <c r="X548" i="15"/>
  <c r="AA547" i="15"/>
  <c r="Z547" i="15"/>
  <c r="Y547" i="15"/>
  <c r="X547" i="15"/>
  <c r="AA546" i="15"/>
  <c r="Z546" i="15"/>
  <c r="Y546" i="15"/>
  <c r="X546" i="15"/>
  <c r="AA545" i="15"/>
  <c r="Z545" i="15"/>
  <c r="Y545" i="15"/>
  <c r="X545" i="15"/>
  <c r="AA544" i="15"/>
  <c r="Z544" i="15"/>
  <c r="Y544" i="15"/>
  <c r="X544" i="15"/>
  <c r="AA543" i="15"/>
  <c r="Z543" i="15"/>
  <c r="Y543" i="15"/>
  <c r="X543" i="15"/>
  <c r="AA542" i="15"/>
  <c r="Z542" i="15"/>
  <c r="Y542" i="15"/>
  <c r="X542" i="15"/>
  <c r="AA541" i="15"/>
  <c r="Z541" i="15"/>
  <c r="Y541" i="15"/>
  <c r="X541" i="15"/>
  <c r="AA540" i="15"/>
  <c r="Z540" i="15"/>
  <c r="Y540" i="15"/>
  <c r="X540" i="15"/>
  <c r="AA539" i="15"/>
  <c r="Z539" i="15"/>
  <c r="Y539" i="15"/>
  <c r="X539" i="15"/>
  <c r="AA538" i="15"/>
  <c r="Z538" i="15"/>
  <c r="Y538" i="15"/>
  <c r="X538" i="15"/>
  <c r="AA537" i="15"/>
  <c r="Z537" i="15"/>
  <c r="Y537" i="15"/>
  <c r="X537" i="15"/>
  <c r="AA536" i="15"/>
  <c r="Z536" i="15"/>
  <c r="Y536" i="15"/>
  <c r="X536" i="15"/>
  <c r="AA529" i="15"/>
  <c r="Z529" i="15"/>
  <c r="Y529" i="15"/>
  <c r="X529" i="15"/>
  <c r="AA528" i="15"/>
  <c r="Z528" i="15"/>
  <c r="Y528" i="15"/>
  <c r="X528" i="15"/>
  <c r="AA527" i="15"/>
  <c r="Z527" i="15"/>
  <c r="Y527" i="15"/>
  <c r="X527" i="15"/>
  <c r="AA526" i="15"/>
  <c r="Z526" i="15"/>
  <c r="Y526" i="15"/>
  <c r="X526" i="15"/>
  <c r="AA525" i="15"/>
  <c r="Z525" i="15"/>
  <c r="Y525" i="15"/>
  <c r="X525" i="15"/>
  <c r="AA524" i="15"/>
  <c r="Z524" i="15"/>
  <c r="Y524" i="15"/>
  <c r="X524" i="15"/>
  <c r="AA523" i="15"/>
  <c r="Z523" i="15"/>
  <c r="Y523" i="15"/>
  <c r="X523" i="15"/>
  <c r="AA522" i="15"/>
  <c r="Z522" i="15"/>
  <c r="Y522" i="15"/>
  <c r="X522" i="15"/>
  <c r="AA521" i="15"/>
  <c r="Z521" i="15"/>
  <c r="Y521" i="15"/>
  <c r="X521" i="15"/>
  <c r="AA520" i="15"/>
  <c r="Z520" i="15"/>
  <c r="Y520" i="15"/>
  <c r="X520" i="15"/>
  <c r="AA519" i="15"/>
  <c r="Z519" i="15"/>
  <c r="Y519" i="15"/>
  <c r="X519" i="15"/>
  <c r="AA518" i="15"/>
  <c r="Z518" i="15"/>
  <c r="Y518" i="15"/>
  <c r="X518" i="15"/>
  <c r="AA517" i="15"/>
  <c r="Z517" i="15"/>
  <c r="Y517" i="15"/>
  <c r="X517" i="15"/>
  <c r="AA516" i="15"/>
  <c r="Z516" i="15"/>
  <c r="Y516" i="15"/>
  <c r="X516" i="15"/>
  <c r="AA515" i="15"/>
  <c r="Z515" i="15"/>
  <c r="Y515" i="15"/>
  <c r="X515" i="15"/>
  <c r="AA514" i="15"/>
  <c r="Z514" i="15"/>
  <c r="Y514" i="15"/>
  <c r="X514" i="15"/>
  <c r="AA513" i="15"/>
  <c r="Z513" i="15"/>
  <c r="Y513" i="15"/>
  <c r="X513" i="15"/>
  <c r="AA512" i="15"/>
  <c r="Z512" i="15"/>
  <c r="Y512" i="15"/>
  <c r="X512" i="15"/>
  <c r="AA511" i="15"/>
  <c r="Z511" i="15"/>
  <c r="Y511" i="15"/>
  <c r="X511" i="15"/>
  <c r="AA510" i="15"/>
  <c r="Z510" i="15"/>
  <c r="Y510" i="15"/>
  <c r="X510" i="15"/>
  <c r="AA509" i="15"/>
  <c r="Z509" i="15"/>
  <c r="Y509" i="15"/>
  <c r="X509" i="15"/>
  <c r="AA508" i="15"/>
  <c r="Z508" i="15"/>
  <c r="Y508" i="15"/>
  <c r="X508" i="15"/>
  <c r="AA507" i="15"/>
  <c r="Z507" i="15"/>
  <c r="Y507" i="15"/>
  <c r="X507" i="15"/>
  <c r="AA506" i="15"/>
  <c r="Z506" i="15"/>
  <c r="Y506" i="15"/>
  <c r="X506" i="15"/>
  <c r="AA505" i="15"/>
  <c r="Z505" i="15"/>
  <c r="Y505" i="15"/>
  <c r="X505" i="15"/>
  <c r="AA504" i="15"/>
  <c r="Z504" i="15"/>
  <c r="Y504" i="15"/>
  <c r="X504" i="15"/>
  <c r="AA503" i="15"/>
  <c r="Z503" i="15"/>
  <c r="Y503" i="15"/>
  <c r="X503" i="15"/>
  <c r="AA502" i="15"/>
  <c r="Z502" i="15"/>
  <c r="Y502" i="15"/>
  <c r="X502" i="15"/>
  <c r="AA501" i="15"/>
  <c r="Z501" i="15"/>
  <c r="Y501" i="15"/>
  <c r="X501" i="15"/>
  <c r="AA500" i="15"/>
  <c r="Z500" i="15"/>
  <c r="Y500" i="15"/>
  <c r="X500" i="15"/>
  <c r="AA499" i="15"/>
  <c r="Z499" i="15"/>
  <c r="Y499" i="15"/>
  <c r="X499" i="15"/>
  <c r="AA498" i="15"/>
  <c r="Z498" i="15"/>
  <c r="Y498" i="15"/>
  <c r="X498" i="15"/>
  <c r="AA497" i="15"/>
  <c r="Z497" i="15"/>
  <c r="Y497" i="15"/>
  <c r="X497" i="15"/>
  <c r="AA496" i="15"/>
  <c r="Z496" i="15"/>
  <c r="Y496" i="15"/>
  <c r="X496" i="15"/>
  <c r="AA495" i="15"/>
  <c r="Z495" i="15"/>
  <c r="Y495" i="15"/>
  <c r="X495" i="15"/>
  <c r="AA494" i="15"/>
  <c r="Z494" i="15"/>
  <c r="Y494" i="15"/>
  <c r="X494" i="15"/>
  <c r="AA493" i="15"/>
  <c r="Z493" i="15"/>
  <c r="Y493" i="15"/>
  <c r="X493" i="15"/>
  <c r="AA492" i="15"/>
  <c r="Z492" i="15"/>
  <c r="Y492" i="15"/>
  <c r="X492" i="15"/>
  <c r="X488" i="15"/>
  <c r="AA491" i="15"/>
  <c r="Z491" i="15"/>
  <c r="Y491" i="15"/>
  <c r="X491" i="15"/>
  <c r="AA490" i="15"/>
  <c r="Z490" i="15"/>
  <c r="Y490" i="15"/>
  <c r="X490" i="15"/>
  <c r="AA489" i="15"/>
  <c r="Z489" i="15"/>
  <c r="Y489" i="15"/>
  <c r="X489" i="15"/>
  <c r="AA488" i="15"/>
  <c r="Z488" i="15"/>
  <c r="Y488" i="15"/>
  <c r="AA487" i="15"/>
  <c r="Z487" i="15"/>
  <c r="Y487" i="15"/>
  <c r="X487" i="15"/>
  <c r="AA486" i="15"/>
  <c r="Z486" i="15"/>
  <c r="Y486" i="15"/>
  <c r="X486" i="15"/>
  <c r="AA485" i="15"/>
  <c r="Z485" i="15"/>
  <c r="Y485" i="15"/>
  <c r="X485" i="15"/>
  <c r="AA484" i="15"/>
  <c r="Z484" i="15"/>
  <c r="Y484" i="15"/>
  <c r="X484" i="15"/>
  <c r="AA483" i="15"/>
  <c r="Z483" i="15"/>
  <c r="Y483" i="15"/>
  <c r="X483" i="15"/>
  <c r="AA482" i="15"/>
  <c r="Z482" i="15"/>
  <c r="Y482" i="15"/>
  <c r="X482" i="15"/>
  <c r="AA481" i="15"/>
  <c r="Z481" i="15"/>
  <c r="Y481" i="15"/>
  <c r="X481" i="15"/>
  <c r="AA480" i="15"/>
  <c r="Z480" i="15"/>
  <c r="Y480" i="15"/>
  <c r="X480" i="15"/>
  <c r="AA479" i="15"/>
  <c r="Z479" i="15"/>
  <c r="Y479" i="15"/>
  <c r="X479" i="15"/>
  <c r="AA478" i="15"/>
  <c r="Z478" i="15"/>
  <c r="Y478" i="15"/>
  <c r="X478" i="15"/>
  <c r="AA477" i="15"/>
  <c r="Z477" i="15"/>
  <c r="Y477" i="15"/>
  <c r="X477" i="15"/>
  <c r="AA476" i="15"/>
  <c r="Z476" i="15"/>
  <c r="Y476" i="15"/>
  <c r="X476" i="15"/>
  <c r="AA475" i="15"/>
  <c r="Z475" i="15"/>
  <c r="Y475" i="15"/>
  <c r="X475" i="15"/>
  <c r="AA474" i="15"/>
  <c r="Z474" i="15"/>
  <c r="Y474" i="15"/>
  <c r="X474" i="15"/>
  <c r="AA473" i="15"/>
  <c r="Z473" i="15"/>
  <c r="Y473" i="15"/>
  <c r="X473" i="15"/>
  <c r="AA472" i="15"/>
  <c r="Z472" i="15"/>
  <c r="Y472" i="15"/>
  <c r="X472" i="15"/>
  <c r="AA471" i="15"/>
  <c r="Z471" i="15"/>
  <c r="Y471" i="15"/>
  <c r="X471" i="15"/>
  <c r="AA470" i="15"/>
  <c r="Z470" i="15"/>
  <c r="Y470" i="15"/>
  <c r="X470" i="15"/>
  <c r="AA469" i="15"/>
  <c r="Z469" i="15"/>
  <c r="Y469" i="15"/>
  <c r="X469" i="15"/>
  <c r="AA468" i="15"/>
  <c r="Z468" i="15"/>
  <c r="Y468" i="15"/>
  <c r="X468" i="15"/>
  <c r="AA467" i="15"/>
  <c r="Z467" i="15"/>
  <c r="Y467" i="15"/>
  <c r="X467" i="15"/>
  <c r="AA466" i="15"/>
  <c r="Z466" i="15"/>
  <c r="Y466" i="15"/>
  <c r="X466" i="15"/>
  <c r="AA465" i="15"/>
  <c r="Z465" i="15"/>
  <c r="Y465" i="15"/>
  <c r="X465" i="15"/>
  <c r="AA464" i="15"/>
  <c r="Z464" i="15"/>
  <c r="Y464" i="15"/>
  <c r="X464" i="15"/>
  <c r="AA463" i="15"/>
  <c r="Z463" i="15"/>
  <c r="Y463" i="15"/>
  <c r="X463" i="15"/>
  <c r="AA462" i="15"/>
  <c r="Z462" i="15"/>
  <c r="Y462" i="15"/>
  <c r="X462" i="15"/>
  <c r="AA461" i="15"/>
  <c r="Z461" i="15"/>
  <c r="Y461" i="15"/>
  <c r="X461" i="15"/>
  <c r="AA460" i="15"/>
  <c r="Z460" i="15"/>
  <c r="Y460" i="15"/>
  <c r="X460" i="15"/>
  <c r="AA459" i="15"/>
  <c r="Z459" i="15"/>
  <c r="Y459" i="15"/>
  <c r="X459" i="15"/>
  <c r="AA458" i="15"/>
  <c r="Z458" i="15"/>
  <c r="Y458" i="15"/>
  <c r="X458" i="15"/>
  <c r="AA457" i="15"/>
  <c r="Z457" i="15"/>
  <c r="Y457" i="15"/>
  <c r="X457" i="15"/>
  <c r="AA456" i="15"/>
  <c r="Z456" i="15"/>
  <c r="Y456" i="15"/>
  <c r="X456" i="15"/>
  <c r="AA455" i="15"/>
  <c r="Z455" i="15"/>
  <c r="Y455" i="15"/>
  <c r="X455" i="15"/>
  <c r="AA454" i="15"/>
  <c r="Z454" i="15"/>
  <c r="Y454" i="15"/>
  <c r="X454" i="15"/>
  <c r="AA453" i="15"/>
  <c r="Z453" i="15"/>
  <c r="Y453" i="15"/>
  <c r="X453" i="15"/>
  <c r="AA452" i="15"/>
  <c r="Z452" i="15"/>
  <c r="Y452" i="15"/>
  <c r="X452" i="15"/>
  <c r="AA451" i="15"/>
  <c r="Z451" i="15"/>
  <c r="Y451" i="15"/>
  <c r="X451" i="15"/>
  <c r="AA450" i="15"/>
  <c r="Z450" i="15"/>
  <c r="Y450" i="15"/>
  <c r="X450" i="15"/>
  <c r="X444" i="15"/>
  <c r="AA449" i="15"/>
  <c r="Z449" i="15"/>
  <c r="Y449" i="15"/>
  <c r="X449" i="15"/>
  <c r="AA448" i="15"/>
  <c r="Z448" i="15"/>
  <c r="Y448" i="15"/>
  <c r="X448" i="15"/>
  <c r="AA447" i="15"/>
  <c r="Z447" i="15"/>
  <c r="Y447" i="15"/>
  <c r="X447" i="15"/>
  <c r="AA446" i="15"/>
  <c r="Z446" i="15"/>
  <c r="Y446" i="15"/>
  <c r="X446" i="15"/>
  <c r="AA445" i="15"/>
  <c r="Z445" i="15"/>
  <c r="Y445" i="15"/>
  <c r="X445" i="15"/>
  <c r="AA444" i="15"/>
  <c r="Z444" i="15"/>
  <c r="Y444" i="15"/>
  <c r="AA443" i="15"/>
  <c r="Z443" i="15"/>
  <c r="Y443" i="15"/>
  <c r="X443" i="15"/>
  <c r="AA442" i="15"/>
  <c r="Z442" i="15"/>
  <c r="Y442" i="15"/>
  <c r="X442" i="15"/>
  <c r="AA441" i="15"/>
  <c r="Z441" i="15"/>
  <c r="Y441" i="15"/>
  <c r="X441" i="15"/>
  <c r="AA440" i="15"/>
  <c r="Z440" i="15"/>
  <c r="Y440" i="15"/>
  <c r="X440" i="15"/>
  <c r="AA439" i="15"/>
  <c r="Z439" i="15"/>
  <c r="Y439" i="15"/>
  <c r="X439" i="15"/>
  <c r="AA438" i="15"/>
  <c r="Z438" i="15"/>
  <c r="Y438" i="15"/>
  <c r="X438" i="15"/>
  <c r="AA437" i="15"/>
  <c r="Z437" i="15"/>
  <c r="Y437" i="15"/>
  <c r="X437" i="15"/>
  <c r="AA436" i="15"/>
  <c r="Z436" i="15"/>
  <c r="Y436" i="15"/>
  <c r="X436" i="15"/>
  <c r="AA435" i="15"/>
  <c r="Z435" i="15"/>
  <c r="Y435" i="15"/>
  <c r="X435" i="15"/>
  <c r="AA434" i="15"/>
  <c r="Z434" i="15"/>
  <c r="Y434" i="15"/>
  <c r="X434" i="15"/>
  <c r="AA433" i="15"/>
  <c r="Z433" i="15"/>
  <c r="Y433" i="15"/>
  <c r="X433" i="15"/>
  <c r="AA432" i="15"/>
  <c r="Z432" i="15"/>
  <c r="Y432" i="15"/>
  <c r="X432" i="15"/>
  <c r="AA431" i="15"/>
  <c r="Z431" i="15"/>
  <c r="Y431" i="15"/>
  <c r="X431" i="15"/>
  <c r="AA430" i="15"/>
  <c r="Z430" i="15"/>
  <c r="Y430" i="15"/>
  <c r="X430" i="15"/>
  <c r="AA429" i="15"/>
  <c r="Z429" i="15"/>
  <c r="Y429" i="15"/>
  <c r="X429" i="15"/>
  <c r="AA428" i="15"/>
  <c r="Z428" i="15"/>
  <c r="Y428" i="15"/>
  <c r="X428" i="15"/>
  <c r="AA427" i="15"/>
  <c r="Z427" i="15"/>
  <c r="Y427" i="15"/>
  <c r="X427" i="15"/>
  <c r="AA426" i="15"/>
  <c r="Z426" i="15"/>
  <c r="Y426" i="15"/>
  <c r="X426" i="15"/>
  <c r="AA425" i="15"/>
  <c r="Z425" i="15"/>
  <c r="Y425" i="15"/>
  <c r="X425" i="15"/>
  <c r="AA424" i="15"/>
  <c r="Z424" i="15"/>
  <c r="Y424" i="15"/>
  <c r="X424" i="15"/>
  <c r="AA423" i="15"/>
  <c r="Z423" i="15"/>
  <c r="Y423" i="15"/>
  <c r="X423" i="15"/>
  <c r="AA422" i="15"/>
  <c r="Z422" i="15"/>
  <c r="Y422" i="15"/>
  <c r="X422" i="15"/>
  <c r="AA421" i="15"/>
  <c r="Z421" i="15"/>
  <c r="Y421" i="15"/>
  <c r="X421" i="15"/>
  <c r="AA420" i="15"/>
  <c r="Z420" i="15"/>
  <c r="Y420" i="15"/>
  <c r="X420" i="15"/>
  <c r="AA419" i="15"/>
  <c r="Z419" i="15"/>
  <c r="Y419" i="15"/>
  <c r="X419" i="15"/>
  <c r="AA418" i="15"/>
  <c r="Z418" i="15"/>
  <c r="Y418" i="15"/>
  <c r="X418" i="15"/>
  <c r="AA417" i="15"/>
  <c r="Z417" i="15"/>
  <c r="Y417" i="15"/>
  <c r="X417" i="15"/>
  <c r="AA416" i="15"/>
  <c r="Z416" i="15"/>
  <c r="Y416" i="15"/>
  <c r="X416" i="15"/>
  <c r="AA415" i="15"/>
  <c r="Z415" i="15"/>
  <c r="Y415" i="15"/>
  <c r="X415" i="15"/>
  <c r="AA414" i="15"/>
  <c r="Z414" i="15"/>
  <c r="Y414" i="15"/>
  <c r="X414" i="15"/>
  <c r="AA413" i="15"/>
  <c r="Z413" i="15"/>
  <c r="Y413" i="15"/>
  <c r="X413" i="15"/>
  <c r="AA412" i="15"/>
  <c r="Z412" i="15"/>
  <c r="Y412" i="15"/>
  <c r="X412" i="15"/>
  <c r="AA411" i="15"/>
  <c r="Z411" i="15"/>
  <c r="Y411" i="15"/>
  <c r="X411" i="15"/>
  <c r="AA410" i="15"/>
  <c r="Z410" i="15"/>
  <c r="Y410" i="15"/>
  <c r="X410" i="15"/>
  <c r="AA409" i="15"/>
  <c r="Z409" i="15"/>
  <c r="Y409" i="15"/>
  <c r="X409" i="15"/>
  <c r="AA408" i="15"/>
  <c r="Z408" i="15"/>
  <c r="Y408" i="15"/>
  <c r="X408" i="15"/>
  <c r="AA407" i="15"/>
  <c r="Z407" i="15"/>
  <c r="Y407" i="15"/>
  <c r="X407" i="15"/>
  <c r="AA406" i="15"/>
  <c r="Z406" i="15"/>
  <c r="Y406" i="15"/>
  <c r="X406" i="15"/>
  <c r="AA405" i="15"/>
  <c r="Z405" i="15"/>
  <c r="Y405" i="15"/>
  <c r="X405" i="15"/>
  <c r="AA404" i="15"/>
  <c r="Z404" i="15"/>
  <c r="Y404" i="15"/>
  <c r="X404" i="15"/>
  <c r="AA403" i="15"/>
  <c r="Z403" i="15"/>
  <c r="Y403" i="15"/>
  <c r="X403" i="15"/>
  <c r="AA402" i="15"/>
  <c r="Z402" i="15"/>
  <c r="Y402" i="15"/>
  <c r="X402" i="15"/>
  <c r="AA401" i="15"/>
  <c r="Z401" i="15"/>
  <c r="Y401" i="15"/>
  <c r="X401" i="15"/>
  <c r="AA400" i="15"/>
  <c r="Z400" i="15"/>
  <c r="Y400" i="15"/>
  <c r="X400" i="15"/>
  <c r="AA399" i="15"/>
  <c r="Z399" i="15"/>
  <c r="Y399" i="15"/>
  <c r="X399" i="15"/>
  <c r="AA398" i="15"/>
  <c r="Z398" i="15"/>
  <c r="Y398" i="15"/>
  <c r="X398" i="15"/>
  <c r="AA397" i="15"/>
  <c r="Z397" i="15"/>
  <c r="Y397" i="15"/>
  <c r="X397" i="15"/>
  <c r="AA396" i="15"/>
  <c r="Z396" i="15"/>
  <c r="Y396" i="15"/>
  <c r="X396" i="15"/>
  <c r="AA395" i="15"/>
  <c r="Z395" i="15"/>
  <c r="Y395" i="15"/>
  <c r="X395" i="15"/>
  <c r="AA394" i="15"/>
  <c r="Z394" i="15"/>
  <c r="Y394" i="15"/>
  <c r="X394" i="15"/>
  <c r="AA393" i="15"/>
  <c r="Z393" i="15"/>
  <c r="Y393" i="15"/>
  <c r="X393" i="15"/>
  <c r="AA392" i="15"/>
  <c r="Z392" i="15"/>
  <c r="Y392" i="15"/>
  <c r="X392" i="15"/>
  <c r="AA391" i="15"/>
  <c r="Z391" i="15"/>
  <c r="Y391" i="15"/>
  <c r="X391" i="15"/>
  <c r="AA390" i="15"/>
  <c r="Z390" i="15"/>
  <c r="Y390" i="15"/>
  <c r="X390" i="15"/>
  <c r="AA389" i="15"/>
  <c r="Z389" i="15"/>
  <c r="Y389" i="15"/>
  <c r="X389" i="15"/>
  <c r="AA388" i="15"/>
  <c r="Z388" i="15"/>
  <c r="Y388" i="15"/>
  <c r="X388" i="15"/>
  <c r="AA387" i="15"/>
  <c r="Z387" i="15"/>
  <c r="Y387" i="15"/>
  <c r="X387" i="15"/>
  <c r="AA386" i="15"/>
  <c r="Z386" i="15"/>
  <c r="Y386" i="15"/>
  <c r="X386" i="15"/>
  <c r="AA385" i="15"/>
  <c r="Z385" i="15"/>
  <c r="Y385" i="15"/>
  <c r="X385" i="15"/>
  <c r="AA384" i="15"/>
  <c r="Z384" i="15"/>
  <c r="Y384" i="15"/>
  <c r="X384" i="15"/>
  <c r="AA383" i="15"/>
  <c r="Z383" i="15"/>
  <c r="Y383" i="15"/>
  <c r="X383" i="15"/>
  <c r="AA382" i="15"/>
  <c r="Z382" i="15"/>
  <c r="Y382" i="15"/>
  <c r="X382" i="15"/>
  <c r="AA381" i="15"/>
  <c r="Z381" i="15"/>
  <c r="Y381" i="15"/>
  <c r="X381" i="15"/>
  <c r="AA380" i="15"/>
  <c r="Z380" i="15"/>
  <c r="Y380" i="15"/>
  <c r="X380" i="15"/>
  <c r="AA379" i="15"/>
  <c r="Z379" i="15"/>
  <c r="Y379" i="15"/>
  <c r="X379" i="15"/>
  <c r="AA378" i="15"/>
  <c r="Z378" i="15"/>
  <c r="Y378" i="15"/>
  <c r="X378" i="15"/>
  <c r="AA377" i="15"/>
  <c r="Z377" i="15"/>
  <c r="Y377" i="15"/>
  <c r="X377" i="15"/>
  <c r="AA376" i="15"/>
  <c r="Z376" i="15"/>
  <c r="Y376" i="15"/>
  <c r="X376" i="15"/>
  <c r="AA375" i="15"/>
  <c r="Z375" i="15"/>
  <c r="Y375" i="15"/>
  <c r="X375" i="15"/>
  <c r="AA374" i="15"/>
  <c r="Z374" i="15"/>
  <c r="Y374" i="15"/>
  <c r="X374" i="15"/>
  <c r="AA373" i="15"/>
  <c r="Z373" i="15"/>
  <c r="Y373" i="15"/>
  <c r="X373" i="15"/>
  <c r="AA372" i="15"/>
  <c r="Z372" i="15"/>
  <c r="Y372" i="15"/>
  <c r="X372" i="15"/>
  <c r="AA371" i="15"/>
  <c r="Z371" i="15"/>
  <c r="Y371" i="15"/>
  <c r="X371" i="15"/>
  <c r="AA370" i="15"/>
  <c r="Z370" i="15"/>
  <c r="Y370" i="15"/>
  <c r="X370" i="15"/>
  <c r="AA369" i="15"/>
  <c r="Z369" i="15"/>
  <c r="Y369" i="15"/>
  <c r="X369" i="15"/>
  <c r="AA368" i="15"/>
  <c r="Z368" i="15"/>
  <c r="Y368" i="15"/>
  <c r="X368" i="15"/>
  <c r="AA367" i="15"/>
  <c r="Z367" i="15"/>
  <c r="Y367" i="15"/>
  <c r="X367" i="15"/>
  <c r="AA366" i="15"/>
  <c r="Z366" i="15"/>
  <c r="Y366" i="15"/>
  <c r="X366" i="15"/>
  <c r="AA365" i="15"/>
  <c r="Z365" i="15"/>
  <c r="Y365" i="15"/>
  <c r="X365" i="15"/>
  <c r="AA364" i="15"/>
  <c r="Z364" i="15"/>
  <c r="Y364" i="15"/>
  <c r="X364" i="15"/>
  <c r="AA363" i="15"/>
  <c r="Z363" i="15"/>
  <c r="Y363" i="15"/>
  <c r="X363" i="15"/>
  <c r="AA362" i="15"/>
  <c r="Z362" i="15"/>
  <c r="Y362" i="15"/>
  <c r="X362" i="15"/>
  <c r="AA361" i="15"/>
  <c r="Z361" i="15"/>
  <c r="Y361" i="15"/>
  <c r="X361" i="15"/>
  <c r="AA360" i="15"/>
  <c r="Z360" i="15"/>
  <c r="Y360" i="15"/>
  <c r="X360" i="15"/>
  <c r="AA359" i="15"/>
  <c r="Z359" i="15"/>
  <c r="Y359" i="15"/>
  <c r="X359" i="15"/>
  <c r="AA358" i="15"/>
  <c r="Z358" i="15"/>
  <c r="Y358" i="15"/>
  <c r="X358" i="15"/>
  <c r="AA357" i="15"/>
  <c r="Z357" i="15"/>
  <c r="Y357" i="15"/>
  <c r="X357" i="15"/>
  <c r="AA356" i="15"/>
  <c r="Z356" i="15"/>
  <c r="Y356" i="15"/>
  <c r="X356" i="15"/>
  <c r="AA355" i="15"/>
  <c r="Z355" i="15"/>
  <c r="Y355" i="15"/>
  <c r="X355" i="15"/>
  <c r="AA354" i="15"/>
  <c r="Z354" i="15"/>
  <c r="Y354" i="15"/>
  <c r="X354" i="15"/>
  <c r="AA353" i="15"/>
  <c r="Z353" i="15"/>
  <c r="Y353" i="15"/>
  <c r="X353" i="15"/>
  <c r="AA352" i="15"/>
  <c r="Z352" i="15"/>
  <c r="Y352" i="15"/>
  <c r="X352" i="15"/>
  <c r="AA351" i="15"/>
  <c r="Z351" i="15"/>
  <c r="Y351" i="15"/>
  <c r="X351" i="15"/>
  <c r="AA350" i="15"/>
  <c r="Z350" i="15"/>
  <c r="Y350" i="15"/>
  <c r="X350" i="15"/>
  <c r="AA349" i="15"/>
  <c r="Z349" i="15"/>
  <c r="Y349" i="15"/>
  <c r="X349" i="15"/>
  <c r="AA348" i="15"/>
  <c r="Z348" i="15"/>
  <c r="Y348" i="15"/>
  <c r="X348" i="15"/>
  <c r="AA347" i="15"/>
  <c r="Z347" i="15"/>
  <c r="Y347" i="15"/>
  <c r="X347" i="15"/>
  <c r="AA346" i="15"/>
  <c r="Z346" i="15"/>
  <c r="Y346" i="15"/>
  <c r="X346" i="15"/>
  <c r="AA345" i="15"/>
  <c r="Z345" i="15"/>
  <c r="Y345" i="15"/>
  <c r="X345" i="15"/>
  <c r="AA344" i="15"/>
  <c r="Z344" i="15"/>
  <c r="Y344" i="15"/>
  <c r="X344" i="15"/>
  <c r="AA343" i="15"/>
  <c r="Z343" i="15"/>
  <c r="Y343" i="15"/>
  <c r="X343" i="15"/>
  <c r="AA342" i="15"/>
  <c r="Z342" i="15"/>
  <c r="Y342" i="15"/>
  <c r="X342" i="15"/>
  <c r="AA341" i="15"/>
  <c r="Z341" i="15"/>
  <c r="Y341" i="15"/>
  <c r="X341" i="15"/>
  <c r="AA340" i="15"/>
  <c r="Z340" i="15"/>
  <c r="Y340" i="15"/>
  <c r="X340" i="15"/>
  <c r="AA339" i="15"/>
  <c r="Z339" i="15"/>
  <c r="Y339" i="15"/>
  <c r="X339" i="15"/>
  <c r="AA338" i="15"/>
  <c r="Z338" i="15"/>
  <c r="Y338" i="15"/>
  <c r="X338" i="15"/>
  <c r="AA337" i="15"/>
  <c r="Z337" i="15"/>
  <c r="Y337" i="15"/>
  <c r="X337" i="15"/>
  <c r="AA336" i="15"/>
  <c r="Z336" i="15"/>
  <c r="Y336" i="15"/>
  <c r="X336" i="15"/>
  <c r="AA335" i="15"/>
  <c r="Z335" i="15"/>
  <c r="Y335" i="15"/>
  <c r="X335" i="15"/>
  <c r="AA334" i="15"/>
  <c r="Z334" i="15"/>
  <c r="Y334" i="15"/>
  <c r="X334" i="15"/>
  <c r="AA333" i="15"/>
  <c r="Z333" i="15"/>
  <c r="Y333" i="15"/>
  <c r="X333" i="15"/>
  <c r="AA332" i="15"/>
  <c r="Z332" i="15"/>
  <c r="Y332" i="15"/>
  <c r="X332" i="15"/>
  <c r="AA331" i="15"/>
  <c r="Z331" i="15"/>
  <c r="Y331" i="15"/>
  <c r="X331" i="15"/>
  <c r="AA330" i="15"/>
  <c r="Z330" i="15"/>
  <c r="Y330" i="15"/>
  <c r="X330" i="15"/>
  <c r="AA329" i="15"/>
  <c r="Z329" i="15"/>
  <c r="Y329" i="15"/>
  <c r="X329" i="15"/>
  <c r="AA328" i="15"/>
  <c r="Z328" i="15"/>
  <c r="Y328" i="15"/>
  <c r="X328" i="15"/>
  <c r="AA327" i="15"/>
  <c r="Z327" i="15"/>
  <c r="Y327" i="15"/>
  <c r="X327" i="15"/>
  <c r="AA326" i="15"/>
  <c r="Z326" i="15"/>
  <c r="Y326" i="15"/>
  <c r="X326" i="15"/>
  <c r="AA325" i="15"/>
  <c r="Z325" i="15"/>
  <c r="Y325" i="15"/>
  <c r="X325" i="15"/>
  <c r="AA324" i="15"/>
  <c r="Z324" i="15"/>
  <c r="Y324" i="15"/>
  <c r="X324" i="15"/>
  <c r="AA323" i="15"/>
  <c r="Z323" i="15"/>
  <c r="Y323" i="15"/>
  <c r="X323" i="15"/>
  <c r="AA322" i="15"/>
  <c r="Z322" i="15"/>
  <c r="Y322" i="15"/>
  <c r="X322" i="15"/>
  <c r="AA321" i="15"/>
  <c r="Z321" i="15"/>
  <c r="Y321" i="15"/>
  <c r="X321" i="15"/>
  <c r="AA320" i="15"/>
  <c r="Z320" i="15"/>
  <c r="Y320" i="15"/>
  <c r="X320" i="15"/>
  <c r="AA319" i="15"/>
  <c r="Z319" i="15"/>
  <c r="Y319" i="15"/>
  <c r="X319" i="15"/>
  <c r="AA318" i="15"/>
  <c r="Z318" i="15"/>
  <c r="Y318" i="15"/>
  <c r="X318" i="15"/>
  <c r="AA317" i="15"/>
  <c r="Z317" i="15"/>
  <c r="Y317" i="15"/>
  <c r="X317" i="15"/>
  <c r="AA316" i="15"/>
  <c r="Z316" i="15"/>
  <c r="Y316" i="15"/>
  <c r="X316" i="15"/>
  <c r="AA315" i="15"/>
  <c r="Z315" i="15"/>
  <c r="Y315" i="15"/>
  <c r="X315" i="15"/>
  <c r="AA314" i="15"/>
  <c r="Z314" i="15"/>
  <c r="Y314" i="15"/>
  <c r="X314" i="15"/>
  <c r="AA313" i="15"/>
  <c r="Z313" i="15"/>
  <c r="Y313" i="15"/>
  <c r="X313" i="15"/>
  <c r="AA312" i="15"/>
  <c r="Z312" i="15"/>
  <c r="Y312" i="15"/>
  <c r="X312" i="15"/>
  <c r="AA311" i="15"/>
  <c r="Z311" i="15"/>
  <c r="Y311" i="15"/>
  <c r="X311" i="15"/>
  <c r="AA310" i="15"/>
  <c r="Z310" i="15"/>
  <c r="Y310" i="15"/>
  <c r="X310" i="15"/>
  <c r="AA309" i="15"/>
  <c r="Z309" i="15"/>
  <c r="Y309" i="15"/>
  <c r="X309" i="15"/>
  <c r="AA308" i="15"/>
  <c r="Z308" i="15"/>
  <c r="Y308" i="15"/>
  <c r="X308" i="15"/>
  <c r="AA307" i="15"/>
  <c r="Z307" i="15"/>
  <c r="Y307" i="15"/>
  <c r="X307" i="15"/>
  <c r="AA306" i="15"/>
  <c r="Z306" i="15"/>
  <c r="Y306" i="15"/>
  <c r="X306" i="15"/>
  <c r="AA305" i="15"/>
  <c r="Z305" i="15"/>
  <c r="Y305" i="15"/>
  <c r="X305" i="15"/>
  <c r="AA304" i="15"/>
  <c r="Z304" i="15"/>
  <c r="Y304" i="15"/>
  <c r="X304" i="15"/>
  <c r="AA303" i="15"/>
  <c r="Z303" i="15"/>
  <c r="Y303" i="15"/>
  <c r="X303" i="15"/>
  <c r="AA302" i="15"/>
  <c r="Z302" i="15"/>
  <c r="Y302" i="15"/>
  <c r="X302" i="15"/>
  <c r="AA301" i="15"/>
  <c r="Z301" i="15"/>
  <c r="Y301" i="15"/>
  <c r="X301" i="15"/>
  <c r="AA300" i="15"/>
  <c r="Z300" i="15"/>
  <c r="Y300" i="15"/>
  <c r="X300" i="15"/>
  <c r="AA7" i="15"/>
  <c r="Z7" i="15"/>
  <c r="Y7" i="15"/>
  <c r="X7" i="15"/>
  <c r="AA6" i="15"/>
  <c r="Z6" i="15"/>
  <c r="Y6" i="15"/>
  <c r="X6" i="15"/>
  <c r="AA5" i="15"/>
  <c r="Z5" i="15"/>
  <c r="Y5" i="15"/>
  <c r="Y4" i="15"/>
  <c r="X4" i="15"/>
  <c r="X808" i="15" l="1"/>
  <c r="Y808" i="15"/>
  <c r="Y812" i="15" s="1"/>
  <c r="AB586" i="15"/>
  <c r="AB587" i="15"/>
  <c r="AB588" i="15"/>
  <c r="AB589" i="15"/>
  <c r="AB590" i="15"/>
  <c r="AB591" i="15"/>
  <c r="AB592" i="15"/>
  <c r="AB593" i="15"/>
  <c r="AB594" i="15"/>
  <c r="AB595" i="15"/>
  <c r="AB596" i="15"/>
  <c r="AB597" i="15"/>
  <c r="AB598" i="15"/>
  <c r="AB599" i="15"/>
  <c r="AB600" i="15"/>
  <c r="AB601" i="15"/>
  <c r="AB602" i="15"/>
  <c r="AB603" i="15"/>
  <c r="AB604" i="15"/>
  <c r="AB605" i="15"/>
  <c r="AB606" i="15"/>
  <c r="AB607" i="15"/>
  <c r="AB608" i="15"/>
  <c r="AB609" i="15"/>
  <c r="AB610" i="15"/>
  <c r="AB611" i="15"/>
  <c r="AB624" i="15"/>
  <c r="AB625" i="15"/>
  <c r="AB640" i="15"/>
  <c r="AB641" i="15"/>
  <c r="AB732" i="15"/>
  <c r="AB733" i="15"/>
  <c r="AB734" i="15"/>
  <c r="AB735" i="15"/>
  <c r="AB736" i="15"/>
  <c r="AB737" i="15"/>
  <c r="AB738" i="15"/>
  <c r="AB739" i="15"/>
  <c r="AB740" i="15"/>
  <c r="AB741" i="15"/>
  <c r="AB745" i="15"/>
  <c r="AB747" i="15"/>
  <c r="AB748" i="15"/>
  <c r="AB749" i="15"/>
  <c r="AB750" i="15"/>
  <c r="AB751" i="15"/>
  <c r="AB752" i="15"/>
  <c r="AB753" i="15"/>
  <c r="AB754" i="15"/>
  <c r="AB755" i="15"/>
  <c r="AB770" i="15"/>
  <c r="AB771" i="15"/>
  <c r="AB772" i="15"/>
  <c r="AB773" i="15"/>
  <c r="AB774" i="15"/>
  <c r="AB775" i="15"/>
  <c r="AB776" i="15"/>
  <c r="AB777" i="15"/>
  <c r="AB778" i="15"/>
  <c r="AB779" i="15"/>
  <c r="AB780" i="15"/>
  <c r="AB781" i="15"/>
  <c r="AB300" i="15"/>
  <c r="AB301" i="15"/>
  <c r="AB302" i="15"/>
  <c r="AB303" i="15"/>
  <c r="AB304" i="15"/>
  <c r="AB305" i="15"/>
  <c r="AB306" i="15"/>
  <c r="AB307" i="15"/>
  <c r="AB308" i="15"/>
  <c r="AB309" i="15"/>
  <c r="AB310" i="15"/>
  <c r="AB311" i="15"/>
  <c r="AB312" i="15"/>
  <c r="AB313" i="15"/>
  <c r="AB314" i="15"/>
  <c r="AB315" i="15"/>
  <c r="AB316" i="15"/>
  <c r="AB317" i="15"/>
  <c r="AB318" i="15"/>
  <c r="AB319" i="15"/>
  <c r="AB320" i="15"/>
  <c r="AB321" i="15"/>
  <c r="AB322" i="15"/>
  <c r="AB323" i="15"/>
  <c r="AB324" i="15"/>
  <c r="AB325" i="15"/>
  <c r="AB326" i="15"/>
  <c r="AB327" i="15"/>
  <c r="AB328" i="15"/>
  <c r="AB329" i="15"/>
  <c r="AB330" i="15"/>
  <c r="AB331" i="15"/>
  <c r="AB332" i="15"/>
  <c r="AB333" i="15"/>
  <c r="AB334" i="15"/>
  <c r="AB335" i="15"/>
  <c r="AB336" i="15"/>
  <c r="AB337" i="15"/>
  <c r="AB338" i="15"/>
  <c r="AB339" i="15"/>
  <c r="AB340" i="15"/>
  <c r="AB341" i="15"/>
  <c r="AB342" i="15"/>
  <c r="AB343" i="15"/>
  <c r="AB344" i="15"/>
  <c r="AB345" i="15"/>
  <c r="AB346" i="15"/>
  <c r="AB347" i="15"/>
  <c r="AB348" i="15"/>
  <c r="AB349" i="15"/>
  <c r="AB350" i="15"/>
  <c r="AB351" i="15"/>
  <c r="AB352" i="15"/>
  <c r="AB353" i="15"/>
  <c r="AB354" i="15"/>
  <c r="AB355" i="15"/>
  <c r="AB356" i="15"/>
  <c r="AB357" i="15"/>
  <c r="AB358" i="15"/>
  <c r="AB359" i="15"/>
  <c r="AB360" i="15"/>
  <c r="AB361" i="15"/>
  <c r="AB362" i="15"/>
  <c r="AB363" i="15"/>
  <c r="AB364" i="15"/>
  <c r="AB365" i="15"/>
  <c r="AB366" i="15"/>
  <c r="AB367" i="15"/>
  <c r="AB368" i="15"/>
  <c r="AB369" i="15"/>
  <c r="AB370" i="15"/>
  <c r="AB371" i="15"/>
  <c r="AB372" i="15"/>
  <c r="AB373" i="15"/>
  <c r="AB6" i="15"/>
  <c r="AB7" i="15"/>
  <c r="AB445" i="15"/>
  <c r="AB446" i="15"/>
  <c r="AB447" i="15"/>
  <c r="AB448" i="15"/>
  <c r="AB449" i="15"/>
  <c r="AB444" i="15"/>
  <c r="AB489" i="15"/>
  <c r="AB490" i="15"/>
  <c r="AB491" i="15"/>
  <c r="AB488" i="15"/>
  <c r="AB374" i="15"/>
  <c r="AB375" i="15"/>
  <c r="AB379" i="15"/>
  <c r="AB381" i="15"/>
  <c r="AB382" i="15"/>
  <c r="AB383" i="15"/>
  <c r="AB384" i="15"/>
  <c r="AB385" i="15"/>
  <c r="AB386" i="15"/>
  <c r="AB387" i="15"/>
  <c r="AB388" i="15"/>
  <c r="AB389" i="15"/>
  <c r="AB390" i="15"/>
  <c r="AB391" i="15"/>
  <c r="AB392" i="15"/>
  <c r="AB393" i="15"/>
  <c r="AB394" i="15"/>
  <c r="AB395" i="15"/>
  <c r="AB396" i="15"/>
  <c r="AB397" i="15"/>
  <c r="AB398" i="15"/>
  <c r="AB399" i="15"/>
  <c r="AB400" i="15"/>
  <c r="AB401" i="15"/>
  <c r="AB402" i="15"/>
  <c r="AB403" i="15"/>
  <c r="AB404" i="15"/>
  <c r="AB405" i="15"/>
  <c r="AB406" i="15"/>
  <c r="AB407" i="15"/>
  <c r="AB408" i="15"/>
  <c r="AB409" i="15"/>
  <c r="AB410" i="15"/>
  <c r="AB411" i="15"/>
  <c r="AB412" i="15"/>
  <c r="AB413" i="15"/>
  <c r="AB414" i="15"/>
  <c r="AB415" i="15"/>
  <c r="AB416" i="15"/>
  <c r="AB417" i="15"/>
  <c r="AB418" i="15"/>
  <c r="AB419" i="15"/>
  <c r="AB420" i="15"/>
  <c r="AB421" i="15"/>
  <c r="AB422" i="15"/>
  <c r="AB423" i="15"/>
  <c r="AB424" i="15"/>
  <c r="AB425" i="15"/>
  <c r="AB426" i="15"/>
  <c r="AB427" i="15"/>
  <c r="AB428" i="15"/>
  <c r="AB429" i="15"/>
  <c r="AB430" i="15"/>
  <c r="AB431" i="15"/>
  <c r="AB432" i="15"/>
  <c r="AB433" i="15"/>
  <c r="AB434" i="15"/>
  <c r="AB435" i="15"/>
  <c r="AB436" i="15"/>
  <c r="AB437" i="15"/>
  <c r="AB438" i="15"/>
  <c r="AB439" i="15"/>
  <c r="AB440" i="15"/>
  <c r="AB441" i="15"/>
  <c r="AB442" i="15"/>
  <c r="AB443" i="15"/>
  <c r="AB450" i="15"/>
  <c r="AB451" i="15"/>
  <c r="AB452" i="15"/>
  <c r="AB453" i="15"/>
  <c r="AB454" i="15"/>
  <c r="AB455" i="15"/>
  <c r="AB456" i="15"/>
  <c r="AB457" i="15"/>
  <c r="AB458" i="15"/>
  <c r="AB459" i="15"/>
  <c r="AB460" i="15"/>
  <c r="AB461" i="15"/>
  <c r="AB462" i="15"/>
  <c r="AB463" i="15"/>
  <c r="AB464" i="15"/>
  <c r="AB465" i="15"/>
  <c r="AB466" i="15"/>
  <c r="AB467" i="15"/>
  <c r="AB468" i="15"/>
  <c r="AB469" i="15"/>
  <c r="AB470" i="15"/>
  <c r="AB471" i="15"/>
  <c r="AB472" i="15"/>
  <c r="AB473" i="15"/>
  <c r="AB474" i="15"/>
  <c r="AB475" i="15"/>
  <c r="AB476" i="15"/>
  <c r="AB477" i="15"/>
  <c r="AB478" i="15"/>
  <c r="AB479" i="15"/>
  <c r="AB480" i="15"/>
  <c r="AB481" i="15"/>
  <c r="AB482" i="15"/>
  <c r="AB483" i="15"/>
  <c r="AB484" i="15"/>
  <c r="AB485" i="15"/>
  <c r="AB486" i="15"/>
  <c r="AB487" i="15"/>
  <c r="AB492" i="15"/>
  <c r="AB493" i="15"/>
  <c r="AB494" i="15"/>
  <c r="AB495" i="15"/>
  <c r="AB496" i="15"/>
  <c r="AB497" i="15"/>
  <c r="AB498" i="15"/>
  <c r="AB499" i="15"/>
  <c r="AB500" i="15"/>
  <c r="AB501" i="15"/>
  <c r="AB502" i="15"/>
  <c r="AB503" i="15"/>
  <c r="AB504" i="15"/>
  <c r="AB505" i="15"/>
  <c r="AB506" i="15"/>
  <c r="AB507" i="15"/>
  <c r="AB508" i="15"/>
  <c r="AB509" i="15"/>
  <c r="AB510" i="15"/>
  <c r="AB511" i="15"/>
  <c r="AB512" i="15"/>
  <c r="AB513" i="15"/>
  <c r="AB514" i="15"/>
  <c r="AB515" i="15"/>
  <c r="AB516" i="15"/>
  <c r="AB517" i="15"/>
  <c r="AB518" i="15"/>
  <c r="AB519" i="15"/>
  <c r="AB520" i="15"/>
  <c r="AB521" i="15"/>
  <c r="AB522" i="15"/>
  <c r="AB523" i="15"/>
  <c r="AB524" i="15"/>
  <c r="AB525" i="15"/>
  <c r="AB526" i="15"/>
  <c r="AB527" i="15"/>
  <c r="AB528" i="15"/>
  <c r="AB529" i="15"/>
  <c r="AB536" i="15"/>
  <c r="AB537" i="15"/>
  <c r="AB538" i="15"/>
  <c r="AB539" i="15"/>
  <c r="AB540" i="15"/>
  <c r="AB541" i="15"/>
  <c r="AB542" i="15"/>
  <c r="AB543" i="15"/>
  <c r="AB544" i="15"/>
  <c r="AB545" i="15"/>
  <c r="AB546" i="15"/>
  <c r="AB547" i="15"/>
  <c r="AB548" i="15"/>
  <c r="AB549" i="15"/>
  <c r="AB550" i="15"/>
  <c r="AB551" i="15"/>
  <c r="AB552" i="15"/>
  <c r="AB553" i="15"/>
  <c r="AB556" i="15"/>
  <c r="AB557" i="15"/>
  <c r="AB558" i="15"/>
  <c r="AB559" i="15"/>
  <c r="AB560" i="15"/>
  <c r="AB561" i="15"/>
  <c r="AB554" i="15"/>
  <c r="AB555" i="15"/>
  <c r="AB785" i="15"/>
  <c r="AB786" i="15"/>
  <c r="AB787" i="15"/>
  <c r="AB380" i="15"/>
  <c r="AB378" i="15"/>
  <c r="AB376" i="15"/>
  <c r="AB377" i="15"/>
  <c r="X5" i="15"/>
  <c r="AB5" i="15" l="1"/>
  <c r="AB810" i="15" s="1"/>
  <c r="X810" i="15"/>
  <c r="X812" i="15" s="1"/>
  <c r="AA4" i="15"/>
  <c r="AA808" i="15" s="1"/>
  <c r="AA812" i="15" s="1"/>
  <c r="Z4" i="15"/>
  <c r="Z808" i="15" s="1"/>
  <c r="Z812" i="15" s="1"/>
  <c r="AB4" i="15" l="1"/>
  <c r="D15" i="14"/>
  <c r="AB808" i="15" l="1"/>
  <c r="J809" i="15"/>
  <c r="J811" i="15"/>
  <c r="K809" i="15" l="1"/>
  <c r="L809" i="15" s="1"/>
  <c r="O809" i="15" s="1"/>
  <c r="P809" i="15" s="1"/>
  <c r="Q809" i="15" s="1"/>
  <c r="R809" i="15" s="1"/>
  <c r="S809" i="15" s="1"/>
  <c r="T809" i="15" s="1"/>
  <c r="U809" i="15" s="1"/>
  <c r="V809" i="15" s="1"/>
  <c r="W809" i="15" s="1"/>
  <c r="K811" i="15"/>
  <c r="L811" i="15" s="1"/>
  <c r="O811" i="15" s="1"/>
  <c r="P811" i="15" s="1"/>
  <c r="Q811" i="15" s="1"/>
  <c r="R811" i="15" s="1"/>
  <c r="S811" i="15" s="1"/>
  <c r="T811" i="15" s="1"/>
  <c r="U811" i="15" s="1"/>
  <c r="V811" i="15" s="1"/>
  <c r="W811" i="15" s="1"/>
</calcChain>
</file>

<file path=xl/comments1.xml><?xml version="1.0" encoding="utf-8"?>
<comments xmlns="http://schemas.openxmlformats.org/spreadsheetml/2006/main">
  <authors>
    <author>Cenaida Jerez Ruiz</author>
    <author>tc={9014F998-35C4-4885-910E-2B9366563FA2}</author>
    <author>tc={B765F670-5E07-4933-A7BC-6659D49080BE}</author>
    <author>tc={4A5EB939-D1A0-4884-A108-1B2DE81BA79E}</author>
    <author>tc={5D8C007D-6237-42BD-A7D6-5D59643ACF1B}</author>
    <author>tc={2859DC59-A901-4E98-9DA2-B264D64D109B}</author>
    <author>tc={DA4F3FEC-9B87-4236-959B-908006452916}</author>
    <author>tc={37D98EE6-4A3B-4C3D-B3C4-E46522CC307C}</author>
    <author>tc={40C9538C-07C7-4D31-AAC9-C3862741019E}</author>
    <author>tc={F7BC5900-B65C-4238-9B69-82315EE906CD}</author>
    <author>tc={FAA7FC0E-B337-4D22-AB2A-37E69DE8E7FF}</author>
    <author>tc={354D3948-AEB5-41FA-9501-7782514338AA}</author>
    <author>tc={6050F09F-9BAF-4760-90F7-2973CD810158}</author>
    <author>tc={EC3BE98C-3BF6-43C0-9587-9DD929DBFB99}</author>
  </authors>
  <commentList>
    <comment ref="N57" authorId="0" shapeId="0">
      <text>
        <r>
          <rPr>
            <b/>
            <sz val="9"/>
            <color indexed="81"/>
            <rFont val="Tahoma"/>
            <family val="2"/>
          </rPr>
          <t>se hablo con Lucas. Rocio enviaba evidencias para revisar %.   No llego</t>
        </r>
      </text>
    </comment>
    <comment ref="G132"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9 INSTRUMENTOS BILATERALES - REALIZARON 3</t>
        </r>
      </text>
    </comment>
    <comment ref="L363"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DRAnt reporta 0.02% como avance en la ejecución, a partir de las Obligaciones presupuestales reportadas en SIIF</t>
        </r>
      </text>
    </comment>
    <comment ref="L369"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DRAtl reporta 0.02% como avance en la ejecución, a partir de las Obligaciones presupuestales reportadas en SIIF</t>
        </r>
      </text>
    </comment>
    <comment ref="L375"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DRCun reporta 19% como avance en la ejecución. No hay soportes.</t>
        </r>
      </text>
    </comment>
    <comment ref="L381"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DRMet reporta 16% como avance en la ejecución. No hay soportes.</t>
        </r>
      </text>
    </comment>
    <comment ref="L387"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DRSan reporta 0.02% como avance en la ejecución. No hay soportes.</t>
        </r>
      </text>
    </comment>
    <comment ref="L393"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DRVal reporta 19% como avance en la ejecución. Los soportes corresponden al reporte de compromisos de SIIF Nación.</t>
        </r>
      </text>
    </comment>
    <comment ref="L497" authorId="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SSOAC califica cumplida la actividad. No se evidencia el Plan de actividades ECSO</t>
        </r>
      </text>
    </comment>
    <comment ref="L507" authorId="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SSOAC presenta el cumplimineto especifico del área representada por ella misma (56%), pero en la diapositiva de Estadisticas por áreas de la USOAP el cumplimiento de actividades total es del 54%</t>
        </r>
      </text>
    </comment>
    <comment ref="L509" authorId="1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SSOAC presenta el cumplimineto especifico del área representada por ella misma (56%), pero en la diapositiva de Estadisticas por áreas de la USOAP el cumplimiento de actividades total es del 54%</t>
        </r>
      </text>
    </comment>
    <comment ref="L785" authorId="1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calificación de la DRAnt se presenta en 25%, sin embargo, el formato utilizado no es el solicitado.</t>
        </r>
      </text>
    </comment>
    <comment ref="L789" authorId="1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calificación de la DRAtl se presenta en 25%. No existe la posibilidad de saber si efectivamente se realizaron los informes oportunamente</t>
        </r>
      </text>
    </comment>
    <comment ref="L791" authorId="1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calificación de la DRAtl se presenta en 25%, sin embargo, NO hay evidencia de su remisión oportuna por ningún medio que genere trazabilidad.</t>
        </r>
      </text>
    </comment>
  </commentList>
</comments>
</file>

<file path=xl/sharedStrings.xml><?xml version="1.0" encoding="utf-8"?>
<sst xmlns="http://schemas.openxmlformats.org/spreadsheetml/2006/main" count="6784" uniqueCount="1038">
  <si>
    <t>Políticas MiPG Decreto 1499 Sept 2017</t>
  </si>
  <si>
    <t>OBJETIVO  INSTITUCIONAL</t>
  </si>
  <si>
    <t>ACTIVIDADES</t>
  </si>
  <si>
    <t>OFICINA ASESORA DE PLANEACIÓN</t>
  </si>
  <si>
    <t>OFICINA DE COMERCIALIZACIÓN  E INVERSIÓN</t>
  </si>
  <si>
    <t>Actualizar y fortalecer la reglamentación para la vigilancia de la Seguridad Operacional y de la Aviación Civil.</t>
  </si>
  <si>
    <r>
      <rPr>
        <b/>
        <sz val="10"/>
        <rFont val="Arial"/>
        <family val="2"/>
      </rPr>
      <t>1. INSTITUCIONALIDAD:</t>
    </r>
    <r>
      <rPr>
        <sz val="10"/>
        <rFont val="Arial"/>
        <family val="2"/>
      </rPr>
      <t xml:space="preserve"> Consolidar los roles de autoridad, de prestación del servicio y de investigación de accidentes para dinamizar el crecimiento del transporte aéreo, contribuyendo así a la aviación civil colombiana. </t>
    </r>
  </si>
  <si>
    <r>
      <rPr>
        <b/>
        <sz val="10"/>
        <rFont val="Arial"/>
        <family val="2"/>
      </rPr>
      <t xml:space="preserve">2. CONECTIVIDAD: </t>
    </r>
    <r>
      <rPr>
        <sz val="10"/>
        <rFont val="Arial"/>
        <family val="2"/>
      </rPr>
      <t xml:space="preserve">
Construir una red de servicios de transporte aéreo eficiente que una las regiones del país con los principales centros de producción y de consumo nacionales y del mundo, aprovechando su capacidad integradora.
</t>
    </r>
  </si>
  <si>
    <r>
      <rPr>
        <b/>
        <sz val="10"/>
        <rFont val="Arial"/>
        <family val="2"/>
      </rPr>
      <t>6. DESARROLLO DEL TALENTO HUMANO EN EL SECTOR:</t>
    </r>
    <r>
      <rPr>
        <sz val="10"/>
        <rFont val="Arial"/>
        <family val="2"/>
      </rPr>
      <t xml:space="preserve"> Fortalecer la gestión del conocimiento para lograr el desarrollo integral y sostenible del talento humano, en línea con el crecimiento de la aviación civil en Colombia</t>
    </r>
  </si>
  <si>
    <r>
      <rPr>
        <b/>
        <sz val="10"/>
        <color theme="1"/>
        <rFont val="Arial"/>
        <family val="2"/>
      </rPr>
      <t>4. INFRAESTRUCTURA Y SOSTENIBILIDAD AMBIENTAL:</t>
    </r>
    <r>
      <rPr>
        <sz val="10"/>
        <color theme="1"/>
        <rFont val="Arial"/>
        <family val="2"/>
      </rPr>
      <t xml:space="preserve"> Lograr que la infraestructura, los servicios aeroportuarios, de navegación aérea y la intermodal dad, cuenten con capacidad y eficiencia para atender el crecimiento de la demanda del sector en un contexto ambientalmente sostenible.</t>
    </r>
  </si>
  <si>
    <t xml:space="preserve">Lograr que el Estado Colombiano reconozca el carácter estratégico de la aviación civil, fortaleciendo las competencias de la autoridad aeronáutica. </t>
  </si>
  <si>
    <t xml:space="preserve">Prestar los servicios de navegación aérea bajo una estructura orientada hacia el usuario y vinculada al Plan de Navegación Aérea, para el desarrollo del Sistema Nacional del Espacio Aéreo - SINEA. </t>
  </si>
  <si>
    <t xml:space="preserve">Consolidar unidades integrales prestadoras de servicios aeroportuarios descentralizadas que soporten el crecimiento del transporte aéreo en Colombia. </t>
  </si>
  <si>
    <t xml:space="preserve">Facilitar el acceso a los mercados nacionales mediante la eliminación de trámites y barreras, que incentiven la industria a innovar y operar una red de servicios creciente. </t>
  </si>
  <si>
    <t xml:space="preserve">Contar con mecanismos regulatorios y fórmulas de incentivos al factor de productividad del sector, para facilitar la racionalización de costos frente a cobros por servicios aeroportuarios, en las futuras concesiones aeroportuarias. </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</si>
  <si>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</si>
  <si>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Lograr un mercado competitivo de prestadores de servicio, a través de la simplificación de regulaciones, la eliminación de barreras al crecimiento y la promoción del ingreso de nuevas inversiones en las actividades de la aviación civil.</t>
  </si>
  <si>
    <t xml:space="preserve">Alcanzar un efectivo encadenamiento del sector, facilitando la transformación productiva de los servicios a los pasajeros, servicios financieros, arrendamientos, seguros, mantenimiento y bienes de capital,  logrando la reducción sustancial del costo hora-bloque por equipo en términos reales. </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</si>
  <si>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</si>
  <si>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 xml:space="preserve">Promover la aviación general como un segmento complementario de la actividad aérea, facilitando el acceso a las infraestructuras especiales, para potencializar éste tipo de servicio. </t>
  </si>
  <si>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</si>
  <si>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Contar con un Sistema Nacional del Espacio Aéreo fortalecido, bajo un concepto operacional renovado, soportado en una infraestructura reconfigurada y basado en el Plan de Navegación Aérea (PNA-COL), para obtener eficiencias que incrementen su capacidad actual.</t>
  </si>
  <si>
    <t>Alcanzar la capacidad de adaptación y flexibilidad de las operaciones aéreas en los aeropuertos y el Sistema Nacional del Espacio Aéreo, como elemento fundamental para responder a los efectos del cambio climático.</t>
  </si>
  <si>
    <t xml:space="preserve"> 
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</si>
  <si>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 xml:space="preserve">
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
</t>
  </si>
  <si>
    <t>Desarrollar plataformas logísticas especializadas aeronáuticas que faciliten y promuevan la intermodalidad del transporte aéreo, y las actividades de soporte a la aviaciòn.</t>
  </si>
  <si>
    <t>Ampliar la capacidad del Estado en materia de vigilancia de la seguridad operacional y de la seguridad de la aviación civil, pasando de una vigilancia prescriptiva a una vigilancia basada en riesgos, para acompañar al crecimiento del sector aeronáutico.</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</si>
  <si>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</si>
  <si>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Afianzar el escenario regional concentrado alrededor del Sistema Regional de Cooperación para la Vigilancia de la Seguridad Operacional SVRSOP, participando en el intercambio de información y el apoyo en la vigilancia, para fortalecer la seguridad operacional de la aviación.</t>
  </si>
  <si>
    <t>Desarrollar el Programa del Estado para la gestión de la autoridad en seguridad operacional, PEGASO.</t>
  </si>
  <si>
    <t>Desarrollar el Plan Nacional de Seguridad de la Aviación Civil alineado con el Plan Global de Seguridad de la Aviación Civil (GASeP) promulgado por la OACI.</t>
  </si>
  <si>
    <t>Fortalecer el Sistema de Gestión de la Seguridad de la Aviación Civil (SeMS).</t>
  </si>
  <si>
    <t>Mejorar la capacidad del Estado en la aplicación de un sistema de Vigilancia de la Seguridad Operacional basado en riesgos, disponiendo de mecanismos para la compilación, transformación y administración de datos de seguridad operacional (Safety BIG DATA), que permitan generar análisis estadísticos para la toma de decisiones.</t>
  </si>
  <si>
    <t>Promover la transformación productiva sostenible, aplicando altas capacidades profesionales, que le den valor agregado a los productos y formen parte de la cadena de suministro de la región</t>
  </si>
  <si>
    <t>Fortalecer los procesos de certificación de productos aeronáuticos, TAR, TARE, MRO´s, entre otros, contribuyendo y soportando el crecimiento de la industria y del sector</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</si>
  <si>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</si>
  <si>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GRUPO DE INVESTIGACIÓN DE ACCIDENTES</t>
  </si>
  <si>
    <t>Consolidar la investigación en los campos aeronáuticos y aeroespaciales, con el apoyo de la industria, la academia y la cadena de investigadores, integrados en un centro de investigaciones aeronáutico.</t>
  </si>
  <si>
    <t xml:space="preserve">Cualificar el talento humano desarrollando el Marco Nacional de Cualificaciones de la aviación civil para asegurar las competencias y propiciar la movilidad laboral en el país y en la región. </t>
  </si>
  <si>
    <t>Promover la suscripción de convenios con entidades extranjeras, para propiciar el intercambio de experiencias y conocimientos.</t>
  </si>
  <si>
    <t xml:space="preserve"> CENTRO DE ESTUDIOS AERONÁUTICOS (CEA).</t>
  </si>
  <si>
    <t>Promover acuerdos de servicios aéreos con los Estados del mundo, mediante una política aerocomercial que facilite la conexión global de Colombia y amplie las opotunidades de desarrollo.</t>
  </si>
  <si>
    <t>OFICINA DE TRANSPORTE AÉREO</t>
  </si>
  <si>
    <t>SECRETARÍA DE SISTEMAS OPERACIONALES</t>
  </si>
  <si>
    <t>DIRECCIÓN DE SERVICIOS A LA NAVEGACIÓN AÉREA</t>
  </si>
  <si>
    <t>DIRECCIÓN DE SERVICIOS A LA NAVEGACIÓN AÉREA Y DIRECCIÓN DE TELECOMUNICACIONES</t>
  </si>
  <si>
    <t>DIRECCIÓN DE INFRAESTRUCTURA</t>
  </si>
  <si>
    <t xml:space="preserve">DIRECCIÓN DE INFRAESTRUCTURA </t>
  </si>
  <si>
    <t>DIRECCIÓN DE INFRAESTRUCTURA Y REGIONALES</t>
  </si>
  <si>
    <t xml:space="preserve">SECRETARÍA DE SEGURIDAD OPERACIONAL Y DE LA AVIACIÓN CIVIL </t>
  </si>
  <si>
    <t>OFICINA ASESORA DE PLANEACIÓN
OFICINA DE TRANSPORTE AÉREO</t>
  </si>
  <si>
    <t xml:space="preserve">OFICINA ASESORA DE PLANEACIÓN
SECRETARÍA DE SEGURIDAD OPERACIONAL Y DE LA AVIACIÓN CIVIL 
</t>
  </si>
  <si>
    <t>COMPROMISO</t>
  </si>
  <si>
    <t>META</t>
  </si>
  <si>
    <t>NOMBRE INDICADOR</t>
  </si>
  <si>
    <t>FÓRMULA INDICADOR</t>
  </si>
  <si>
    <t>Gestionar  Trámite para  la Obtención de Registro Calificado en 1 Tecnología-IES</t>
  </si>
  <si>
    <t>Gestión Registro Calificado</t>
  </si>
  <si>
    <t>Avance del PIC Y  Oferta Académica / Personal  Capacitado</t>
  </si>
  <si>
    <t>Personal Capacitado/Personal Planificado a Capacitar)*100</t>
  </si>
  <si>
    <t xml:space="preserve">Estructuración de  los  cronogramas   de   actividades   académicas  y Programas de formación </t>
  </si>
  <si>
    <t>Desarrollar  8 productos de investigación que  contribuyan  al  Posicionamiento de la investigación, Desarrollo tecnológico e innovación en la  industria Aeronáutica  y en  el desarrollo del Talento Humano</t>
  </si>
  <si>
    <t>Número de productos de investigación desarrollados</t>
  </si>
  <si>
    <t>Número de productos de investigación realizados/Número de productos de investigación planificados)*100</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</si>
  <si>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</si>
  <si>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Análisis de la capacidad institucional para la construcción del Marco Nacional de Cualificaciones del sector de aviación civil.</t>
  </si>
  <si>
    <t>Actividades realizadas Vs Actividades programadas</t>
  </si>
  <si>
    <t>Suscripción de 3 convenios</t>
  </si>
  <si>
    <t xml:space="preserve">Convenios internacionales suscritos </t>
  </si>
  <si>
    <t xml:space="preserve">Publicar RAC 3 modificado y actualizado </t>
  </si>
  <si>
    <t xml:space="preserve">RAC 3 modificado y actualizado </t>
  </si>
  <si>
    <t>Cumplimiento</t>
  </si>
  <si>
    <t>Adecuar y dotar el 75% de las áreas  del Centro de Investigación de Accidentes</t>
  </si>
  <si>
    <t>Porcentaje de adecuación y dotación de las áreas del Centro de Investigación de Accidentes</t>
  </si>
  <si>
    <t>Finalizar el 20% de las investigaciones de eventos que ocurran en el año 2019</t>
  </si>
  <si>
    <t xml:space="preserve">Elaborar y difundir Circular Informativa para Explotadores Aéreos </t>
  </si>
  <si>
    <t>Promover la cultura de seguridad operacional y comunicar sobre investigación de accidentes</t>
  </si>
  <si>
    <t>Atender y aprobar la auditoría USOAP, y demostrar el cumplimiento de los lineamientos establecidos por OACI en el área de AIG</t>
  </si>
  <si>
    <t>Obtener una evaluación del 85%, como mínimo, de cumplimiento de los estándares OACI en la auditoría.</t>
  </si>
  <si>
    <t>Mejorar el proceso de implementación de las recomendaciones resultantes de la investigación de accidentes.</t>
  </si>
  <si>
    <t>Gestionar ante SSOAC y enviar a las organizaciones y dependencias a cargo de su cumplimiento, el 100% de las recomendaciones de investigaciones de accidentes aprobadas en los 4 Consejos del año 2018, y hasta el III Consejo de 2019.</t>
  </si>
  <si>
    <t>Porcentaje de investigaciones eventos 2015 -2017 terminadas</t>
  </si>
  <si>
    <t>Porcentaje de investigaciones eventos 2018 terminadas</t>
  </si>
  <si>
    <t>Porcentaje de investigaciones eventos 2019 terminadas</t>
  </si>
  <si>
    <t>Implementación de PAE Aerocivil</t>
  </si>
  <si>
    <t>Registro de PAE implementado</t>
  </si>
  <si>
    <t>Difusión de Circular sobre Apoyo entre Explotadores</t>
  </si>
  <si>
    <t>Registro de Circular difundida</t>
  </si>
  <si>
    <t>Porcentaje de actividades de promoción de seguridad operacional efectuadas</t>
  </si>
  <si>
    <t xml:space="preserve">Porcentaje de implementación efectiva (EI) de elementos críticos (CE) de investigación de accidentes (AIG) </t>
  </si>
  <si>
    <t>Porcentaje de recomendaciones gestionadas</t>
  </si>
  <si>
    <t>No. Recomendaciones gestionadas x 100/
No. Recomendaciones totales</t>
  </si>
  <si>
    <t>Matriculas  de aeronaves inmersas en  causal de cancelación</t>
  </si>
  <si>
    <t>Total  proyectos ejecutados / Total proyectos  presentados</t>
  </si>
  <si>
    <t>Simplificación de trámites </t>
  </si>
  <si>
    <t xml:space="preserve">UNIDAD ADMINISTRATIVA ESPECIAL DE AERONAÚTICA CIVIL
PLAN ACCIÓN 2019 -  COMPROMISOS Y/O ACCIONES </t>
  </si>
  <si>
    <t>Proyectar las estructuras de datos que permitan definir perfiles de riesgo.</t>
  </si>
  <si>
    <t>Guía gestión de datos</t>
  </si>
  <si>
    <t>Identificar actividades generadoras de factores de riesgo relevantes para la seguridad operacional.</t>
  </si>
  <si>
    <t>Informe anual de resultados de gestión de seguridad operacional.</t>
  </si>
  <si>
    <t xml:space="preserve"> Planes de Acción Correctivos  implementados </t>
  </si>
  <si>
    <t>Emitir PEGASO revisión 3.</t>
  </si>
  <si>
    <t>25% cumplimiento cronograma de plan de implementación (por fases)</t>
  </si>
  <si>
    <t>Realizar el Plan Global de Seguridad de la Aviación Civil de Colombia (hoja de ruta) para la  implementación del GASEP</t>
  </si>
  <si>
    <t xml:space="preserve">Plan Global de Seguridad de la Aviación Civil de Colombia  (Hoja de Ruta) </t>
  </si>
  <si>
    <t>80 % cumplimiento cronograma</t>
  </si>
  <si>
    <t>Estructurar el conjunto de especificaciones funcionales para el Sistema de Compilación y procesamiento de datos de seguridad operacional (SCDPS)</t>
  </si>
  <si>
    <t>Entrega de especificiaciones funcionales del SDCPS</t>
  </si>
  <si>
    <t>Identificar países/clientes potenciales de productos aeronáuticos, con miras a la convalidación de certificaciones.
Definir  las condiciones para la aprobación de la operación de aeronaves fabricadas de kit de acuerdo al RAC 21.855 Certificado de Aeronavegabilidad Especial: Experimental.</t>
  </si>
  <si>
    <t>Certificar 1 modelo de aeronave en categoría ALS</t>
  </si>
  <si>
    <t>Certificación de
Modelos de aeronaves  en categoría ALS</t>
  </si>
  <si>
    <t>Efectuar 8 actividades de promoción de seguridad operacional en diferentes regiones del país</t>
  </si>
  <si>
    <t>Acuerdos de Cooperación Internacional suscritos</t>
  </si>
  <si>
    <t>Materializar el aprovechamiento de 3 Acuerdos de Cooperación Técnica (MoU) ya firmados</t>
  </si>
  <si>
    <t>Realización de la IX Edición de la Feria Aeronáutica Internacional F AIR COLOMBIA</t>
  </si>
  <si>
    <t>Agenda de negocios en IX Edición de la Feria Aeronáutica Internacional F AIR COLOMBIA</t>
  </si>
  <si>
    <t>Empresas participantes en la IX Edición de la Feria Aeronáutica Internacional F AIR COLOMBIA</t>
  </si>
  <si>
    <t>Establecer mecanismos de coordinación con otras Entidades del Sector que permitan delimitar el alcance de las funciones de cada entidad y evitar duplicidades que afecten la aviación civil.</t>
  </si>
  <si>
    <t>Propuestas de ajustes normativos y  procedimientos de coordinación interinstitucional con las entidades del sector aéreo.</t>
  </si>
  <si>
    <t>Proponer 10 proyectos de actualización, modificación y/o armonización de los Reglamentos Aeronáuticos de Colombia</t>
  </si>
  <si>
    <t xml:space="preserve">Propuestas de Actualización de reglamentos aeronáuticos  </t>
  </si>
  <si>
    <t>80 % cumplimiento cronograma Actividades cumplidas de acuerdo al Cronograma GANTT</t>
  </si>
  <si>
    <t>Entrega de especificaciones funcionales del SDCPS</t>
  </si>
  <si>
    <t xml:space="preserve">Proponer la creación del equipo colombiano de seguridad operacional (ECSO) </t>
  </si>
  <si>
    <t>Resolución de creación del Equipo Colombiano de Seguridad Operacional</t>
  </si>
  <si>
    <t xml:space="preserve">SECRETARIA DE SEGURIDAD OPERACIONAL Y DE LA AVIACIÓN CIVIL </t>
  </si>
  <si>
    <t xml:space="preserve">Construir una Nota de Estudio sobre sobre el impacto de los impuestos y tasas aplicados al transporte aéreo   </t>
  </si>
  <si>
    <t>Nota de Estudio</t>
  </si>
  <si>
    <t xml:space="preserve"> Nota de Estudio presentada a Mintransporte y MinHacienda sobre efecto de cada impuesto y tasas aplicados al transporte aéreo </t>
  </si>
  <si>
    <t>80 % estructuración del modelo de recopliación y análisis de datos</t>
  </si>
  <si>
    <t xml:space="preserve">Participar en 2 Asistencias Técnicas en procesos de certificación de productos aeronáuticos TAR, TARE y/o MRO.
</t>
  </si>
  <si>
    <t xml:space="preserve">Asistencias Técnicas de los procesos de certificación de productos aeronáuticos, TAR, TARE, MRO´s </t>
  </si>
  <si>
    <t xml:space="preserve">Certificación de 2 talleres aeronáuticos, TAR, TARE, MRO´s </t>
  </si>
  <si>
    <t>Talleres aeronáuticos certificados</t>
  </si>
  <si>
    <t>Propuestas elaboradas y presentadas</t>
  </si>
  <si>
    <t>Impactos de comunicación estratégica</t>
  </si>
  <si>
    <t xml:space="preserve">Establecer un momento de encuentro a través del cual el Estado Colombiano exponga el carácter estratégico de la aviación civil,  y afiance sus competencias como autoridad aeronáutica. </t>
  </si>
  <si>
    <t>Ejecutar una estrategia de comunicación de la información institucional encaminada a fortalecer el carácter estratégico de la Aviación Civil generando en la comunidad una cultura de confianza y credibilidad.</t>
  </si>
  <si>
    <t>Efectividad Sancionatoria de la Aerocivil</t>
  </si>
  <si>
    <t>Finalizar las actuaciones administrativas sancionatorias que provienen del 2018 por violaciones a los Reglamentos Aeronáuticos de Colombia</t>
  </si>
  <si>
    <t>Estudio de factibilidad elaborado</t>
  </si>
  <si>
    <t>Documento de facibilidad terminado</t>
  </si>
  <si>
    <r>
      <rPr>
        <b/>
        <sz val="10"/>
        <rFont val="Arial"/>
        <family val="2"/>
      </rPr>
      <t xml:space="preserve"> 2. COMPETITIVIDAD : 
</t>
    </r>
    <r>
      <rPr>
        <sz val="10"/>
        <rFont val="Arial"/>
        <family val="2"/>
      </rPr>
      <t xml:space="preserve"> Desarrollar políticas públicas y estrategias que fortalezcan el factor de productividad del transporte aéreo y estimulen los servicios para el crecimiento de la aviación civil en Colombia.</t>
    </r>
  </si>
  <si>
    <t xml:space="preserve">Simplificar y racionalizar el esquema de costos del transporte aéreo asociado a la carga tributaria, parafiscales y de sobretasas, a través del desarrollo de políticas públicas.  </t>
  </si>
  <si>
    <t>OFICINA DE TRANSPORTE AÉREO 
OFICINA DE COMERCIALIZACIÓN EN INVERSIÓN</t>
  </si>
  <si>
    <t>Contar con un documento que permita establecer recomendaciones y fórmulas  de incentivos, para nuevos servicios y/o trarifas aeroportuarias más competitivas,</t>
  </si>
  <si>
    <t>Documento de recomendaciones de Incentivos</t>
  </si>
  <si>
    <t>Actas mesas de trabajo</t>
  </si>
  <si>
    <t>1. Diagnóstico del flujograma del trámite.
2. Convocar mesa de trabajo con Tics - OAP.
3. Reuniones de la mesa de trabajo.
4. Elaboración de nuevo procedimeinto
5. Presentación del documento final.</t>
  </si>
  <si>
    <t xml:space="preserve">Impulsar la ejecución de proyectos a desarrollar principalmente en los aeropuertos El Dorado, Rionegro, así como en otros aeropuertos que contribuyan a mejorar la eficiencia y el costo operacional en la prestación del servicio aéreo. </t>
  </si>
  <si>
    <t xml:space="preserve">Proceso actualizado </t>
  </si>
  <si>
    <t>Proceso actualizado</t>
  </si>
  <si>
    <t>SECRETARÍA DE SISTEMAS OPERACIONALES. 
GRUPO DE PLANIFICACIÓN AEROPORTUARIA.</t>
  </si>
  <si>
    <t>Actualizar la inversión programada en el proyecto de inversión del SINEA conforme al Plan de Navegación Aérea para los proximos 4 años de gobierno.</t>
  </si>
  <si>
    <t>Renovar el sistema de informaciòn y atención al usuario.</t>
  </si>
  <si>
    <t xml:space="preserve">Actualizar la capacidad de la Unidad de Gestión de flujo </t>
  </si>
  <si>
    <t xml:space="preserve">Sistema de la Unidad de Gestión de flujo actualizado </t>
  </si>
  <si>
    <t>Sistema de la gestión de flujo Actualizado</t>
  </si>
  <si>
    <t>Capacidad Adicional de predicción meteorológica</t>
  </si>
  <si>
    <t xml:space="preserve">Aeropuertos con capacidad de operación todo tiempo </t>
  </si>
  <si>
    <t>Aeropuerto adicional para operación todo tiempo planificado</t>
  </si>
  <si>
    <t>Plan de acción para la expansión del Aeropuerto Eldorado</t>
  </si>
  <si>
    <t>Utilizar la herramienta del procedimiento de Manejo de APP-IP de los proyectos de concesión presentados por ANI a la Aerocivil para el aeropuerto de Cali</t>
  </si>
  <si>
    <t>Avance de actividades proyecto de inversión.</t>
  </si>
  <si>
    <t>SECRETARIA DE SISTEMAS OPERACIONALES
OFICINA DE COMERCIALIZACIÒN E INVERSIÓN.</t>
  </si>
  <si>
    <t>Proyecto Evaluado</t>
  </si>
  <si>
    <t>Aeropuerto Troncal Mejorado</t>
  </si>
  <si>
    <t>Contar con una infraestructura de aeropuertos regionales adecuadamente mantenida y mejorada, en donde los aeropuertos con vocación especial al turismo, al comercio, a la carga o a lazos culturales desarrollen su capacidad de atender la demanda del servicio.</t>
  </si>
  <si>
    <t>Total de actividades ejecutadas / Total de actividades para la evaluación programadas</t>
  </si>
  <si>
    <t>Documento de factibilidad formulado y evaluado</t>
  </si>
  <si>
    <t>Factibilidad Evaluada</t>
  </si>
  <si>
    <t xml:space="preserve">
OFICINA ASESORA DE PLANEACIÓN
GRUPO DE PLANIFICACIÓN AEROPORTUARIA</t>
  </si>
  <si>
    <t xml:space="preserve">  CENTRO DE ESTUDIOS AERONÁUTICOS (CEA)- ACOMPAÑA OTA/SSOAC/ MEN/ INDUSTRIA, ACADEMIA - DIRECCION DE TALENTO  HUMANO </t>
  </si>
  <si>
    <r>
      <rPr>
        <b/>
        <sz val="10"/>
        <rFont val="Arial"/>
        <family val="2"/>
      </rPr>
      <t>7. SEGURIDAD OPERACIONAL Y DE LA AVIACIÓN CIVIL:</t>
    </r>
    <r>
      <rPr>
        <sz val="10"/>
        <rFont val="Arial"/>
        <family val="2"/>
      </rPr>
      <t xml:space="preserve">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r>
  </si>
  <si>
    <t>Actualizar y fortalecer el registro aeronáutico en cumplimiento de los anexos de la OACI.</t>
  </si>
  <si>
    <t>OFICINA DE REGISTRO AERONÀUTICO</t>
  </si>
  <si>
    <t xml:space="preserve">Depurar el registro aeronáutico </t>
  </si>
  <si>
    <t>1. Establecer programa de SMS para aeropuertos
2. Desarrollo del programa
3. Evaluación de resultados</t>
  </si>
  <si>
    <t>SMS incluido en el SIG</t>
  </si>
  <si>
    <t>Armonizar el SMS en SIG</t>
  </si>
  <si>
    <t>Avances de Armonizaciòn</t>
  </si>
  <si>
    <t>Foros de Construcción Estratégica</t>
  </si>
  <si>
    <t>Número de comunicaciones calificadas como institucionales/ 12</t>
  </si>
  <si>
    <t xml:space="preserve">Suscribir 4 Acuerdos de Cooperación Técnica (MoU), con otras Autoridades o entidades Internacionales. </t>
  </si>
  <si>
    <t>Número de Acuerdos de Cooperación Internacional Suscritos/Número de Acuerdos de cooperación Internacional programados*100</t>
  </si>
  <si>
    <t>SUBDIRECCIÓN GENERAL 
SECRETARÍA DE SEGURIDAD OPERACIONAL Y DE LA AVIACIÓN CIVIL 
SECRETARÍA DE SISTEMAS OPERACIONALES</t>
  </si>
  <si>
    <t>Número de citas de negocios agendadas 2017/ Número de citas de negocios realizadas 2019</t>
  </si>
  <si>
    <t>Número de Empresas participantes en la IX Edición de la Feria Aeronáutica Internacional F AIR COLOMBIA</t>
  </si>
  <si>
    <t>Número de Foros Realizados/ Cuatro (4)</t>
  </si>
  <si>
    <t>Número de asistentes 2017/Número de asistentes 2019</t>
  </si>
  <si>
    <t>Número de Sanciones / Número total de procesos con corte a 31 de diciembre de 2018</t>
  </si>
  <si>
    <r>
      <rPr>
        <u/>
        <sz val="10"/>
        <rFont val="Arial"/>
        <family val="2"/>
      </rPr>
      <t>Número áreas listas x 100</t>
    </r>
    <r>
      <rPr>
        <sz val="10"/>
        <rFont val="Arial"/>
        <family val="2"/>
      </rPr>
      <t xml:space="preserve">
Número áreas planeadas</t>
    </r>
  </si>
  <si>
    <t>Número de investigaciones 2015-17 terminadas x 100 / Número de investigaciones Pendientes</t>
  </si>
  <si>
    <t xml:space="preserve">Finalizar el 60% de las investigaciones de eventos ocurridos en el año 2018. </t>
  </si>
  <si>
    <t>Finalizar el 100% de las investigaciones de eventos pendientes de los años 2015 - 2017.</t>
  </si>
  <si>
    <t>Número de investigaciones 2018 terminadas x 100 / Número de investigaciones Pendientes</t>
  </si>
  <si>
    <t>Número de investigaciones 2019 terminadas x 100 / Número de investigaciones Pendientes</t>
  </si>
  <si>
    <t>Implementar Plan de Acción Emergencia -PAE- Aerocivil</t>
  </si>
  <si>
    <t>Actualizar y revisar el Plan de Navegación Aérea  - PNA COL orientándolo hacia el prestador de Servicios a la Navegación Aérea, los niveles de servicio, la estructura y el usuario.</t>
  </si>
  <si>
    <t>Plan de Navegación Aérea actualizado.</t>
  </si>
  <si>
    <t>(Actividades cumplidas / Actividades programadas)*100</t>
  </si>
  <si>
    <t xml:space="preserve">OFICINA ASESORA DE PLANEACIÓN
SECRETARÍA DE SISTEMAS OPERACIONALES </t>
  </si>
  <si>
    <t>Gerencias Integrales Operativas.</t>
  </si>
  <si>
    <t>Número de Gerencias Integrales operativas / Número total de aeropuertos con Gerencias Integrales planificados.</t>
  </si>
  <si>
    <t>Estructurar e implementar el nuevo Modelo de Gestión de las Regionales Aeronáuticas.</t>
  </si>
  <si>
    <t xml:space="preserve">Desarrollar, consolidar y poner en operación el Modelo de Gerencias Integrales para los aeropuertos troncales y la Ciudad Región. </t>
  </si>
  <si>
    <t xml:space="preserve">Modificar y actualizar la Norma RAC 3 de los Reglamentos Aeronáuticos de Colombia resaltando la racionalización de los requisitos para el acceso al mercado aéreo  y las modalidades del transporte aéreo. </t>
  </si>
  <si>
    <t>Número de frecuencias o rutas adicionales por aeropuerto troncal concesionado.</t>
  </si>
  <si>
    <t xml:space="preserve">Rutas nuevas servidas de manera regular por operadores no regulares o regionales. </t>
  </si>
  <si>
    <t>Contar con al menos 15 rutas debidamente Autorizadas a las empresas de servicios aéreos comerciales de transporte público no regular de pasajeros y a las empresas de servicios regionales para que puedan ofrecer sus servicios sin limitaciones en cuanto a la hora o cantidad de los vuelos semanales o mensuales, pudiendo publicitarlos en los lugares hacia o desde donde los operan, pactar contratos individuales de transporte aéreo directamente con cada pasajero y efectuar reservas para los mismos.</t>
  </si>
  <si>
    <t>Propuesta de política pública para los Servicios Aéreos Esenciales.</t>
  </si>
  <si>
    <t>Promover la conectividad interurbana o regional, facilitando la operación de helicópteros desde una infraestructura pública adaptada a la operación 24 horas, a fin de explotar las oportunidades que brindan estos equipos.</t>
  </si>
  <si>
    <t xml:space="preserve">OFICINA DE TRANSPORTE AÉREO.
SECRETARÍA DE SEGURIDAD OPERACIONAL Y DE LA AVIACIÓN CIVIL </t>
  </si>
  <si>
    <t>Documento  que establezca recomendaciones y fórmulas  de incentivos.</t>
  </si>
  <si>
    <t>Establecer una mesa de trabajo entre el DNP, Ministerio de Transporte, Ministerio de Minas y Energia para formular recomendaciones</t>
  </si>
  <si>
    <t>Número de Actas de mesas de trabajo.</t>
  </si>
  <si>
    <t xml:space="preserve">Número de requisitos eliminados / Número requisitos existentes </t>
  </si>
  <si>
    <t>Documento y diagnóstico descriptivo de la cadena de costos del sector en las horas bloque</t>
  </si>
  <si>
    <t xml:space="preserve">Contar con mecanismos efectivos para la protección de los derechos de los usuarios, frente a los servicios ofrecidos en el transporte aéreo, para mejorar la calidad y satisfacción de éstos.  </t>
  </si>
  <si>
    <t>Modificar la medición de Cumplimiento de Franjas Horarias y Cumplimiento Aerocomercial</t>
  </si>
  <si>
    <t>Coordinar con la Oficina Asesora de Planeación, mesas  estratégicas entre ANI y el Ministerio de  Transporte, con el propósito de llevar a cabo los proyectos a desarrollar.</t>
  </si>
  <si>
    <t>Proyectos  Aeropuertos mejorados</t>
  </si>
  <si>
    <t>Estudio comportamiento de los ingresos no regulados de los aeropuertos no concesionados.</t>
  </si>
  <si>
    <t>Adecuar tres (3) Aeródromos para la aviación General atendiendo sus  necesidades particulares.</t>
  </si>
  <si>
    <t xml:space="preserve">Aeropuertos Mejorados para la Aviación General </t>
  </si>
  <si>
    <t>1- Documento de Diagnóstico de la operación de la Aviación General.  
2. Priorizar las Obras en mesas de trabajo.
3. Documento final del Plan de Acción para la Aviación General.</t>
  </si>
  <si>
    <t>Ficha de inversión actualizada</t>
  </si>
  <si>
    <t>Ficha de inversión actualizada y programada hasta el año 2022.</t>
  </si>
  <si>
    <t>1. Definir las inversiones a realizar de conformidad con el Plan de Navegación Aérea - PNA -COL</t>
  </si>
  <si>
    <t>2. Establecer los costos estimados y presupuestos por actividad mediante un método valedero.</t>
  </si>
  <si>
    <t>3. Definir el cronograma de inversión y  actualización de la ficha de inversión.</t>
  </si>
  <si>
    <t>Concepto del Espacio Aéreo Nacional  actualizado bajo espacios aéreos reconfigurados para la utilziación del PBN</t>
  </si>
  <si>
    <t>Espacios Aéreos Actualizados</t>
  </si>
  <si>
    <t>Espacios Aéreos Actualizados (TMA) / Total de TMA</t>
  </si>
  <si>
    <t>2 sensores radar adicionales contratados</t>
  </si>
  <si>
    <t>Proveer al sistema de flexibilidad en operaciones todo tiempo y de aeropuertos alternos adicionales.</t>
  </si>
  <si>
    <t>Contar con una infraestructura para el Aeropuerto Ciudad Región, en la Sabana de Bogotá, con una visión integradora y capacidad suficiente para continuar facilitando el desarrollo de la actividad del transporte aéreo sin restricciones al desarrollo</t>
  </si>
  <si>
    <t>Optimizar y fortalecer la coordinación interinstitucional ANI / UAEAC para continuar con la modernización del Aeropuerto.</t>
  </si>
  <si>
    <t>Operador de mantenimiento establecido</t>
  </si>
  <si>
    <t>Acta de inicio.</t>
  </si>
  <si>
    <t>1- Documento de factibilidad y estudios previos.  
2. Proceso precontractual.
3. Adjudicación contrato.</t>
  </si>
  <si>
    <t>Definir la politica pública para el desarrollo del aeropuerto Ciudad Región.</t>
  </si>
  <si>
    <t>Documento de Planificación ajustado.</t>
  </si>
  <si>
    <t>Documento de Planificación.</t>
  </si>
  <si>
    <t>OFICINA DE COMERCIALIZACIÓN E INVERSIÓN
SECRETARÍA DE SISTEMAS OPERACIONALES.</t>
  </si>
  <si>
    <t>Número de Actividades realizadas / Número de actividades  identificadas.</t>
  </si>
  <si>
    <t>1. Desarrollar los Comités Operativos.
2. Levantamiento de las actas correspondientes.</t>
  </si>
  <si>
    <t>Informes y seguimientos de actas / Total de actas de la vigencia. (1 acta mensual)</t>
  </si>
  <si>
    <t xml:space="preserve"> Actas mensuales de comités operativos.  </t>
  </si>
  <si>
    <t>2. Elaborar los informes sobre el seguimiento de las Actas de Comité Operativo.</t>
  </si>
  <si>
    <t>Gestion predial para la expansión de la infraestructura del aeropuerto de Rionegro</t>
  </si>
  <si>
    <t>Avance en la ejecución y desarrollo de la infraestructura planificada para  aeropuerto de Rionegro.</t>
  </si>
  <si>
    <t>Actividades ejecutadas / Actividades Programadas</t>
  </si>
  <si>
    <t>Total de actividades ejecutadas / Total de actividades para la evaluación programadas.</t>
  </si>
  <si>
    <t>Mejorar 15 aeropuertos Troncales en su infraestructura del lado aire y tierra</t>
  </si>
  <si>
    <t>SECRETARÍA DE SISTEMAS OPERACIONALES
OFICINA DE COMERCIALIZACIÓN E INVERSIÓN.</t>
  </si>
  <si>
    <t>Realizar Intervenciones en los aeropuertos en cabeza de las Regionales Aeronáuticas.</t>
  </si>
  <si>
    <t>Cumplimiento de la ejecuciòn de actividades de intervención programadas por las Direcciones Regionales Aeronáuticas</t>
  </si>
  <si>
    <t>Aeródromos asistidos</t>
  </si>
  <si>
    <t>Establecer una mesa de trabajo entre el DNP, Ministerio de Transporte, Ministerio de Industria  para formular recomendaciones.</t>
  </si>
  <si>
    <t>Actas mesas de trabajo.</t>
  </si>
  <si>
    <t>1. Establecer la metodología  de la mesa de trabajo.
2. Convocar a la mesa de trabajo.
3. Reuniones de la mesa de trabajo.
4. Elaboración de Actas.
5. Presentación del documento final.</t>
  </si>
  <si>
    <t>Número de Asistencias Técnicas en  procesos de certificación de productos aeronáuticos, TAR, TARE y/o (MRO)</t>
  </si>
  <si>
    <t>Número de Talleres aeronáuticos certificados</t>
  </si>
  <si>
    <t xml:space="preserve">SECRETARÍA DE SEGURIDAD OPERACIONAL Y DE LA AVIACIÓN CIVIL. </t>
  </si>
  <si>
    <t xml:space="preserve">1. Gestión de participación en Asistencias Técnicas.
2. Participación en Asistencias Técnicas </t>
  </si>
  <si>
    <t>1. Revisión documental de soporte para la certificación.
2. Visita del grupo certificador a las instalaciones del solicitante.
3. Emisión del certificado de funcionamiento CDF y/o documento equivalente.</t>
  </si>
  <si>
    <t xml:space="preserve">Países / clientes potenciales productos aeronáuticos desarrollados en Colombia. 
1 Documento con Condiciones para la aprobación de aeronaves fabricadas de kit.
1 set de listas de chequeo 
</t>
  </si>
  <si>
    <t>1. Documentación países/clientes potenciales y sus estándares de certificación.
2. Documento
Set de listas de chequeo</t>
  </si>
  <si>
    <t>1. Identificación de paises/clientes potenciales de productos aeronáuticos colombianos
2. Análisis de la normatividad.
1. Identificación de estándares normativos internacionales 
2. Documentación de las condiciones de aprobación de acuerdo a la normatividad colombiana
3. Elaboración de listas de chequeo.</t>
  </si>
  <si>
    <t xml:space="preserve">Número de modelos de aeronaves certificadas en categoría ALS.
</t>
  </si>
  <si>
    <t xml:space="preserve">Hoja de Ruta para el desarrollo de la industria aeronáutica.  </t>
  </si>
  <si>
    <t>Actividades  realizadas /  Actividades  programadas)*100</t>
  </si>
  <si>
    <t>Número  Convenios  suscritos / Número de Convenios planeados</t>
  </si>
  <si>
    <t>100 % Guía de Gestión de Datos.</t>
  </si>
  <si>
    <t>1. Identificación fuentes de información.
2. Establecer estrategia de depuración y priorización de la información.</t>
  </si>
  <si>
    <t>1 Resolución de creación del Equipo Colombiano de Seguridad Operacional</t>
  </si>
  <si>
    <t>Informe Preliminar de Resultados de Seguridad Operacional. Quedan pendientes los datos de cierre de año para la finalización del informe.</t>
  </si>
  <si>
    <t>Implementar los Planes de Acción correctivos planteados frente a la Auditoría de OACI</t>
  </si>
  <si>
    <t>1. Definir actividades del plan nacional de Seguridad de la aviación civil así como los responsables y las fechas de cumplimiento.
2. Elaboración del cronograma de actividades.
3. Seguimiento y control al cronograma definido en la Hoja de Ruta.</t>
  </si>
  <si>
    <t xml:space="preserve">Estructurar un modelo para la recopilación y análisis de datos en materia de la seguridad de la Aviación Civil.  </t>
  </si>
  <si>
    <t xml:space="preserve"> Modelo para la recopilación y análisis de datos en materia de la seguridad de la Aviación Civil.  </t>
  </si>
  <si>
    <t>1. Estructurar formato de reporte obligatorio de eventos (ROE)
2. Recopilar información 
3. Analizar información</t>
  </si>
  <si>
    <t>1. Definición de especificaciones funcionales de la solución para la compilación y procesamiento de datos de seguridad operacional.
2. Envío a Informática del Informe con la  Identificación de las especificaciones definidas para el Sistema de Compilación y procesamiento de datos de seguridad operacional (SCDPS).</t>
  </si>
  <si>
    <t>Número de registros Verificados / Total del registro aeronáutico.</t>
  </si>
  <si>
    <t>1. Auditoría al registro de aerodromos, helipuertos y matrículas
2. verificación de la validez del registro
3. Depuración.</t>
  </si>
  <si>
    <t xml:space="preserve">Número de propuestas de actualización de Reglamentos Aeronáuticos de Colombia enviados a Normas Aeronáuticas. </t>
  </si>
  <si>
    <t>1. Revisión y actualización de la reglamentación al interior de cada área.
2. Revisión y aprobación de las armonizaciones en el comité de estándares de vuelo ó la Dirección de Servicios a la Navegación Aérea y de la Aviación Civil.
3. Radicación de solicitudes de expedición, modificación, adición o derogación de Reglamentos Aeronáuticos de Colombia.</t>
  </si>
  <si>
    <t>OFICINA DE REGISTRO AERONÁUTICO. 
SECRETARIA DE SEGURIDAD OPERACIONAL Y DE LA AVIACIÓN CIVIL</t>
  </si>
  <si>
    <t>Documento actualizado.</t>
  </si>
  <si>
    <t>Documento aprobado por la SSOAC.</t>
  </si>
  <si>
    <t>100% cumplimiento de las actividades</t>
  </si>
  <si>
    <t>Actualizar la política, el Plan de Implementación y Manual de Seguridad Operacional</t>
  </si>
  <si>
    <t>Elaborar base de datos para control, análisis y administración del Sistema de información</t>
  </si>
  <si>
    <t>Participar y promover el SMS-QA en las Direcciones Regionales, Administradores Aeroportuarios y personal operativo de los aeropuertos, incluye otras Entidades y Empresas</t>
  </si>
  <si>
    <t>(Número de funcionarios contactados / Número de funcionarios previstos)</t>
  </si>
  <si>
    <t>Actualizar y elaborar el SMS  para aeropuertos Internacionales, cuyo explotador de aeródromo sea la Aerocivil.</t>
  </si>
  <si>
    <t>Armonizar los estándares y reglamentación del SMS para integrarlo al Sistema Integrado de Gestión de Calidad de la Entidad</t>
  </si>
  <si>
    <t>1. Remitir las recomendaciones pendientes de los Consejos 2018.
2. Remitir las recomendaciones del I Consejo 2019.
3. Remitir las recomendaciones del II Consejo 2019.
4. Remitir las recomendaciones del III Consejo 2019</t>
  </si>
  <si>
    <t>1. Acercamiento a la industria en términos de seguridad operacional a  través de reuniones, foros y conferencias</t>
  </si>
  <si>
    <t>1. Realizar comunicaciones de carácter estratégico externo mediante "free press" y otros medios.</t>
  </si>
  <si>
    <t xml:space="preserve">1. Determinar los Estados que potencialmente sean candidatos para un Acuerdo MoU.
2.  Contactar a los estados para proponer un Acuerdo MoU.
3. Preparar texto de Acuerdo MoU.
4. Presentar propuesta al Estado u Organización Internacional de Anexos.
Suscripción del MoU por parte de las Autoridades Aeronaúticas de los países </t>
  </si>
  <si>
    <t>1. Contactar a las diferentes áreas de la entidad, para socializar los acuerdos MoU firmados.
2.Solicitar a las áreas de entidad sus necesidades y viabilidad de apoyo a través de estos acuerdos.
3. Presentar propuestas a las Entidades para materializar los acuerdos.
4. Preparar la información pertinente para firma de los Anexos.
5. Presentar a la Dirección General los documentos requeridos para la firma de Anexos.</t>
  </si>
  <si>
    <t>1. Definir asignación de espacios
2. Presupuestar adecuaciones locativas
3. Iniciar proceso adquisición equipos y materiales
4. Iniciar proceso adecuaciones locativas
5. Iniciar obras de adecuación y dotación
6. Apertura área administrativa y bodega
7. Apertura área reconstrucción
8. Apertura laboratorio metalurgia
9. Apertura laboratorio registradores.</t>
  </si>
  <si>
    <t>1. Presentar 10 investigaciones al I Consejo Seguridad 
2. Presentar 10 investigaciones al II Consejo Seguridad</t>
  </si>
  <si>
    <t>1. Presentar 4 investigaciones al II Consejo Seguridad
2. Presentar 4 investigaciones al III Consejo Seguridad
3. Presentar 4 investigaciones al IV Consejo Seguridad</t>
  </si>
  <si>
    <t xml:space="preserve">1. Presentar 2 investigaciones al III Consejo Seguridad </t>
  </si>
  <si>
    <t xml:space="preserve">1. Presentar Plan para aprobación.
2. Aprobación y registro en Isolución.
3. Difusión del Plan </t>
  </si>
  <si>
    <t xml:space="preserve">1. Presentar Plan para aprobación.
2. Aprobación y registro en Isolución.
3. Difusión del Plan.
4. Efectuar dos reuniones de difusión con Operadores Aéreos. </t>
  </si>
  <si>
    <t>1. Desarrollar la metodología de actualización
2. Desarrollar la jornada de actualización.
3. Actualizar y publicar el documento del PNA COL Actualizado.</t>
  </si>
  <si>
    <t xml:space="preserve">1. Elaborar el proyecto de nuevo Modelo de Gestión de las Regionales.
2. Presentar el proyecto para visto bueno.    
3. Publicar y acoger el proyecto de Modelo de Gestión.
4. Divulgar y socializar el nuevo Modelo de Gestión de las Regionales </t>
  </si>
  <si>
    <t>1. Elaborar el modelo de gestión de las Gerencias Integrales
2. Estructurar las Gerencias de los aeropuertos troncales y la Ciudad Región
3. Publicar y acoger el proyecto de Modelo de Gerencia
4. Divulgar y socializar el nuevo Modelo de Gerencia Integral</t>
  </si>
  <si>
    <t>1. Desarrollo de un evento de promocion de la conectividad. 
2. Preparación y envío de cartas de intención a estados de interés.
3. Mesas de Acuerdos Bilaterales con estados interesados
4. Acuerdos suscritos.</t>
  </si>
  <si>
    <t>1. Revisión del Proyecto de Norma RAC 3
2. Socialización del proyecto de Norma RAC 3 
3. Adopción del RAC 3 y su correspondiente publicación
4. Campaña de divulgación del nuevo  RAC 3</t>
  </si>
  <si>
    <t>1. Desarrollar la metogología para determinar las métricas de conectividad por aeropuerto
2. Establecer el mapa de interesados y colaboradores en las regiones. 
3. Realizar los encuentros Regionales y suscripción de pactos.
4. Documento de conclusiones y recomendaciones publicado.
5. Seguimiento a los compromisos.</t>
  </si>
  <si>
    <t>1. Inventario de la normatividad aplicable, estado helipuertos información AIS y autorizaciones.
2. Documento de Prefactibilidad.
3. Evaluación de la mejor forma de continuar con la factibilidad.
4. Desarrollar la factibilidad.
5. Presentación del documento final.</t>
  </si>
  <si>
    <t>1. Identificación de los impuestos, tasas y otros  costos aplicados al Transporte Aéreo.
2. Análisis comparativo con otros países de la Región.
3. Presentación en mesas de discusión con Mintransporte  MinHacienda sobre los mismos</t>
  </si>
  <si>
    <t>GRUPO DE COMUNICACIÓN Y PRENSA</t>
  </si>
  <si>
    <t>TALENTO HUMANO</t>
  </si>
  <si>
    <r>
      <rPr>
        <b/>
        <sz val="10"/>
        <color theme="1"/>
        <rFont val="Arial"/>
        <family val="2"/>
      </rPr>
      <t>TALENTO HUMANO</t>
    </r>
    <r>
      <rPr>
        <sz val="10"/>
        <color theme="1"/>
        <rFont val="Arial"/>
        <family val="2"/>
      </rPr>
      <t xml:space="preserve">
Lograr el desarrollo integral y sostenible del Talento Humano, en línea con el crecimiento de la Aviación Civil en Colombia. </t>
    </r>
  </si>
  <si>
    <t>Desarrollar el Rediseño Organizacional con el objetivo de responder a las necesidades de talento humano y del crecimiento del Sector y la Industria.</t>
  </si>
  <si>
    <t>Realizar un estudio de cargas de trabajo conforme al ordenamiento jurídico vigente y acompañado del Departamento Administrativo de la Función Pública.</t>
  </si>
  <si>
    <t>FORTALECIMIENTO ORGANIZACIONAL Y SIMPLIFICACIÓN DE PROCESOS</t>
  </si>
  <si>
    <t>Estructura organizacional  alineada con el Plan Estratégico Aeronáutico 2030 en un 80%</t>
  </si>
  <si>
    <t>GESTIÓN DEL CONOCIMIENTO Y LA INNOVACIÓN
INTEGRIDAD</t>
  </si>
  <si>
    <r>
      <rPr>
        <b/>
        <sz val="10"/>
        <color theme="1"/>
        <rFont val="Arial"/>
        <family val="2"/>
      </rPr>
      <t>SISTEMA DE GESTIÓN DEL CONOCIMIENTO</t>
    </r>
    <r>
      <rPr>
        <sz val="10"/>
        <color theme="1"/>
        <rFont val="Arial"/>
        <family val="2"/>
      </rPr>
      <t xml:space="preserve">
Implementar  el Sistema de Gestión del conocimiento especializado en la Entidad que fortalezca los procesos de toma de decisiones informadas.</t>
    </r>
  </si>
  <si>
    <t>Diseñar, implementar y documentar el Sistema de Gestión del Conocimiento especializado, como proceso estratégico de la entidad.</t>
  </si>
  <si>
    <t>Sistema de  Gestión del Conocimiento en la Aerocivil</t>
  </si>
  <si>
    <t xml:space="preserve">Numero de actividades realizadas / Total Actividades programadas </t>
  </si>
  <si>
    <r>
      <rPr>
        <b/>
        <sz val="10"/>
        <color theme="1"/>
        <rFont val="Arial"/>
        <family val="2"/>
      </rPr>
      <t>PROCESOS</t>
    </r>
    <r>
      <rPr>
        <sz val="10"/>
        <color theme="1"/>
        <rFont val="Arial"/>
        <family val="2"/>
      </rPr>
      <t xml:space="preserve">
Afianzar el Sistema Integrado de Gestión Institucional  fortaleciendo la estructura organizacional a través de la actualización de 3 procesos del mapa de procesos de la Entidad  </t>
    </r>
  </si>
  <si>
    <t>Actualización de procesos del Sistema Integrado de Gestión</t>
  </si>
  <si>
    <t>Auditoria interna de calidad realizada a la Gestión Contractual</t>
  </si>
  <si>
    <t>Implementación Vs Cumplimiento de requisitos aplicables</t>
  </si>
  <si>
    <t>DIRECCIÓN ADMINISTRATIVA</t>
  </si>
  <si>
    <t>Estandarización y documentación de procesos aplicables en la Gestión de Servicios Generales</t>
  </si>
  <si>
    <t>Procesos implementados de servicios generales</t>
  </si>
  <si>
    <t>Procesos implementados/Procesos identificados en diagnóstico inicial</t>
  </si>
  <si>
    <t>Adelantar reingeniería a los documentos relacionados con la gestión del almacén y seguros, que lidera la Dirección Administrativa</t>
  </si>
  <si>
    <t>Documentos actualizados</t>
  </si>
  <si>
    <t>Número de procedimientos actualizados vs número de procedimientos analizados</t>
  </si>
  <si>
    <t>Implementar estrategia de fortalecimiento a las funciones de supervisión contractual</t>
  </si>
  <si>
    <t>Cumplimiento de cronograma de actividades para la implementación de la estrategia</t>
  </si>
  <si>
    <t>Actividades realizadas/actividades programadas</t>
  </si>
  <si>
    <t>100% Proceso de Direccionamiento Estratégico</t>
  </si>
  <si>
    <t>100% Proceso de Gestión de la Educación</t>
  </si>
  <si>
    <t xml:space="preserve">Ejecutar la transición de la versión 3,6 a la versión 4,8 del aplicativo ISOLUCION </t>
  </si>
  <si>
    <t xml:space="preserve"> versión 4,8 del aplicativo ISOLUCION. </t>
  </si>
  <si>
    <t xml:space="preserve"> 100% de la versión 4,8 del aplicativo ISOLUCION. </t>
  </si>
  <si>
    <t xml:space="preserve">GOBIERNO DIGITAL
SEGURIDAD DIGITAL
</t>
  </si>
  <si>
    <r>
      <rPr>
        <b/>
        <sz val="10"/>
        <color theme="1"/>
        <rFont val="Arial"/>
        <family val="2"/>
      </rPr>
      <t>TECNOLOGÍA DE LA INFORMACIÓN Y COMUNICACIONES - TIC´S</t>
    </r>
    <r>
      <rPr>
        <sz val="10"/>
        <color theme="1"/>
        <rFont val="Arial"/>
        <family val="2"/>
      </rPr>
      <t xml:space="preserve">
Apalancar la transformación institucional y el cumplimiento de las metas institucionales  a partir del portafolio de soluciones y proyectos definido por la capacidad de Arquitectura Empresarial y el Plan Estratégico de Tecnología de la Información (PETI)</t>
    </r>
  </si>
  <si>
    <t>Implementar un sistema de Gobierno de Datos basado en la Arquitectura Orientada a Servicios - SOA para alcanzar una administración integral de la información, que facilite y reduzca los costos de gestión de la información para la entidad.</t>
  </si>
  <si>
    <t>Implementar el 100% de la Arquitectura Orientada a Servicios - SOA</t>
  </si>
  <si>
    <t>Arquitectura Orientada a Servicios - SOA</t>
  </si>
  <si>
    <t>100% Arquitectura Orientada a Servicios - SOA</t>
  </si>
  <si>
    <t>1. Implementar una estructura de datos que identifique los flujos de información, políticas, responsables, planes de calidad y mantenimiento de los mismos. 
2. Contar con datos uniformes en las diferentes aplicaciones y sistemas de información.
3. Arquitectura Orientada a Servicios - SOA implementado</t>
  </si>
  <si>
    <t>Implementar una estructura para la integración de aplicaciones utilizadas en la Aerocivil</t>
  </si>
  <si>
    <t>Integrar y articular el 50% de las aplicaciones utilizadas en la Aerocivil.</t>
  </si>
  <si>
    <t>1. Diagnostico y evaluación por terceros del estado actual de integración de las aplicaciones.
2. Establecer una hoja de ruta para la integración de las aplicaciones y sistemas de información
3. Desarrollar la hoja de ruta para la integración de las aplicaciones y sistemas de información
4. Implementar la hoja de ruta para la integración de las aplicaciones y sistemas de información.</t>
  </si>
  <si>
    <t>Generar cultura de uso y apropiación de las TIC.</t>
  </si>
  <si>
    <t>Grado de confianza en los sistemas de información</t>
  </si>
  <si>
    <t xml:space="preserve">30% adicional de confianza a la encuesta base </t>
  </si>
  <si>
    <t>1.Encuesta línea base
2. Construir política de veracidad o pertinencia de la información, que genere confianza en los sistemas.
3. Realizar campañas de apropiación de las herramientas informáticas y su uso.
4. Designar al veedor para la seguridad de la información
5. Encuesta de evaluación de la campaña</t>
  </si>
  <si>
    <t>CONTROL INTERNO</t>
  </si>
  <si>
    <t>Hallazgos relacionados cerrados</t>
  </si>
  <si>
    <t>OFICINA DE CONTROL INTERNO</t>
  </si>
  <si>
    <t>DIRECCION FINANCIERA</t>
  </si>
  <si>
    <t>Adoptar una política de gestión del riesgo integral, que contemple acciones de mitigación o adopción del riesgo y evalué el costo residual del riesgo asumido.</t>
  </si>
  <si>
    <t>Política del gestión de riesgo integral adoptada</t>
  </si>
  <si>
    <t>Política de Gestión del Riesgo</t>
  </si>
  <si>
    <t>Documento de política</t>
  </si>
  <si>
    <t>1. Evaluación de la gestión actual de riegos administrativos y financieros en la entidad
2. Documento de recomendaciones de la política
3. Formulación y adopción de la política</t>
  </si>
  <si>
    <r>
      <t xml:space="preserve">ANTICORRUPCIÓN
</t>
    </r>
    <r>
      <rPr>
        <sz val="10"/>
        <rFont val="Arial"/>
        <family val="2"/>
      </rPr>
      <t xml:space="preserve">Consolidar la política de Anticorrupción y de atención al ciudadano, que desarrollada a través del Plan Anticorrupción garantice la transparencia en las decisiones y generen confianza en la ciudadanía. </t>
    </r>
  </si>
  <si>
    <t>Revisar y actualizar la Política Anticorrupción y de Atención al Ciudadano</t>
  </si>
  <si>
    <t>Política Anticorrupción y de atención al ciudadano</t>
  </si>
  <si>
    <t>1. Estudio exógeno de la política anticorrupción sectorial
2. Elaboración propuesta de Política
3. Socialización de la Política
4. Adopción de la Política</t>
  </si>
  <si>
    <t>PLANEACIÓN INSTITUCIONAL</t>
  </si>
  <si>
    <t>Posicionar y consolidar el quehacer Jurídico de la entidad frente al sector</t>
  </si>
  <si>
    <t>Revisar y fortalecer la gestión jurídica, teniendo en cuenta los aspectos misionales y de apoyo de la entidad</t>
  </si>
  <si>
    <t>Fortalecer el proceso de gestión jurídica mediante el mejoramiento de los 4 subsistemas que conforman la gestión jurídica</t>
  </si>
  <si>
    <t>Mejoramiento de subsistemas de la gestión jurídica</t>
  </si>
  <si>
    <t>Subsistemas mejorados / Total subsistemas 4</t>
  </si>
  <si>
    <t xml:space="preserve"> OFICINA ASESORA JURÍDICA</t>
  </si>
  <si>
    <t>Fortalecer el proceso de control asociado al cumplimiento de las obligaciones y el estado de los procesos incluyendo un control efectivo de los pagos de las obligaciones.</t>
  </si>
  <si>
    <t>Fortalecer los procesos de control en el cumplimiento de obligaciones</t>
  </si>
  <si>
    <t xml:space="preserve"> Resoluciones de pago de condena</t>
  </si>
  <si>
    <t>OFICINA ASESORA JURÍDICA</t>
  </si>
  <si>
    <t>Identificar mediante los informes mensuales de gestión de cada Regional los aspectos relevantes, logros, riesgos y los aspectos a mejorar</t>
  </si>
  <si>
    <t>Informes rendidos / 12</t>
  </si>
  <si>
    <t>DIRECTOR REGIONAL AERONAUTICO</t>
  </si>
  <si>
    <t>1.Auditoria interna orientada a mejorar la gestión fiscal 
2. Adopción de las mejores practicas fiscales
3. Revisión de los diferentes elementos que conforman la gestión fiscal
4. Puesta en practica de la hoja de ruta</t>
  </si>
  <si>
    <t>Fortalecer la coordinación de las Direcciones Regionales con el nivel central mediante una comunicación permanente a través de los puntos de contacto oficiales</t>
  </si>
  <si>
    <t>Informes de gestión mensuales por Regional</t>
  </si>
  <si>
    <t>Realizar cuatro (4) Foros Aeronáuticos alineados con el  Plan Estratégico Aeronáutico 2030, incluyendo uno de revisión estratégica e innovación para verificar el avance del plan y tomar correctivos.</t>
  </si>
  <si>
    <t>1. Preparación de los Foros.
2. Coordinación de la logística.
3. Ejecución de la parte académica de los mismos.
4. Preparación de la documentación resultante.
5. Conclusiones y Recomendaciones de cada evento.</t>
  </si>
  <si>
    <t>1. Desarrollo de la agenda académica orientada al Plan Estratégico Aeronáutico  2030 y al papel de la aviación civil colombiana como autoridad, prestador de servicios e investigador de accidentes.</t>
  </si>
  <si>
    <t>Ofrecer al sector y a la industria un espacio de integración, en el cual se presenten los productos y servicios, fomentando la realización de negocios que fortalezcan su crecimiento y desarrollo y  permitan impulsar la apertura de nuevos mercados como proveedor de piezas, partes y componentes aeronáuticos certificados para la región, entre otros.</t>
  </si>
  <si>
    <t>Estudio de aeropuertos no concesionados potenciales, para elevar el ingreso no regulado</t>
  </si>
  <si>
    <t>SUBDIRECCIÓN GENERAL
OFICINA ASESORA DE PLANEACIÓN 
SECRETARIA DE SEGURIDAD OPERACIONAL Y DE LA AVIACION CIVIL</t>
  </si>
  <si>
    <t>Aumento rutas y frecuencias de conectividad aérea troncal</t>
  </si>
  <si>
    <t>Suscribir y/o actualizar 9 instrumentos bilaterales liberalizados.</t>
  </si>
  <si>
    <t>Simplificación trámites para otorgamiento, modificación y adición al permiso de operación y/o funcionamiento.</t>
  </si>
  <si>
    <t>Dotar al sistema de efectivos elementos predictivos meteorológicos para enfrentar los fenómenos adversos.</t>
  </si>
  <si>
    <t xml:space="preserve">Asistencia Técnica a 4 aeródromos de entidades territoriales para el fortalecimiento de la infraestructura de transporte aéreo a nivel nacional  </t>
  </si>
  <si>
    <t>Total Aeródromos Asistidos / ) Aeródromos asistidos planeados (4)</t>
  </si>
  <si>
    <t xml:space="preserve">SUBDIRECCIÓN GENERAL
OFICINA ASESORA DE PLANEACIÓN
</t>
  </si>
  <si>
    <t xml:space="preserve">Incrementar las recomendaciones en la construcción de la seguridad operacional por parte de Colombia al SRVSOP 
</t>
  </si>
  <si>
    <t>Recomendaciones / aportes de Colombia al SRVSOP</t>
  </si>
  <si>
    <t>Número de recomendaciones presentadas 2019 /  Número de recomendaciones presentadas 2018   del SRVSOP</t>
  </si>
  <si>
    <t>Evaluar la situación jurídica de  matrículas de aeronaves a fin de determinar si hay lugar a adelantar la cancelación de las mismas</t>
  </si>
  <si>
    <r>
      <rPr>
        <b/>
        <sz val="10"/>
        <color theme="1"/>
        <rFont val="Arial"/>
        <family val="2"/>
      </rPr>
      <t>ESTRUCTURA</t>
    </r>
    <r>
      <rPr>
        <sz val="10"/>
        <color theme="1"/>
        <rFont val="Arial"/>
        <family val="2"/>
      </rPr>
      <t xml:space="preserve">
Adecuar y consolidar la estructura organizacional existente que responda a los roles de autoridad, prestación del servicio y de investigación de accidentes</t>
    </r>
  </si>
  <si>
    <t>Establecer y desarrollar una estructura organizacional debidamente alineada con el Plan Estratégico Aeronáutico 2030 en un 50%</t>
  </si>
  <si>
    <t>Implementar en el 50% el Sistema de  Gestión del Conocimiento en la Aerocivil</t>
  </si>
  <si>
    <t xml:space="preserve"> Estructura para la integración de aplicaciones utilizadas en la Aerocivil</t>
  </si>
  <si>
    <t>Incrementar en un 30% la confianza de los servidores públicos en los sistemas de información</t>
  </si>
  <si>
    <t>SECRETARIA GENERAL
OFICINA ASESORA DE PLANEACIÓN</t>
  </si>
  <si>
    <t xml:space="preserve">Número de sentencias o conciliaciones en contra de la Entidad / Numero de Resoluciones Cumplimiento fallo hasta la remisión de los documentos a la Dirección Financiera con el fin de efectuar el pago.  </t>
  </si>
  <si>
    <t>100% integración de aplicaciones utilizadas en la Aerocivil</t>
  </si>
  <si>
    <t>1. Revisión Marco Legal Nacional e Internacional de la Aviación Civil.
2. Identificación de Entidades del Estado con duplicidad de competencias.
3. Definición del alcance de las competencias de cada una de las entidades partícipes del sector.
4. Revisión Normas y propuesta de ajustes para alcanzar un mayor articulación entre las entidades del sector de la aviación civil.</t>
  </si>
  <si>
    <t>1. Realizar el agendamiento de citas de negocios para ser desarrolladas en el marco de F AIR COLOMBIA 2019.
2. Diseñar una agenda de negocios en la que se atiendan los requerimientos de los expositores a F AIR COLOMBIA 2019. Se plantea un incremento de 5% en las citas de negocios agendadas.</t>
  </si>
  <si>
    <t xml:space="preserve">Número de Acuerdos de Cooperación Técnica materializados.
</t>
  </si>
  <si>
    <t>Acuerdos de Cooperación Técnica materializados</t>
  </si>
  <si>
    <t>1. Adelantar las actuaciones administrativas sancionatorias por las violaciones a los Reglamentos Aeronáuticos de Colombia, que sean radicadas en la Oficina de Transporte Aéreo, atendiendo el debido proceso.</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</si>
  <si>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</si>
  <si>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Actualización del Plan de Navegación Aérea.</t>
  </si>
  <si>
    <t>Avance elaboración e implementación del nuevo Modelo de Gestión para las Regionales.</t>
  </si>
  <si>
    <t xml:space="preserve">SUBDIRECCIÓN GENERAL
OFICINA ASESORA DE PLANEACIÓN
</t>
  </si>
  <si>
    <t xml:space="preserve">Número de instrumentos suscritos y/o actualizados  / Número de instrumentos programados (9) </t>
  </si>
  <si>
    <t>Instrumentos bilaterales liberalizados</t>
  </si>
  <si>
    <t>Aumentar las frecuencias y conectividad de los aeropuertos troncales concesionados mediante un Foro de análisis de conectividad aérea para planificar las estrategias comerciales con participación de las Entidades Regionales, Ministerio de Turismo, Cámaras de Comercio y las Aerolíneas de pasajeros y de carga.</t>
  </si>
  <si>
    <t>15 Rutas operadas por empresas no regulares o regionales en los mercados no servidos.</t>
  </si>
  <si>
    <t>1. Adecuar y extender el marco regulatorio de las medidas para facilitar la conectividad aérea en el país hoy contenida en la Res. 1777 de 2018.
2. Realizar 2 eventos de mesas de conectividad en las regiones para efectos de la aplicación de esta medida.
3. Preparar estudios de evaluación y recomendaciones para la mejora de la medida.
4. Realizar recomendaciones de política para asegurar el acceso a los canales de distribución de estos operadores.</t>
  </si>
  <si>
    <t xml:space="preserve">Desarrollar la política para la prestación de servicios aéreos esenciales, que facilite la integración de las zonas apartadas del país, mediante una red de servicios de transporte aéreo apoyada desde el Gobierno Nacional. </t>
  </si>
  <si>
    <t>Documento de propuesta de la política pública y Metodología para los Servicios Aéreos Esenciales </t>
  </si>
  <si>
    <t>Un documento con la Propuesta de Política Pública y la Metodología para los Servicios Aéreos Esenciales radicado en DNP.</t>
  </si>
  <si>
    <r>
      <t>1. Coordinación de mesas de trabajo para la "</t>
    </r>
    <r>
      <rPr>
        <i/>
        <sz val="10"/>
        <rFont val="Arial"/>
        <family val="2"/>
      </rPr>
      <t>Revisión de la Metodología para la prestación de los Servicios Aéreos Esenciales</t>
    </r>
    <r>
      <rPr>
        <sz val="10"/>
        <rFont val="Arial"/>
        <family val="2"/>
      </rPr>
      <t>" 
2. Proponer y desarrollar una propuesta de política pública y de  nueva Metodología para la prestación de los Servicios Aéreos Esenciales.
3. Socializar la propuesta de política pública y la Metodología.
4. Gestión ante el DNP para la adopción de la nueva política pública y su metodología.</t>
    </r>
  </si>
  <si>
    <t xml:space="preserve">Elaborar un estudio de factibilidad de la operación de helicópteros en Colombia que recomiende cómo mejorar su operación, incluyendo la operación 24 horas y las posibilidades de su desarrollo. </t>
  </si>
  <si>
    <t xml:space="preserve">Un Documento de factibilidad de la operación de helicópteros en Colombia. </t>
  </si>
  <si>
    <t>OFICINA DE TRANSPORTE AÉREO
OFICINA ASESORA DE PLANEACIÓN 
OFICINA DE COMERCIALIZACIÓN EN INVERSIÓN</t>
  </si>
  <si>
    <t>1. Establecer la metodología de la mesa de trabajo.
2. Convocar a la mesa de trabajo.
3. Reuniones de la mesa de trabajo.
4. Elaboración de actas.
5. Presentación del documento final.</t>
  </si>
  <si>
    <t xml:space="preserve">Documento descriptivo de diagnóstico. </t>
  </si>
  <si>
    <t xml:space="preserve">1 Documento descriptivo de diagnóstico. </t>
  </si>
  <si>
    <t>1. Diagnóstico Inicial y metodología de trabajo.
2. Convocatorias y reuniones de la mesa de trabajo.
3. Elaboración del documento.
4. Convocatoria a Foro de debate sobre los resultados
5. Presentación del documento final.</t>
  </si>
  <si>
    <t xml:space="preserve">OFICINA DE TRANSPORTE AÉREO
OFICINA ASESORA DE PLANEACIÓN
OFICINA DE COMERCIALIZACIÓN E INVERSIÓN 
</t>
  </si>
  <si>
    <t>1. Diagnóstico Inicial y metodología de trabajp
2. Convocatorias y reuniones de la mesa de trabajo.
3. Elaboraciòn del documento.
4. adoptar modificación.</t>
  </si>
  <si>
    <t>1. Diagnóstico Inicial y metodología de trabajp
2. Convocatorias y reuniones de la mesa de trabajo.
3. Elaboración del documento.
4. Adoptar modificación.</t>
  </si>
  <si>
    <t> % de avance en las modificaciones.</t>
  </si>
  <si>
    <t>DIRECCIÓN DE TELECOMUNICACIONES</t>
  </si>
  <si>
    <t>SECRETARÍA DE SISTEMAS OPERACIONALES.
GRUPO DE PLANIFICACIÓN AEROPORTUARIA.</t>
  </si>
  <si>
    <t>1. Actualizar la ficha de inversión.  
2. Programación de inversiones y cronograma.
3. Ejecución del proyecto de inversión.</t>
  </si>
  <si>
    <t>Actividades programadas por Aeropuerto / Total de actividades programadas proyecto de inversión.</t>
  </si>
  <si>
    <t>Mesas  de  concertación con el Ministerio de Educación Nacional -MEN-, mesa sectorial y el SENA</t>
  </si>
  <si>
    <t xml:space="preserve">OFICINA DE TRANSPORTE AÉREO
DIRECCIÓN DE SERVICIOS AEROPORTUARIOS
</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</si>
  <si>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</si>
  <si>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 xml:space="preserve">OFICINA ASESORA DE PLANEACIÓN 
SECRETARÍA DE SISTEMAS OPERACIONALES
</t>
  </si>
  <si>
    <t>1. Actualizar la ficha de inversión.  
2. Programación de inversiones y cronograma
3. Ejecución del proyecto de inversión.</t>
  </si>
  <si>
    <t xml:space="preserve">1. Actualizar la hoja de ruta de evaluación.  
2. Programación de actividades  y cronograma
3. Ejecución de actividades y evaluación. </t>
  </si>
  <si>
    <r>
      <rPr>
        <b/>
        <sz val="10"/>
        <rFont val="Arial"/>
        <family val="2"/>
      </rPr>
      <t>5. INDUSTRIA AERONÁUTICA Y CADENA DE SUMINISTRO:</t>
    </r>
    <r>
      <rPr>
        <sz val="10"/>
        <rFont val="Arial"/>
        <family val="2"/>
      </rPr>
      <t xml:space="preserve">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r>
  </si>
  <si>
    <t>Número de Actas mesas de trabajo</t>
  </si>
  <si>
    <t xml:space="preserve">1. Revisión documental de soporte para la certificación
2. Visita del grupo certificador a las instalaciones del solicitante
3. Cumplimiento de las actividades de autoridad para la certificación de              aeronaves en categoria ALS
4. Expedición del certificado de aeronavegabilidad. </t>
  </si>
  <si>
    <t xml:space="preserve">Desarrollar una Hoja de Ruta que señale cada uno de los procesos necesarios para el desarrollo de la industria aeronáutica que le permita al sector abrir sus puertas globalmente. </t>
  </si>
  <si>
    <t xml:space="preserve">1. Diagnóstico de la situación actual.  
2. Estudios Previos y etapa precontractual
3. Ejecución de la consultoría. </t>
  </si>
  <si>
    <t>Disponer de un Sistema de Gestión del Talento Humano que permita responder a las necesidades del Sector Aeronáutico en cantidad y calidad.</t>
  </si>
  <si>
    <t>Actividades Académicas y programas de formación  Desarrolladas / Actividades Académicas  y Programas de formación  programadas) * 100</t>
  </si>
  <si>
    <t>CENTRO DE ESTUDIOS AERONÁUTICOS (CEA).
DIRECCIÓN DE TALENTO HUMANO</t>
  </si>
  <si>
    <t>Cronograma implementación PEGASO (fase 1 de 4, del Plan de implementación)</t>
  </si>
  <si>
    <t>Registro Aeronáutico depurado</t>
  </si>
  <si>
    <t>Número de matriculas inmersas en causal de cancelación / Número de matrículas programadas para revisión</t>
  </si>
  <si>
    <t>Evaluar 50 matrículas de aeronaves a fin de determinar si hay lugar a adelantar la cancelación de las mismas</t>
  </si>
  <si>
    <t>1. Elaboración de propuesta de actualización
2. Consultas a las áreas operacionales
3. Elaboración y adopción de documento actualizado definitivo.</t>
  </si>
  <si>
    <t>Índice de socialización de SMS-QA</t>
  </si>
  <si>
    <t>1. Establecer programa de socialización
2. Desarrollo del Programa
3. Evaluación de resultados</t>
  </si>
  <si>
    <t>(Número de Aeropuertos con SMS Aprobado / Número de Aeropuertos Proyectados) * 100</t>
  </si>
  <si>
    <t>Número de actividades realizadas x 100/
Número de actividades planeadas</t>
  </si>
  <si>
    <t xml:space="preserve">Número de preguntas Protocolo satisfactorias x 100/
Número Total de preguntas Protocolo. </t>
  </si>
  <si>
    <t>Estudio de cargas de trabajo actualizado</t>
  </si>
  <si>
    <t>Documento Estudio de cargas de trabajo actualizado</t>
  </si>
  <si>
    <t xml:space="preserve">1. Proveer la planta autorizada.
2. Diagnóstico y definición de la necesidad a contratar
3. Adelantar el proceso precontractual
4. Ejecución del contrato
5. Actualizar Manual de Funciones y cargos.
6. Entregable final de cargas de trabajo
7. Gestionar con el Gobierno Nacional las apropiaciones presupuestales.
</t>
  </si>
  <si>
    <t>DIRECCIÓN DE TALENTO HUMANO</t>
  </si>
  <si>
    <t>Establecer y desarrollar una estructura organizacional debidamente alineada al Plan Estratégico Aeronáutico 2030 a fin de cumplir con el objetivo principal.</t>
  </si>
  <si>
    <t xml:space="preserve">Número de actividades realizadas / Total actividades programadas </t>
  </si>
  <si>
    <t>1. Atender las visitas de auditoria  para la Renovación de la Membresía Train Air Plus- 
2. Desarrollo  de  las  actividades  Académicas  de  Formación   PIC- Oferta Académica
3. Seguimiento  y consolidación   de  resultados  del  PIC y  Oferta Académica,  Personal Capacitado de la Entidad  y Sector.</t>
  </si>
  <si>
    <t xml:space="preserve">1. Determinación de  las  oportunidades  para  el desarrollo de  procesos  de investigación  en las  áreas  de   Seguridad  Operacional, Seguridad  de la Aviación  Civil, Gestión de la Aviación, Gestión Ambiental.
2. Elaboración  de   los  productos  de  investigación.
3. Publicación  y  divulgación  de los  productos  de  Investigación.
4. Publicación  y  divulgación  de los  productos  de  Investigación.
5. Realización del segundo  encuentro  de Investigación  del  Sector Aeronáutico.   
</t>
  </si>
  <si>
    <t>1. Ajuste en  la construcción  del diseño curricular del Programa  Académico.
2. Construcción de documentos Maestro- Condiciones de Calidad (Institucional- Programas) con  los  anexos  respectivos.
3. Radicación de  trámite Registro Calificado en plataforma SACES  en  los plazos  establecidos por  el MEN.
4. Seguimiento al proceso de  notificación, evaluación y revisión de informe de visitas de pares del MEN y atención de  Requerimientos CEA-MEN.
5. Seguimiento a  la expedición   de  la resolución  de aprobación del registro calificado por parte del MEN.</t>
  </si>
  <si>
    <t xml:space="preserve">1. Diagnóstico interinstitucional.
2. Determinación de las fuentes de financiación.
3. Levantamiento de la  Oferta  laboral del Sector.
4. Entrega de documento de Análisis de la capacidad institucional para la construcción del Marco Nacional de Cualificaciones del sector de aviación civil.
</t>
  </si>
  <si>
    <t>1. Negociación y revisión del convenio marco de cooperación institucional y Estudio de viabilidad   de oferta  académica  para   funcionarios de la             Entidad.
2. Suscripción de convenios marco de cooperación institucional</t>
  </si>
  <si>
    <t>1. Elaboración de propuesta de resolución para la creación del equipo             colombiano de seguridad operacional
2. Difusión de la resolución
3. Elaboración del plan anual de actividades para el ECSO.</t>
  </si>
  <si>
    <t xml:space="preserve">1. Recolección de la información
2. Elaboración de articulos para el informe
3. Elaboración de gráficas para el informe
4. Elaboración Informe Preliminar Resultados de gestión de seguridad             operacional
</t>
  </si>
  <si>
    <t>1. Cumplimiento de las actividades programadas
2. Presentación de evidencias de cada plan de acción correctivo</t>
  </si>
  <si>
    <t>1. Presentar proyecto Preliminar  de Rev. 03  a la Dirección General para actualizar el PEGASO. 
2. Análisis de faltantes.</t>
  </si>
  <si>
    <t xml:space="preserve">1. Identificar aeronaves con matrículas  inscritas  en el Registro Aeronáutico Nacional en condición de inactividad mayor a tres (3) años.
2. Realizar el estudio jurídico de cada aeronave para determinar si en cada caso aplica alguna de las causales de cancelación previstas por el RAC.
3. Solicitar concepto técnico a las áreas competentes de ser necesario, para evaluar la viabilidad de cancelación de la matrícula de las aeronaves estudiadas.
4. Iniciar la respectiva actuación administrativa de ser procedente, elaborar resolución y una vez ejecutoriada alimentar aplicativo SIGA y digitalizar el expediente en la herramienta mercurio dando cumplimiento ley de archivo.  
</t>
  </si>
  <si>
    <t>1. Estado actual del Sistema de Gestión del Conocimiento.
2. Formular la política de Gestión del Conocimiento.
3. Definir metodología para la gestión del conocimiento en la Cooperación Internacional
3. Implementacion del Sistema de Gestión del Conocimiento mediante la utilización de las TIC´S.</t>
  </si>
  <si>
    <t>1. Analizar el nivel de implementación del Decreto 823 de 2017. 
2. Revisar la estructura organizacional existente a nivel de Grupos y su correlación con el Decreto 823 de 2017.
3. Analizar la desconcentración de roles y responsabilidades en algunas áreas.   
4. Analizar la correlación del Decreto 823 de 2017 con el Plan Estratégico Aeronáutico 2030
5. Documento de recomendación que responda con las necesidades del servicio, de acuerdo con el Modelo de Gestión del Servicio definido por la Entidad.
6. Elaborar un nuevo modelo de los Grupos que soportan la Estructura Organizacional de manera simple
7. Desarrollar proceso de cambio organizacional orientado al nuevo modelo de gestión</t>
  </si>
  <si>
    <t xml:space="preserve">1. Realizar cronograma para la implementación de ISO 9001:2015 en las etapas de la Gestión contractual.
2. Gestionar la implementación de los estándares ISO 9001:2015, de acuerdo al cronograma establecido.
3. Solicitar y presentar la auditoria interna de calidad a las etapas de la Gestión Contractual.
4. Elaborar e iniciar los planes de mejoramiento pertinentes para cumplir con los estándares ISO 9001:2015,de acuerdo a resultado de auditoria interna
 </t>
  </si>
  <si>
    <t>1. Elaborar los procedimientos, instructivos, formatos, necesarios para la estandarización y control de la gestión que se realiza en el Grupo de Servicios Generales.
2. adoptar y socializar los documentos elaborados para la estandarización de la gestión que se realiza en el Grupo de Servicios Generales</t>
  </si>
  <si>
    <t>1. Revisar los flujos y etapas del proceso.
2. Realizar ajustes necesarios para la actualización.</t>
  </si>
  <si>
    <t>1. Revisar los flujos y etapas del proceso.
2. Realizar ajustes necesarios para la actualización</t>
  </si>
  <si>
    <t>FORTALECIMIENTO DE LAS DIRECCIONES REGIONALES AERONÁUTICAS</t>
  </si>
  <si>
    <t>DIRECCIÓN DE INFORMÁTICA</t>
  </si>
  <si>
    <t>Implementación de estándares NTC ISO 9001:2015 en las etapas de la Gestión Contractual</t>
  </si>
  <si>
    <t xml:space="preserve">Actualizar el proceso de Direccionamiento Estratégico de acuerdo con estándares NTC ISO 9001:2015  </t>
  </si>
  <si>
    <t xml:space="preserve">Actualizar el proceso de Gestión de la Educación de acuerdo con estándares NTC ISO 9001:2015   </t>
  </si>
  <si>
    <t xml:space="preserve">Proceso de Direccionamiento Estratégico actualizado  de acuerdo con estándares NTC ISO 9001:2015  </t>
  </si>
  <si>
    <t xml:space="preserve">Proceso de Gestión de la Educación actualizado  de acuerdo con estándares NTC ISO 9001:2015  </t>
  </si>
  <si>
    <t>1. Elaborar informe
2. Remitir Informe</t>
  </si>
  <si>
    <t>INTEGRIDAD
TRANSPARENCIA, ACCESO A LA INFORMACIÓN PÚBLICA Y LUCHA CONTRA LA CORRUPCIÓN
SERVICIO AL CIUDADANO
PARTICIPACIÓN CIUDADANA EN LA GESTIÓN PÚBLICA
RACIONALIZACIÓN DE TRÁMITES.</t>
  </si>
  <si>
    <t>1. Realizar evento de promoción en Urabá dirigido a Fumigadores.
2. Realizar evento de promoción en Pereira dirigido a Escuelas y Aviación General.
3. Realizar evento de promoción en Guaymaral orientado a Escuelas y Aviación General.
4. Realizar evento de promoción en Barranquilla dirigido a  Escuelas, Aviación General y Fumigadores.
5. Realizar evento de promoción en Ibagué dirigido a Fumigadores
6. Realizar evento de promoción en Medellín  dirigido a  Escuelas, Aviación No Regular y Aviación General.
7. Realizar evento de promoción en Eldorado dirigido a Aviación Regular y No Regular.
8. Realizar evento de promoción en Villavicencio dirigido a Aviación No Regular y Fumigadores</t>
  </si>
  <si>
    <t>1. Preparar un Auditor USOAP AIG.
2. Presentar el Cuestionario  Actividades Aeronáuticas del Estado, SAAQ.
3. Actualizar cinco (5) Manuales AIG
4. Presentar una propuesta de Decreto sobre aspectos AIG.
5. Presentar la Notificación Electrónica de Diferencias, EFOD.
6. Presentar las Preguntas de Protocolo de Autoevaluación, PQ´s.
7. Presentar una propuesta modificación RAC 114.
8. Presentar una preauditoria de práctica asistida por el SRVSOP</t>
  </si>
  <si>
    <t xml:space="preserve"> Desarrollar el 100% el Plan Institucional de Capacitación - PIC y oferta  Académica orientada a la formación en  la gestión aeronáutica  integral  y fortalecimiento  institucional </t>
  </si>
  <si>
    <t>1. Convocar y coordinar las mesas estratégicas   entre  el participación del Ministerio de Transporte,  ANI  y demás asistentes requeridos. 
2. Priorizar las obras de cada aeropuerto para llevarlos a la mesa.
3. Trabajar con la Oficina de Planeacion para las respectivas asignaciones presupuestales.
4. Coordinar al interior de la Entidad, el traslado de los recursos a financiar al patrimonio autónomo de los contratos de concesión de El Dorado y Rionegro y otros aeropuertos.</t>
  </si>
  <si>
    <r>
      <t xml:space="preserve">A. Fórmula de Incentivos
</t>
    </r>
    <r>
      <rPr>
        <sz val="10"/>
        <rFont val="Arial"/>
        <family val="2"/>
      </rPr>
      <t>1.</t>
    </r>
    <r>
      <rPr>
        <b/>
        <sz val="10"/>
        <rFont val="Arial"/>
        <family val="2"/>
      </rPr>
      <t xml:space="preserve"> </t>
    </r>
    <r>
      <rPr>
        <sz val="10"/>
        <rFont val="Arial"/>
        <family val="2"/>
      </rPr>
      <t xml:space="preserve">Recopilar informacion sobre esquemas de incentivos diseñados y aplicados en otros aeropuertos(modelo de otros países).
2. Evaluar el grado de aplicación y efectividad de esquemas de incentivos que sean  evaluados, ejemplo (Si hay resultados de estímulos de tráfico, permanencia del servicio). 
3. Formulación de las bases de un esquema de incentivos para aeropuertos en Colombia, identificando los principales factores que puedan estimular la demanda.
</t>
    </r>
    <r>
      <rPr>
        <b/>
        <sz val="10"/>
        <rFont val="Arial"/>
        <family val="2"/>
      </rPr>
      <t xml:space="preserve">
 B Tarifas Competitivas
</t>
    </r>
    <r>
      <rPr>
        <sz val="10"/>
        <rFont val="Arial"/>
        <family val="2"/>
      </rPr>
      <t>1</t>
    </r>
    <r>
      <rPr>
        <b/>
        <sz val="10"/>
        <rFont val="Arial"/>
        <family val="2"/>
      </rPr>
      <t xml:space="preserve">. </t>
    </r>
    <r>
      <rPr>
        <sz val="10"/>
        <rFont val="Arial"/>
        <family val="2"/>
      </rPr>
      <t>Analisis del Bench- marking del estado actual de las tarifas en Colombia y la de los principales aeropuertos de la región que puedan ser compentencia de los aeropuertos colombianos.
2. Medir el impacto por costos aeroportuarios en la productividad del transporte aéreo.
 3. Estructurar diferentes esquemas de tarifas que atiendan un entorno de competitividad.</t>
    </r>
  </si>
  <si>
    <t>Ser una autoridad de aviación civil que la comunidad aeronáutica identifique por su capacidad de actuación y respuesta, dentro de un amplio espectro de facultades, que darán confianza a los usuarios del transporte aéreo y a la OACI.</t>
  </si>
  <si>
    <t>RESPONSABLE</t>
  </si>
  <si>
    <t xml:space="preserve">Fortalecer la gestión financiera a través de mejores prácticas </t>
  </si>
  <si>
    <t>DIRECCION GENERAL
OFICINA ASESORA DE PLANEACIÓN
SECRETARÍA GENERAL</t>
  </si>
  <si>
    <t>1. Backup ISOlución Vr 3- Backup del Administrador
2. Aseguramiento de Calidad funcional básico y de migración. Ambiente de Pruebas Servidor del Cliente.
3. Definir ajustes a la versión detectadas en ambiente de pruebas- procesos- Objetivos , tablas básicas.
4. Ajustes Incidencias de Migración
5. Capacitación en ambiente de producción
6. Instalación Isolución Versión 4,8 en Producción Servidor del Cliente
7 Revisar la Migración Ambiente de Producción Servidor del Cliente.
8. Ajustar tablas básicas y revisión  de la parametrización del aplicativo. Número de acceso a usuarios por una semana.
9. Aseguramiento de Calidad Migración.
10. Aseguramiento de Calidad Migración.
11. Ajustes Migración.
12. Puesta en marcha, salida en vivo.
13. Capacitación Equipos de Gerencia, ambiente de pruebas</t>
  </si>
  <si>
    <t>Auditorías internas realizadas</t>
  </si>
  <si>
    <t>Número de hallazgos cerrados / Total de hallazgos</t>
  </si>
  <si>
    <t>Lograr que los Estados Financieros de la Entidad reflejen fielmente todos los aspectos reales y que la ejecución presupuestal de la vigencia se realice en condiciones adecuadas de razonabilidad</t>
  </si>
  <si>
    <t>Fortalecer  el Sistema de Control Interno.</t>
  </si>
  <si>
    <t xml:space="preserve"> Hallazgos cerrados / total de hallazgos hasta el 2018</t>
  </si>
  <si>
    <t xml:space="preserve">1.  Mantener Actualizada la Matriz de Pagos de Sentencias y Conciliaciones para la vigencia 2019
</t>
  </si>
  <si>
    <t xml:space="preserve">Cerrar el 100% de hallazgos hasta la vigencia 2018.  </t>
  </si>
  <si>
    <t xml:space="preserve">1. Gestionar con los procesos responsables acciones de mejora efectivas para lograr el fenecimiento de la cuenta.
2. Verificar la efectividad de la acciones propuestas en el Plan de Mejoramiento Institucional de los hallazgos que impactan el fenecimiento de la cuenta fiscal.
3. Análisis y clasificación de los hallazgos de la Oficina de Control Interno transversales originados en los diferentes procesos que impactan la razonabilidad de los estados financieros y por ende el fenecimiento de la cuenta fiscal.
4. Verificar la efectividad del plan de acción de los hallazgos de la Oficina de Control Interno relacionados con el fenecimiento de la cuenta y adicionar las acciones que se consideren necesarias para subsanarlos. 
5. Incluir como unidades auditables los aspectos más críticos que han impedido que la Entidad fenezca la cuenta fiscal.
</t>
  </si>
  <si>
    <t xml:space="preserve">1. Determinar la causa raíz para disminuir el riesgo jurídico en la entidad
2. Estructurar el mejoramiento frente al cobro coactivo
3. Estructurar el mejoramiento frente a los conceptos jurídicos y la asistencia legal que respaldan las decisiones de la entidad
4. Estructurar el mejoramiento de la representación  judicial
5. Estructurar el mejoramiento de la defensa constitucional y administrativa
6. Plan de acción para mitigar el daño antijuridico 
</t>
  </si>
  <si>
    <t>1- Documento de Diagnóstico de la operación.  
2. Priorizar inversiones y actividades en mesas de trabajo.
3. Documento final de viabilidad.</t>
  </si>
  <si>
    <r>
      <t xml:space="preserve">Actualizar </t>
    </r>
    <r>
      <rPr>
        <sz val="10"/>
        <color theme="0"/>
        <rFont val="Arial"/>
        <family val="2"/>
      </rPr>
      <t>el Manual del Sistema de Gestión de Seguridad</t>
    </r>
    <r>
      <rPr>
        <sz val="10"/>
        <rFont val="Arial"/>
        <family val="2"/>
      </rPr>
      <t xml:space="preserve"> Operacional de la Secretaria de Sistemas Operacionales </t>
    </r>
    <r>
      <rPr>
        <sz val="10"/>
        <color theme="0"/>
        <rFont val="Arial"/>
        <family val="2"/>
      </rPr>
      <t>Versión 2</t>
    </r>
  </si>
  <si>
    <r>
      <t xml:space="preserve">Base de Datos </t>
    </r>
    <r>
      <rPr>
        <sz val="10"/>
        <color theme="0"/>
        <rFont val="Arial"/>
        <family val="2"/>
      </rPr>
      <t>Actualizada</t>
    </r>
  </si>
  <si>
    <t>Manual de SMS socializado</t>
  </si>
  <si>
    <t xml:space="preserve">SMS aprobado </t>
  </si>
  <si>
    <t>Documento SMS Aprobado. (Dos)</t>
  </si>
  <si>
    <t xml:space="preserve">1. Clasificación, Depuración y Distribución  
2. verificación de la efectividad de las acciones
3. Auditoria a la Base de Datos
</t>
  </si>
  <si>
    <t xml:space="preserve">1. Producir los instrumentos descritos en el Manual SMS
2. Aplicar los instrumentos en los procesos del prestador de servicios
3. Incluir en el aplicativo Isolución las actividades previas
4. Evaluación de resultados
</t>
  </si>
  <si>
    <r>
      <rPr>
        <sz val="10"/>
        <color rgb="FFFF0000"/>
        <rFont val="Arial"/>
        <family val="2"/>
      </rPr>
      <t xml:space="preserve">1. Plan de trabajo para la actualización de los espacios aéreos. </t>
    </r>
    <r>
      <rPr>
        <sz val="10"/>
        <rFont val="Arial"/>
        <family val="2"/>
      </rPr>
      <t xml:space="preserve">
2. Documento de justificación de la necesidad.
2. Contratación del concepto de espacio aéreo</t>
    </r>
    <r>
      <rPr>
        <sz val="10"/>
        <color rgb="FFFF0000"/>
        <rFont val="Arial"/>
        <family val="2"/>
      </rPr>
      <t xml:space="preserve"> TMA</t>
    </r>
    <r>
      <rPr>
        <sz val="10"/>
        <rFont val="Arial"/>
        <family val="2"/>
      </rPr>
      <t xml:space="preserve">.
3. Concepto operacional renovado </t>
    </r>
    <r>
      <rPr>
        <sz val="10"/>
        <color rgb="FFFF0000"/>
        <rFont val="Arial"/>
        <family val="2"/>
      </rPr>
      <t>(Estudio)</t>
    </r>
    <r>
      <rPr>
        <sz val="10"/>
        <rFont val="Arial"/>
        <family val="2"/>
      </rPr>
      <t xml:space="preserve">
5. Espacio Aéreo actualizado </t>
    </r>
    <r>
      <rPr>
        <sz val="10"/>
        <color rgb="FFFF0000"/>
        <rFont val="Arial"/>
        <family val="2"/>
      </rPr>
      <t>AIP</t>
    </r>
    <r>
      <rPr>
        <sz val="10"/>
        <rFont val="Arial"/>
        <family val="2"/>
      </rPr>
      <t>.</t>
    </r>
  </si>
  <si>
    <r>
      <t xml:space="preserve">SECRETARÍA DE SISTEMAS OPERACIONALES.
</t>
    </r>
    <r>
      <rPr>
        <sz val="10"/>
        <color rgb="FFFF0000"/>
        <rFont val="Arial"/>
        <family val="2"/>
      </rPr>
      <t>GRUPO DE PLANIFICACIÓN AEROPORTUARIA.</t>
    </r>
  </si>
  <si>
    <r>
      <t xml:space="preserve">Establecer un operador de mantenimiento del lado </t>
    </r>
    <r>
      <rPr>
        <sz val="10"/>
        <color rgb="FFFF0000"/>
        <rFont val="Arial"/>
        <family val="2"/>
      </rPr>
      <t>aire</t>
    </r>
    <r>
      <rPr>
        <sz val="10"/>
        <rFont val="Arial"/>
        <family val="2"/>
      </rPr>
      <t xml:space="preserve"> integral.</t>
    </r>
  </si>
  <si>
    <t>1. Evaluación de información existente
2. Evaluación de la infraestructura
3. Matriz multicriterio
4. Documento de planificación de la ciudad Región</t>
  </si>
  <si>
    <r>
      <t xml:space="preserve">DIRECCIÓN DE INFRAESTRUCTURA 
OFICINA DE COMERCIALIZACIÓN E INVERSIÓN.
</t>
    </r>
    <r>
      <rPr>
        <sz val="10"/>
        <color rgb="FFFF0000"/>
        <rFont val="Arial"/>
        <family val="2"/>
      </rPr>
      <t>GRUPO DE INMUEBLES
DIRECCIÓN DE TELECOMUNICACIONE</t>
    </r>
  </si>
  <si>
    <t xml:space="preserve">1. Evaluar la información.  
2. Realizar análisis de factibilidad
3. Documento de factibilidad. </t>
  </si>
  <si>
    <t>Documento Optimización e implementación del Plan Estratégico Ambiental del sector transporte aéreo.</t>
  </si>
  <si>
    <r>
      <t xml:space="preserve">1. </t>
    </r>
    <r>
      <rPr>
        <sz val="10"/>
        <color rgb="FFFF0000"/>
        <rFont val="Arial"/>
        <family val="2"/>
      </rPr>
      <t>Diagnostico de la información actual y por complementar</t>
    </r>
    <r>
      <rPr>
        <sz val="10"/>
        <rFont val="Arial"/>
        <family val="2"/>
      </rPr>
      <t xml:space="preserve">
2. Programación de actividades y cronograma
3</t>
    </r>
    <r>
      <rPr>
        <sz val="10"/>
        <color rgb="FFFF0000"/>
        <rFont val="Arial"/>
        <family val="2"/>
      </rPr>
      <t xml:space="preserve">.Proceso contractual realizado
4. Documento Optimización e implementación del Plan Estratégico Ambiental del sector transporte aéreo.
</t>
    </r>
  </si>
  <si>
    <t xml:space="preserve">1. Análisis de informes de los paneles de expertos por parte del comité de         estándares de vuelo.
2. Identificación de recomendaciones adicionales propuestas por Colombia. 
3.  Aportes de Colombia al SRVSOP
</t>
  </si>
  <si>
    <t>1. Establecer actividades a realizar en el marco de la estrategia para fortalecer las actividades de supervisión
2. Desarrollar actividades definidas en el marco de la estrategia para fortalecer las funciones de supervisión</t>
  </si>
  <si>
    <t xml:space="preserve">1. Elaborar los procedimientos, instructivos, formatos, necesarios para la estandarización y control de la gestión que se realiza en el Grupo de almacén y Seguros.
2. Adoptar y socializar los documentos elaborados para la estandarización de la gestión que se realiza en el Grupo de almacén y Grupo de Seguros.
</t>
  </si>
  <si>
    <t xml:space="preserve">Realizar la optimización e implementación del Plan Estratégico Ambiental del sector transporte aéreo. </t>
  </si>
  <si>
    <t>Optimización e implementación del Plan Estratégico Ambiental del sector transporte aéreo.</t>
  </si>
  <si>
    <r>
      <t>Estudio</t>
    </r>
    <r>
      <rPr>
        <sz val="10"/>
        <color rgb="FFFF0000"/>
        <rFont val="Arial"/>
        <family val="2"/>
      </rPr>
      <t xml:space="preserve"> elaborado.</t>
    </r>
  </si>
  <si>
    <r>
      <t>1. Recopilar información sobre ingresos regulados y no regulados.
2. Agrupar la información por tipo o categoría de aeropuertos identificando las proporciones actuales de participación de los ingresos regulados y no regulados.
3. Revisar casos de éxito en otros países  que han diversificado la participación de estos ingresos para identificar la posible adopción de estos en nuestro sistema.
4. Verificar la adaptabilidad de estos factores y en función de ellos d</t>
    </r>
    <r>
      <rPr>
        <sz val="10"/>
        <color rgb="FFFF0000"/>
        <rFont val="Arial"/>
        <family val="2"/>
      </rPr>
      <t>e</t>
    </r>
    <r>
      <rPr>
        <sz val="10"/>
        <rFont val="Arial"/>
        <family val="2"/>
      </rPr>
      <t>finir el avance de metas para lograr una mayor participación de los ingresos.
5.</t>
    </r>
    <r>
      <rPr>
        <sz val="10"/>
        <color rgb="FFFF0000"/>
        <rFont val="Arial"/>
        <family val="2"/>
      </rPr>
      <t>Presentar</t>
    </r>
    <r>
      <rPr>
        <sz val="10"/>
        <rFont val="Arial"/>
        <family val="2"/>
      </rPr>
      <t xml:space="preserve"> resultados.</t>
    </r>
  </si>
  <si>
    <t xml:space="preserve">Utilizar la herramienta del procedimiento de Manejo de APP-IP de los proyectos de concesión presentados por ANI a la Aerocivil. </t>
  </si>
  <si>
    <t xml:space="preserve">Actividades Desarrolladas para la Viabilización </t>
  </si>
  <si>
    <t>Total de actividades ejecutadas para la viabilización / Total de actividades programadas para la viabilización programadas.</t>
  </si>
  <si>
    <r>
      <t>1. Actualizar la hoja de ruta de</t>
    </r>
    <r>
      <rPr>
        <sz val="10"/>
        <color rgb="FFFF0000"/>
        <rFont val="Arial"/>
        <family val="2"/>
      </rPr>
      <t xml:space="preserve"> viabilización</t>
    </r>
    <r>
      <rPr>
        <sz val="10"/>
        <rFont val="Arial"/>
        <family val="2"/>
      </rPr>
      <t xml:space="preserve">.    
2. Programación de actividades  y cronograma
3. Ejecución de actividades y evaluación. </t>
    </r>
  </si>
  <si>
    <t>CENTRO DE ESTUDIOS AERONÁUTICOS (CEA).</t>
  </si>
  <si>
    <t>RESPONSABLE EN OAP DE APOYAR EVALUACIÓN</t>
  </si>
  <si>
    <t>PATRICIA ELENA CARDENAS</t>
  </si>
  <si>
    <t>ALFONSO DE JESUS BARRIOS</t>
  </si>
  <si>
    <t>DEMETRIO CAPADOR</t>
  </si>
  <si>
    <t>LUISA CAMILA ARIAS</t>
  </si>
  <si>
    <t>JORGE VILLOTA</t>
  </si>
  <si>
    <t>PABLO ALEJANDRO GIRALDO</t>
  </si>
  <si>
    <t>CENAIDA JEREZ</t>
  </si>
  <si>
    <t>FABIO CELY</t>
  </si>
  <si>
    <t>LINA MARCELA MORALES</t>
  </si>
  <si>
    <t>LUZ MELBA CASTAÑEDA</t>
  </si>
  <si>
    <t>FANNY PEREIRA GÓEZ</t>
  </si>
  <si>
    <t>MARTHA PATRICIA BARRERA</t>
  </si>
  <si>
    <t xml:space="preserve">PABLO ALEJANDRO GIRALDO </t>
  </si>
  <si>
    <t>OBJETIVO INSTITUCIONAL</t>
  </si>
  <si>
    <t>CENAIDA JEREZ RUIZ</t>
  </si>
  <si>
    <t>RESPONSABLE DE EVALUAR OAP</t>
  </si>
  <si>
    <t>ÁREA A LA QUE SE EVALUA</t>
  </si>
  <si>
    <t>TALENTO HUMANO / ESTRUCTURA / SISTEMA GESTIÓN CONOCIMIENTO / PROCESOS</t>
  </si>
  <si>
    <t>TOTAL ACTIVIDADES A EVALUAR</t>
  </si>
  <si>
    <t>INSTITUCIONALIDAD</t>
  </si>
  <si>
    <t>INSTITUCIONALIDAD /INFRAESTRUCTURA Y SOSTENIBILIDAD AMBIENTAL / PROCESOS</t>
  </si>
  <si>
    <r>
      <rPr>
        <b/>
        <u/>
        <sz val="11"/>
        <color theme="1"/>
        <rFont val="Calibri"/>
        <family val="2"/>
        <scheme val="minor"/>
      </rPr>
      <t>OAP</t>
    </r>
    <r>
      <rPr>
        <sz val="11"/>
        <color theme="1"/>
        <rFont val="Calibri"/>
        <family val="2"/>
        <scheme val="minor"/>
      </rPr>
      <t xml:space="preserve"> /SSO/OCEI</t>
    </r>
  </si>
  <si>
    <t>CLAUDIA YANNETH GARCÍA</t>
  </si>
  <si>
    <t>SSO (SMS)</t>
  </si>
  <si>
    <t xml:space="preserve"> SEGURIDAD OPERACIONAL Y DE LA AVIACIÓN CIVIL</t>
  </si>
  <si>
    <t>INVESTIGACIÓN DE ACCIDENTES</t>
  </si>
  <si>
    <t>CONECTIVIDAD / TECNOLOGÍA DE LA INFORMACIÓN Y COMUNICACIONES - TIC´S</t>
  </si>
  <si>
    <t>OTA (NORMAS) / TICS</t>
  </si>
  <si>
    <t>FANNY PEREIRA</t>
  </si>
  <si>
    <t>INFRAESTRUCTURA Y SOSTENIBILIDAD AMBIENTAL</t>
  </si>
  <si>
    <t>SSO</t>
  </si>
  <si>
    <t xml:space="preserve">INSTITUCIONALIDAD / CONTROL INTERNO / ANTICORRUPCIÓN </t>
  </si>
  <si>
    <t>IA/OCI/OAP/SG/DG</t>
  </si>
  <si>
    <t xml:space="preserve"> INSTITUCIONALIDAD / SEGURIDAD OPERACIONAL Y DE LA AVIACIÓN CIVIL</t>
  </si>
  <si>
    <t>OAP/GPA/SSOAC (INDUSTRIA)</t>
  </si>
  <si>
    <t>SG/OAP/GCP/SSOAC</t>
  </si>
  <si>
    <t>CONECTIVIDAD /COMPETITIVIDAD /INFRAESTRUCTURA Y SOSTENIBILIDAD AMBIENTAL</t>
  </si>
  <si>
    <t>OTA/OAP/OCEI/DSA</t>
  </si>
  <si>
    <t xml:space="preserve">CONECTIVIDAD / COMPETITIVIDAD/ INFRAESTRUCTURA Y SOSTENIBILIDAD AMBIENTAL /  INDUSTRIA AERONÁUTICA Y CADENA DE SUMINISTRO: </t>
  </si>
  <si>
    <t>OCEI/ SSO/ OJ/ ORA/SSOAC</t>
  </si>
  <si>
    <t>COMPETITIVIDAD / SEGURIDAD OPERACIONAL Y DE LA AVIACIÓN CIVIL/QUEHACER JURIDICO DE LA ENTIDAD</t>
  </si>
  <si>
    <t>DIA/ SSOAC/ REGIONALES</t>
  </si>
  <si>
    <t xml:space="preserve"> INFRAESTRUCTURA Y SOSTENIBILIDAD AMBIENTAL / SEGURIDAD OPERACIONAL Y DE LA AVIACIÓN CIVIL / FORTALECIMIENTO DE LAS DIRECCIONES REGIONALES AERONÁUTICAS</t>
  </si>
  <si>
    <t>TOTAL</t>
  </si>
  <si>
    <t>DESARROLLO DEL TALENTO HUMANO EN EL SECTOR / PROCESOS</t>
  </si>
  <si>
    <t>CEA /DTH</t>
  </si>
  <si>
    <t>Número</t>
  </si>
  <si>
    <t>P</t>
  </si>
  <si>
    <t>E</t>
  </si>
  <si>
    <t>1. Revisión Marco Legal Nacional e Internacional de la Aviación Civil.</t>
  </si>
  <si>
    <t>2. Identificación de Entidades del Estado con duplicidad de competencias.</t>
  </si>
  <si>
    <t>3. Definición del alcance de las competencias de cada una de las entidades partícipes del sector.</t>
  </si>
  <si>
    <t>4. Revisión Normas y propuesta de ajustes para alcanzar un mayor articulación entre las entidades del sector de la aviación civil.</t>
  </si>
  <si>
    <t>PONDERACION ACTIVIDAD</t>
  </si>
  <si>
    <r>
      <rPr>
        <b/>
        <sz val="10"/>
        <rFont val="Verdana"/>
        <family val="2"/>
      </rPr>
      <t>1. INSTITUCIONALIDAD:</t>
    </r>
    <r>
      <rPr>
        <sz val="10"/>
        <rFont val="Verdana"/>
        <family val="2"/>
      </rPr>
      <t xml:space="preserve"> Consolidar los roles de autoridad, de prestación del servicio y de investigación de accidentes para dinamizar el crecimiento del transporte aéreo, contribuyendo así a la aviación civil colombiana. </t>
    </r>
  </si>
  <si>
    <r>
      <rPr>
        <u/>
        <sz val="10"/>
        <rFont val="Verdana"/>
        <family val="2"/>
      </rPr>
      <t>Número áreas listas x 100</t>
    </r>
    <r>
      <rPr>
        <sz val="10"/>
        <rFont val="Verdana"/>
        <family val="2"/>
      </rPr>
      <t xml:space="preserve">
Número áreas planeadas</t>
    </r>
  </si>
  <si>
    <t>ACUMULADO</t>
  </si>
  <si>
    <t>2. Coordinación de la logística.</t>
  </si>
  <si>
    <t>3. Ejecución de la parte académica de los mismos.</t>
  </si>
  <si>
    <t>4. Preparación de la documentación resultante.</t>
  </si>
  <si>
    <t>5. Conclusiones y Recomendaciones de cada evento.</t>
  </si>
  <si>
    <t>1. Preparación de los Foros.</t>
  </si>
  <si>
    <t>EVALUACIÓN TRIM I</t>
  </si>
  <si>
    <t>EVALUACIÓN TRIM II</t>
  </si>
  <si>
    <t>EVALUACIÓN TRIM III</t>
  </si>
  <si>
    <t>EVALUACIÓN TRIM IV</t>
  </si>
  <si>
    <t xml:space="preserve">UNIDAD ADMINISTRATIVA ESPECIAL DE AERONAÚTICA CIVIL
EVALUACIÓN PLAN ACCIÓN 2019 -  COMPROMISOS Y/O ACCIONES </t>
  </si>
  <si>
    <t>1. Realizar el agendamiento de citas de negocios para ser desarrolladas en el marco de F AIR COLOMBIA 2019.</t>
  </si>
  <si>
    <t>2. Diseñar una agenda de negocios en la que se atiendan los requerimientos de los expositores a F AIR COLOMBIA 2019. Se plantea un incremento de 5% en las citas de negocios agendadas.</t>
  </si>
  <si>
    <t>1. Determinar los Estados que potencialmente sean candidatos para un Acuerdo MoU.</t>
  </si>
  <si>
    <t>2.  Contactar a los estados para proponer un Acuerdo MoU.</t>
  </si>
  <si>
    <t>3. Preparar texto de Acuerdo MoU.</t>
  </si>
  <si>
    <t>4. Presentar propuesta al Estado u Organización Internacional de Anexos.</t>
  </si>
  <si>
    <t xml:space="preserve">5. Suscripción del MoU por parte de las Autoridades Aeronaúticas de los países </t>
  </si>
  <si>
    <t>1. Contactar a las diferentes áreas de la entidad, para socializar los acuerdos MoU firmados.</t>
  </si>
  <si>
    <t>2.Solicitar a las áreas de entidad sus necesidades y viabilidad de apoyo a través de estos acuerdos.</t>
  </si>
  <si>
    <t>3. Presentar propuestas a las Entidades para materializar los acuerdos.</t>
  </si>
  <si>
    <t>4. Preparar la información pertinente para firma de los Anexos.</t>
  </si>
  <si>
    <t>5. Presentar a la Dirección General los documentos requeridos para la firma de Anexos.</t>
  </si>
  <si>
    <t>1. Definir asignación de espacios</t>
  </si>
  <si>
    <t>2. Presupuestar adecuaciones locativas</t>
  </si>
  <si>
    <t>3. Iniciar proceso adquisición equipos y materiales.</t>
  </si>
  <si>
    <t>4. Iniciar proceso adecuaciones locativas.</t>
  </si>
  <si>
    <t>5. Iniciar obras de adecuación y dotación.</t>
  </si>
  <si>
    <t>6. Apertura área administrativa y bodega.</t>
  </si>
  <si>
    <t>7. Apertura área reconstrucción</t>
  </si>
  <si>
    <t>9. Apertura laboratorio registradores.</t>
  </si>
  <si>
    <t>8. Apertura laboratorio metalurgia</t>
  </si>
  <si>
    <t>1. Presentar 10 investigaciones al I Consejo Seguridad</t>
  </si>
  <si>
    <t>2. Presentar 10 investigaciones al II Consejo Seguridad</t>
  </si>
  <si>
    <t>1. Presentar 4 investigaciones al II Consejo Seguridad</t>
  </si>
  <si>
    <t>2. Presentar 4 investigaciones al III Consejo Seguridad</t>
  </si>
  <si>
    <t>3. Presentar 4 investigaciones al IV Consejo Seguridad</t>
  </si>
  <si>
    <t>2. Aprobación y registro en Isolución.</t>
  </si>
  <si>
    <t xml:space="preserve">3. Difusión del Plan </t>
  </si>
  <si>
    <t xml:space="preserve">4. Efectuar dos reuniones de difusión con Operadores Aéreos. </t>
  </si>
  <si>
    <t>1. Desarrollar la metodología de actualización</t>
  </si>
  <si>
    <t>2. Desarrollar la jornada de actualización.</t>
  </si>
  <si>
    <t>3. Actualizar y publicar el documento del PNA COL Actualizado.</t>
  </si>
  <si>
    <t>2. Presentar el proyecto para visto bueno.</t>
  </si>
  <si>
    <t>3. Publicar y acoger el proyecto de Modelo de Gestión.</t>
  </si>
  <si>
    <t>4. Divulgar y socializar el nuevo Modelo de Gestión de las Regionales.</t>
  </si>
  <si>
    <t>1. Elaborar el modelo de gestión de las Gerencias Integrales</t>
  </si>
  <si>
    <t>2. Estructurar las Gerencias de los aeropuertos troncales y la Ciudad Región</t>
  </si>
  <si>
    <t>3. Publicar y acoger el proyecto de Modelo de Gerencia</t>
  </si>
  <si>
    <t>4. Divulgar y socializar el nuevo Modelo de Gerencia Integral</t>
  </si>
  <si>
    <t>1. Desarrollo de un evento de promocion de la conectividad.</t>
  </si>
  <si>
    <t>2. Preparación y envío de cartas de intención a estados de interés.</t>
  </si>
  <si>
    <t>3. Mesas de Acuerdos Bilaterales con estados interesados</t>
  </si>
  <si>
    <t>4. Acuerdos suscritos.</t>
  </si>
  <si>
    <t>1. Revisión del Proyecto de Norma RAC 3</t>
  </si>
  <si>
    <t>2. Socialización del proyecto de Norma RAC 3</t>
  </si>
  <si>
    <t>3. Adopción del RAC 3 y su correspondiente publicación</t>
  </si>
  <si>
    <t>4. Campaña de divulgación del nuevo  RAC 3</t>
  </si>
  <si>
    <t>1. Desarrollar la metogología para determinar las métricas de conectividad por aeropuerto.</t>
  </si>
  <si>
    <t>2. Establecer el mapa de interesados y colaboradores en las regiones.</t>
  </si>
  <si>
    <t>3. Realizar los encuentros Regionales y suscripción de pactos.</t>
  </si>
  <si>
    <t>4. Documento de conclusiones y recomendaciones publicado.</t>
  </si>
  <si>
    <t>5. Seguimiento a los compromisos.</t>
  </si>
  <si>
    <t>1. Adecuar y extender el marco regulatorio de las medidas para facilitar la conectividad aérea en el país hoy contenida en la Res. 1777 de 2018.</t>
  </si>
  <si>
    <t>2. Realizar 2 eventos de mesas de conectividad en las regiones para efectos de la aplicación de esta medida.</t>
  </si>
  <si>
    <t>3. Preparar estudios de evaluación y recomendaciones para la mejora de la medida.</t>
  </si>
  <si>
    <t>4. Realizar recomendaciones de política para asegurar el acceso a los canales de distribución de estos operadores.</t>
  </si>
  <si>
    <t>2. Proponer y desarrollar una propuesta de política pública y de  nueva Metodología para la prestación de los Servicios Aéreos Esenciales.</t>
  </si>
  <si>
    <t>3. Socializar la propuesta de política pública y la Metodología.</t>
  </si>
  <si>
    <t>4. Gestión ante el DNP para la adopción de la nueva política pública y su metodología.</t>
  </si>
  <si>
    <t>1. Inventario de la normatividad aplicable, estado helipuertos información AIS y autorizaciones.</t>
  </si>
  <si>
    <t>2. Documento de Prefactibilidad.</t>
  </si>
  <si>
    <t>3. Evaluación de la mejor forma de continuar con la factibilidad.</t>
  </si>
  <si>
    <t>4. Desarrollar la factibilidad.</t>
  </si>
  <si>
    <t>5. Presentación del documento final.</t>
  </si>
  <si>
    <t>A. Fórmula de Incentivos
2. Evaluar el grado de aplicación y efectividad de esquemas de incentivos que sean  evaluados, ejemplo (Si hay resultados de estímulos de tráfico, permanencia del servicio).</t>
  </si>
  <si>
    <t xml:space="preserve">A. Fórmula de Incentivos
3. Formulación de las bases de un esquema de incentivos para aeropuertos en Colombia, identificando los principales factores que puedan estimular la demanda.
</t>
  </si>
  <si>
    <t xml:space="preserve"> B Tarifas Competitivas
2. Medir el impacto por costos aeroportuarios en la productividad del transporte aéreo.</t>
  </si>
  <si>
    <t xml:space="preserve"> B Tarifas Competitivas
 3. Estructurar diferentes esquemas de tarifas que atiendan un entorno de competitividad.</t>
  </si>
  <si>
    <r>
      <rPr>
        <b/>
        <sz val="10"/>
        <rFont val="Verdana"/>
        <family val="2"/>
      </rPr>
      <t xml:space="preserve">2. CONECTIVIDAD: </t>
    </r>
    <r>
      <rPr>
        <sz val="10"/>
        <rFont val="Verdana"/>
        <family val="2"/>
      </rPr>
      <t xml:space="preserve">
Construir una red de servicios de transporte aéreo eficiente que una las regiones del país con los principales centros de producción y de consumo nacionales y del mundo, aprovechando su capacidad integradora.
</t>
    </r>
  </si>
  <si>
    <r>
      <t>1. Coordinación de mesas de trabajo para la "</t>
    </r>
    <r>
      <rPr>
        <i/>
        <sz val="10"/>
        <rFont val="Verdana"/>
        <family val="2"/>
      </rPr>
      <t>Revisión de la Metodología para la prestación de los Servicios Aéreos Esenciales</t>
    </r>
    <r>
      <rPr>
        <sz val="10"/>
        <rFont val="Verdana"/>
        <family val="2"/>
      </rPr>
      <t>".</t>
    </r>
  </si>
  <si>
    <r>
      <rPr>
        <b/>
        <sz val="10"/>
        <rFont val="Verdana"/>
        <family val="2"/>
      </rPr>
      <t xml:space="preserve"> 2. COMPETITIVIDAD : 
</t>
    </r>
    <r>
      <rPr>
        <sz val="10"/>
        <rFont val="Verdana"/>
        <family val="2"/>
      </rPr>
      <t xml:space="preserve"> Desarrollar políticas públicas y estrategias que fortalezcan el factor de productividad del transporte aéreo y estimulen los servicios para el crecimiento de la aviación civil en Colombia.</t>
    </r>
  </si>
  <si>
    <r>
      <t xml:space="preserve">A. Fórmula de Incentivos
</t>
    </r>
    <r>
      <rPr>
        <sz val="10"/>
        <rFont val="Verdana"/>
        <family val="2"/>
      </rPr>
      <t>1.</t>
    </r>
    <r>
      <rPr>
        <b/>
        <sz val="10"/>
        <rFont val="Verdana"/>
        <family val="2"/>
      </rPr>
      <t xml:space="preserve"> </t>
    </r>
    <r>
      <rPr>
        <sz val="10"/>
        <rFont val="Verdana"/>
        <family val="2"/>
      </rPr>
      <t xml:space="preserve">Recopilar informacion sobre esquemas de incentivos diseñados y aplicados en otros aeropuertos(modelo de otros países).
</t>
    </r>
  </si>
  <si>
    <r>
      <rPr>
        <b/>
        <sz val="10"/>
        <rFont val="Verdana"/>
        <family val="2"/>
      </rPr>
      <t xml:space="preserve"> B Tarifas Competitivas</t>
    </r>
    <r>
      <rPr>
        <sz val="10"/>
        <rFont val="Verdana"/>
        <family val="2"/>
      </rPr>
      <t xml:space="preserve">
1. Analisis del Bench- marking del estado actual de las tarifas en Colombia y la de los principales aeropuertos de la región que puedan ser compentencia de los aeropuertos colombianos.</t>
    </r>
  </si>
  <si>
    <r>
      <t>Estudio</t>
    </r>
    <r>
      <rPr>
        <sz val="10"/>
        <color rgb="FFFF0000"/>
        <rFont val="Verdana"/>
        <family val="2"/>
      </rPr>
      <t xml:space="preserve"> elaborado.</t>
    </r>
  </si>
  <si>
    <t>1. Establecer la metodología de la mesa de trabajo.</t>
  </si>
  <si>
    <t>2. Convocar a la mesa de trabajo.</t>
  </si>
  <si>
    <t>3. Reuniones de la mesa de trabajo.</t>
  </si>
  <si>
    <t>4. Elaboración de actas.</t>
  </si>
  <si>
    <t>1. Diagnóstico Inicial y metodología de trabajo.</t>
  </si>
  <si>
    <t>2. Convocatorias y reuniones de la mesa de trabajo.</t>
  </si>
  <si>
    <t>3. Elaboración del documento.</t>
  </si>
  <si>
    <t>4. Convocatoria a Foro de debate sobre los resultados.</t>
  </si>
  <si>
    <t>1. Diagnóstico del flujograma del trámite.</t>
  </si>
  <si>
    <t>2. Convocar mesa de trabajo con Tics - OAP.</t>
  </si>
  <si>
    <t>4. Elaboración de nuevo procedimiento</t>
  </si>
  <si>
    <t xml:space="preserve">1. Diagnóstico Inicial y metodología de trabajo
</t>
  </si>
  <si>
    <t>3. Elaboraciòn del documento.</t>
  </si>
  <si>
    <t>4. adoptar modificación.</t>
  </si>
  <si>
    <t>4. Adoptar modificación.</t>
  </si>
  <si>
    <t>1. Recopilar información sobre ingresos regulados y no regulados.</t>
  </si>
  <si>
    <t>2. Agrupar la información por tipo o categoría de aeropuertos identificando las proporciones actuales de participación de los ingresos regulados y no regulados.</t>
  </si>
  <si>
    <t>3. Revisar casos de éxito en otros países  que han diversificado la participación de estos ingresos para identificar la posible adopción de estos en nuestro sistema.</t>
  </si>
  <si>
    <t>1. Convocar y coordinar las mesas estratégicas   entre  el participación del Ministerio de Transporte,  ANI  y demás asistentes requeridos.</t>
  </si>
  <si>
    <t>2. Priorizar las obras de cada aeropuerto para llevarlos a la mesa.</t>
  </si>
  <si>
    <t>3. Trabajar con la Oficina de Planeacion para las respectivas asignaciones presupuestales.</t>
  </si>
  <si>
    <t>4. Coordinar al interior de la Entidad, el traslado de los recursos a financiar al patrimonio autónomo de los contratos de concesión de El Dorado y Rionegro y otros aeropuertos.</t>
  </si>
  <si>
    <t>1- Documento de Diagnóstico de la operación de la Aviación General.</t>
  </si>
  <si>
    <t>2. Priorizar las Obras en mesas de trabajo.</t>
  </si>
  <si>
    <t>3. Documento final del Plan de Acción para la Aviación General.</t>
  </si>
  <si>
    <r>
      <rPr>
        <b/>
        <sz val="10"/>
        <color theme="1"/>
        <rFont val="Verdana"/>
        <family val="2"/>
      </rPr>
      <t>4. INFRAESTRUCTURA Y SOSTENIBILIDAD AMBIENTAL:</t>
    </r>
    <r>
      <rPr>
        <sz val="10"/>
        <color theme="1"/>
        <rFont val="Verdana"/>
        <family val="2"/>
      </rPr>
      <t xml:space="preserve"> Lograr que la infraestructura, los servicios aeroportuarios, de navegación aérea y la intermodal dad, cuenten con capacidad y eficiencia para atender el crecimiento de la demanda del sector en un contexto ambientalmente sostenible.</t>
    </r>
  </si>
  <si>
    <r>
      <t xml:space="preserve">Establecer un operador de mantenimiento del lado </t>
    </r>
    <r>
      <rPr>
        <sz val="10"/>
        <color rgb="FFFF0000"/>
        <rFont val="Verdana"/>
        <family val="2"/>
      </rPr>
      <t>aire</t>
    </r>
    <r>
      <rPr>
        <sz val="10"/>
        <rFont val="Verdana"/>
        <family val="2"/>
      </rPr>
      <t xml:space="preserve"> integral.</t>
    </r>
  </si>
  <si>
    <t>FANNY PEREIRA GOEZ</t>
  </si>
  <si>
    <t>1. Plan de trabajo para la actualización de los espacios aéreos.</t>
  </si>
  <si>
    <t>2. Documento de justificación de la necesidad.</t>
  </si>
  <si>
    <t>3. Contratación del concepto de espacio aéreo TMA.</t>
  </si>
  <si>
    <t>4. Concepto operacional renovado (Estudio)</t>
  </si>
  <si>
    <t>5. Espacio Aéreo actualizado AIP.</t>
  </si>
  <si>
    <t>1. Documento de factibilidad y estudios previos.</t>
  </si>
  <si>
    <t>2. Proceso precontractual.</t>
  </si>
  <si>
    <t>3. Adjudicación contrato.</t>
  </si>
  <si>
    <t>1. Documento de Diagnóstico de la operación.</t>
  </si>
  <si>
    <t>2. Priorizar inversiones y actividades en mesas de trabajo.</t>
  </si>
  <si>
    <t>3. Documento final de viabilidad.</t>
  </si>
  <si>
    <t>1. Evaluación de información existente</t>
  </si>
  <si>
    <t>2. Evaluación de la infraestructura</t>
  </si>
  <si>
    <t>3. Matriz multicriterio</t>
  </si>
  <si>
    <t>4. Documento de planificación de la ciudad Región</t>
  </si>
  <si>
    <t>1. Elaborar los informes sobre el seguimiento de las Actas de Comité Operativo.</t>
  </si>
  <si>
    <t>1. Desarrollar los Comités Operativos.</t>
  </si>
  <si>
    <t>2. Levantamiento de las actas correspondientes.</t>
  </si>
  <si>
    <t>Avance en la ejecución y desarrollo de la infraestructura planificada para aeropuerto de Rionegro.</t>
  </si>
  <si>
    <t>Desarrollar la infraestructura para centros de conexión (HUBs) complementarios para la aviación continental, que provean servicios punto a punto a los más importantes nodos internacionales.</t>
  </si>
  <si>
    <t>1. Actualizar la ficha de inversión.</t>
  </si>
  <si>
    <t>2. Programación de inversiones y cronograma.</t>
  </si>
  <si>
    <t>3. Ejecución del proyecto de inversión.</t>
  </si>
  <si>
    <t>DIRECCIÓN DE INFRAESTRUCTURA 
OFICINA DE COMERCIALIZACIÓN E INVERSIÓN.
GRUPO DE INMUEBLES
DIRECCIÓN DE TELECOMUNICACIONE</t>
  </si>
  <si>
    <t>1. Actualizar la hoja de ruta de evaluación.</t>
  </si>
  <si>
    <t>2. Programación de actividades  y cronograma</t>
  </si>
  <si>
    <t xml:space="preserve">3. Ejecución de actividades y evaluación. </t>
  </si>
  <si>
    <t>2. Programación de inversiones y cronograma</t>
  </si>
  <si>
    <t>2. Programación de actividades y cronograma</t>
  </si>
  <si>
    <t>3.Proceso contractual realizado</t>
  </si>
  <si>
    <t xml:space="preserve">4. Documento Optimización e implementación del Plan Estratégico Ambiental del sector transporte aéreo.
</t>
  </si>
  <si>
    <t xml:space="preserve">1. Evaluar la información.  </t>
  </si>
  <si>
    <t>2. Realizar análisis de factibilidad</t>
  </si>
  <si>
    <t xml:space="preserve">3. Documento de factibilidad. </t>
  </si>
  <si>
    <t>1. Establecer la metodología  de la mesa de trabajo.</t>
  </si>
  <si>
    <t>4. Elaboración de Actas.</t>
  </si>
  <si>
    <t>1. Gestión de participación en Asistencias Técnicas.</t>
  </si>
  <si>
    <t xml:space="preserve">2. Participación en Asistencias Técnicas </t>
  </si>
  <si>
    <t>1. Revisión documental de soporte para la certificación.</t>
  </si>
  <si>
    <t>2. Visita del grupo certificador a las instalaciones del solicitante.</t>
  </si>
  <si>
    <t>3. Emisión del certificado de funcionamiento CDF y/o documento equivalente.</t>
  </si>
  <si>
    <r>
      <rPr>
        <b/>
        <sz val="10"/>
        <rFont val="Verdana"/>
        <family val="2"/>
      </rPr>
      <t>5. INDUSTRIA AERONÁUTICA Y CADENA DE SUMINISTRO:</t>
    </r>
    <r>
      <rPr>
        <sz val="10"/>
        <rFont val="Verdana"/>
        <family val="2"/>
      </rPr>
      <t xml:space="preserve">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r>
  </si>
  <si>
    <t>Definir  las condiciones para la aprobación de la operación de aeronaves fabricadas de kit de acuerdo al RAC 21.855 Certificado de Aeronavegabilidad Especial: Experimental.</t>
  </si>
  <si>
    <t>Identificar países/clientes potenciales de productos aeronáuticos, con miras a la convalidación de certificaciones.</t>
  </si>
  <si>
    <t xml:space="preserve">Países / clientes potenciales productos aeronáuticos desarrollados en Colombia. 
</t>
  </si>
  <si>
    <t xml:space="preserve">
1 Documento con Condiciones para la aprobación de aeronaves fabricadas de kit.
1 set de listas de chequeo </t>
  </si>
  <si>
    <t xml:space="preserve">1. Documentación países/clientes potenciales y sus estándares de certificación.
</t>
  </si>
  <si>
    <t>1. Identificación de paises/clientes potenciales de productos aeronáuticos colombianos</t>
  </si>
  <si>
    <t xml:space="preserve">2. Análisis de la normatividad.
</t>
  </si>
  <si>
    <t>1. Identificación de estándares normativos internacionales</t>
  </si>
  <si>
    <t>2. Documentación de las condiciones de aprobación de acuerdo a la normatividad colombiana</t>
  </si>
  <si>
    <t>3. Elaboración de listas de chequeo.</t>
  </si>
  <si>
    <t>1. Revisión documental de soporte para la certificación</t>
  </si>
  <si>
    <t>2. Visita del grupo certificador a las instalaciones del solicitante</t>
  </si>
  <si>
    <t xml:space="preserve">3. Cumplimiento de las actividades de autoridad para la certificación de aeronaves en categoria ALS
</t>
  </si>
  <si>
    <t xml:space="preserve">4. Expedición del certificado de aeronavegabilidad. </t>
  </si>
  <si>
    <t>1. Diagnóstico de la situación actual.</t>
  </si>
  <si>
    <t>2. Estudios Previos y etapa precontractual</t>
  </si>
  <si>
    <t xml:space="preserve">3. Ejecución de la consultoría. </t>
  </si>
  <si>
    <t>1. Determinación de  las  oportunidades  para  el desarrollo de  procesos  de investigación  en las  áreas  de   Seguridad  Operacional, Seguridad  de la Aviación  Civil, Gestión de la Aviación, Gestión Ambiental.</t>
  </si>
  <si>
    <t>2. Elaboración  de   los  productos  de  investigación.</t>
  </si>
  <si>
    <t xml:space="preserve">3. Publicación  y  divulgación  de los  productos  de  Investigación.
</t>
  </si>
  <si>
    <r>
      <rPr>
        <b/>
        <sz val="10"/>
        <rFont val="Verdana"/>
        <family val="2"/>
      </rPr>
      <t>6. DESARROLLO DEL TALENTO HUMANO EN EL SECTOR:</t>
    </r>
    <r>
      <rPr>
        <sz val="10"/>
        <rFont val="Verdana"/>
        <family val="2"/>
      </rPr>
      <t xml:space="preserve"> Fortalecer la gestión del conocimiento para lograr el desarrollo integral y sostenible del talento humano, en línea con el crecimiento de la aviación civil en Colombia</t>
    </r>
  </si>
  <si>
    <t>1. Ajuste en  la construcción  del diseño curricular del Programa  Académico.</t>
  </si>
  <si>
    <t>2. Construcción de documentos Maestro- Condiciones de Calidad (Institucional- Programas) con  los  anexos  respectivos.</t>
  </si>
  <si>
    <t>3. Radicación de  trámite Registro Calificado en plataforma SACES  en  los plazos  establecidos por  el MEN.</t>
  </si>
  <si>
    <t>4. Seguimiento al proceso de  notificación, evaluación y revisión de informe de visitas de pares del MEN y atención de  Requerimientos CEA-MEN.</t>
  </si>
  <si>
    <t>5. Seguimiento a  la expedición   de  la resolución  de aprobación del registro calificado por parte del MEN.</t>
  </si>
  <si>
    <t xml:space="preserve">1. Diagnóstico interinstitucional.
</t>
  </si>
  <si>
    <t>2. Determinación de las fuentes de financiación.</t>
  </si>
  <si>
    <t>3. Levantamiento de la  Oferta  laboral del Sector.</t>
  </si>
  <si>
    <t>4. Entrega de documento de Análisis de la capacidad institucional para la construcción del Marco Nacional de Cualificaciones del sector de aviación civil.</t>
  </si>
  <si>
    <t>1. Negociación y revisión del convenio marco de cooperación institucional y Estudio de viabilidad   de oferta  académica  para   funcionarios de la Entidad.</t>
  </si>
  <si>
    <t>2. Suscripción de convenios marco de cooperación institucional</t>
  </si>
  <si>
    <t>1. Identificación fuentes de información.</t>
  </si>
  <si>
    <t>2. Establecer estrategia de depuración y priorización de la información.</t>
  </si>
  <si>
    <t>1. Elaboración de propuesta de resolución para la creación del equipo colombiano de seguridad operacional</t>
  </si>
  <si>
    <t>2. Difusión de la resolución</t>
  </si>
  <si>
    <t>3. Elaboración del plan anual de actividades para el ECSO.</t>
  </si>
  <si>
    <t>1. Recolección de la información</t>
  </si>
  <si>
    <t>2. Elaboración de articulos para el informe</t>
  </si>
  <si>
    <t>3. Elaboración de gráficas para el informe</t>
  </si>
  <si>
    <t xml:space="preserve">4. Elaboración Informe Preliminar Resultados de gestión de seguridad operacional
</t>
  </si>
  <si>
    <t xml:space="preserve">Estructuración de los cronogramas de actividades académicas y Programas de formación </t>
  </si>
  <si>
    <t>1. Atender las visitas de auditoria para la Renovación de la Membresía Train Air Plus</t>
  </si>
  <si>
    <t>2. Desarrollo de las actividades Académicas de Formación PIC - Oferta Académica</t>
  </si>
  <si>
    <t>3. Seguimiento y consolidación de resultados del PIC y Oferta Académica, Personal Capacitado de la Entidad y Sector.</t>
  </si>
  <si>
    <t>1. Cumplimiento de las actividades programadas</t>
  </si>
  <si>
    <t>2. Presentación de evidencias de cada plan de acción correctivo</t>
  </si>
  <si>
    <t>2. Identificación de recomendaciones adicionales propuestas por Colombia.</t>
  </si>
  <si>
    <t>1. Análisis de informes de los paneles de expertos por parte del comité de estándares de vuelo.</t>
  </si>
  <si>
    <t>3.  Aportes de Colombia al SRVSOP</t>
  </si>
  <si>
    <t>1. Presentar proyecto Preliminar  de Rev. 03  a la Dirección General para actualizar el PEGASO.</t>
  </si>
  <si>
    <t>2. Análisis de faltantes.</t>
  </si>
  <si>
    <t>1. Definir actividades del plan nacional de Seguridad de la aviación civil así como los responsables y las fechas de cumplimiento.</t>
  </si>
  <si>
    <t>2. Elaboración del cronograma de actividades.</t>
  </si>
  <si>
    <t>3. Seguimiento y control al cronograma definido en la Hoja de Ruta.</t>
  </si>
  <si>
    <t>1. Estructurar formato de reporte obligatorio de eventos (ROE)</t>
  </si>
  <si>
    <t>2. Recopilar información</t>
  </si>
  <si>
    <t>3. Analizar información</t>
  </si>
  <si>
    <t>1. Definición de especificaciones funcionales de la solución para la compilación y procesamiento de datos de seguridad operacional.</t>
  </si>
  <si>
    <t>2. Envío a Informática del Informe con la  Identificación de las especificaciones definidas para el Sistema de Compilación y procesamiento de datos de seguridad operacional (SCDPS).</t>
  </si>
  <si>
    <t>1. Auditoría al registro de aerodromos, helipuertos y matrículas</t>
  </si>
  <si>
    <t>2. verificación de la validez del registro</t>
  </si>
  <si>
    <t>3. Depuración.</t>
  </si>
  <si>
    <t>SECRETARIA DE SEGURIDAD OPERACIONAL Y DE LA AVIACIÓN CIVIL</t>
  </si>
  <si>
    <t>1. Revisión y actualización de la reglamentación al interior de cada área.</t>
  </si>
  <si>
    <t>2. Revisión y aprobación de las armonizaciones en el comité de estándares de vuelo ó la Dirección de Servicios a la Navegación Aérea y de la Aviación Civil.</t>
  </si>
  <si>
    <t>3. Radicación de solicitudes de expedición, modificación, adición o derogación de Reglamentos Aeronáuticos de Colombia.</t>
  </si>
  <si>
    <t>1. Identificar aeronaves con matrículas  inscritas  en el Registro Aeronáutico Nacional en condición de inactividad mayor a tres (3) años.</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</si>
  <si>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</si>
  <si>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</si>
  <si>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</si>
  <si>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1. Elaboración de propuesta de actualización</t>
  </si>
  <si>
    <t>2. Consultas a las áreas operacionales</t>
  </si>
  <si>
    <t>3. Elaboración y adopción de documento actualizado definitivo.</t>
  </si>
  <si>
    <t>2. verificación de la efectividad de las acciones</t>
  </si>
  <si>
    <t>1. Clasificación, Depuración y Distribución</t>
  </si>
  <si>
    <t>3. Auditoria a la Base de Datos</t>
  </si>
  <si>
    <t>1. Establecer programa de socialización</t>
  </si>
  <si>
    <t>2. Desarrollo del Programa</t>
  </si>
  <si>
    <t>3. Evaluación de resultados</t>
  </si>
  <si>
    <t>1. Establecer programa de SMS para aeropuertos</t>
  </si>
  <si>
    <t>2. Desarrollo del programa</t>
  </si>
  <si>
    <t>SECRETARÍA DE SISTEMAS OPERACIONALES.
GRUPO DE GESTIÓN DE SEGURIDAD OPERACIONAL Y ASEGURAMIENTO DE LA CALIDAD - SMS QA</t>
  </si>
  <si>
    <t>1. Producir los instrumentos descritos en el Manual SMS</t>
  </si>
  <si>
    <t>2. Aplicar los instrumentos en los procesos del prestador de servicios</t>
  </si>
  <si>
    <t>3. Incluir en el aplicativo Isolución las actividades previas</t>
  </si>
  <si>
    <t>4. Evaluación de resultados</t>
  </si>
  <si>
    <t>1. Realizar evento de promoción en Urabá dirigido a Fumigadores.</t>
  </si>
  <si>
    <t>2. Realizar evento de promoción en Pereira dirigido a Escuelas y Aviación General.</t>
  </si>
  <si>
    <t>3. Realizar evento de promoción en Guaymaral orientado a Escuelas y Aviación General.</t>
  </si>
  <si>
    <t>4. Realizar evento de promoción en Barranquilla dirigido a  Escuelas, Aviación General y Fumigadores.</t>
  </si>
  <si>
    <t>5. Realizar evento de promoción en Ibagué dirigido a Fumigadores</t>
  </si>
  <si>
    <t>6. Realizar evento de promoción en Medellín  dirigido a  Escuelas, Aviación No Regular y Aviación General.</t>
  </si>
  <si>
    <t>7. Realizar evento de promoción en Eldorado dirigido a Aviación Regular y No Regular.</t>
  </si>
  <si>
    <t>8. Realizar evento de promoción en Villavicencio dirigido a Aviación No Regular y Fumigadores</t>
  </si>
  <si>
    <t>1. Preparar un Auditor USOAP AIG.</t>
  </si>
  <si>
    <t>2. Presentar el Cuestionario  Actividades Aeronáuticas del Estado, SAAQ.</t>
  </si>
  <si>
    <t>3. Actualizar cinco (5) Manuales AIG</t>
  </si>
  <si>
    <t>4. Presentar una propuesta de Decreto sobre aspectos AIG.</t>
  </si>
  <si>
    <t>5. Presentar la Notificación Electrónica de Diferencias, EFOD.</t>
  </si>
  <si>
    <t>6. Presentar las Preguntas de Protocolo de Autoevaluación, PQ´s.</t>
  </si>
  <si>
    <t>7. Presentar una propuesta modificación RAC 114.</t>
  </si>
  <si>
    <t>8. Presentar una preauditoria de práctica asistida por el SRVSOP</t>
  </si>
  <si>
    <t>1. Remitir las recomendaciones pendientes de los Consejos 2018.</t>
  </si>
  <si>
    <t>2. Remitir las recomendaciones del I Consejo 2019.</t>
  </si>
  <si>
    <t>3. Remitir las recomendaciones del II Consejo 2019.</t>
  </si>
  <si>
    <t>4. Remitir las recomendaciones del III Consejo 2019</t>
  </si>
  <si>
    <t>1. Proveer la planta autorizada.</t>
  </si>
  <si>
    <t>2. Diagnóstico y definición de la necesidad a contratar</t>
  </si>
  <si>
    <r>
      <rPr>
        <b/>
        <sz val="10"/>
        <rFont val="Verdana"/>
        <family val="2"/>
      </rPr>
      <t>7. SEGURIDAD OPERACIONAL Y DE LA AVIACIÓN CIVIL:</t>
    </r>
    <r>
      <rPr>
        <sz val="10"/>
        <rFont val="Verdana"/>
        <family val="2"/>
      </rPr>
      <t xml:space="preserve">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r>
  </si>
  <si>
    <r>
      <t xml:space="preserve">Actualizar </t>
    </r>
    <r>
      <rPr>
        <sz val="10"/>
        <color theme="0"/>
        <rFont val="Verdana"/>
        <family val="2"/>
      </rPr>
      <t>el Manual del Sistema de Gestión de Seguridad</t>
    </r>
    <r>
      <rPr>
        <sz val="10"/>
        <rFont val="Verdana"/>
        <family val="2"/>
      </rPr>
      <t xml:space="preserve"> Operacional de la Secretaria de Sistemas Operacionales </t>
    </r>
    <r>
      <rPr>
        <sz val="10"/>
        <color theme="0"/>
        <rFont val="Verdana"/>
        <family val="2"/>
      </rPr>
      <t>Versión 2</t>
    </r>
  </si>
  <si>
    <r>
      <t xml:space="preserve">Base de Datos </t>
    </r>
    <r>
      <rPr>
        <sz val="10"/>
        <color theme="0"/>
        <rFont val="Verdana"/>
        <family val="2"/>
      </rPr>
      <t>Actualizada</t>
    </r>
  </si>
  <si>
    <r>
      <rPr>
        <b/>
        <sz val="10"/>
        <color theme="1"/>
        <rFont val="Verdana"/>
        <family val="2"/>
      </rPr>
      <t>TALENTO HUMANO</t>
    </r>
    <r>
      <rPr>
        <sz val="10"/>
        <color theme="1"/>
        <rFont val="Verdana"/>
        <family val="2"/>
      </rPr>
      <t xml:space="preserve">
Lograr el desarrollo integral y sostenible del Talento Humano, en línea con el crecimiento de la Aviación Civil en Colombia. </t>
    </r>
  </si>
  <si>
    <r>
      <rPr>
        <b/>
        <sz val="10"/>
        <color theme="1"/>
        <rFont val="Verdana"/>
        <family val="2"/>
      </rPr>
      <t>ESTRUCTURA</t>
    </r>
    <r>
      <rPr>
        <sz val="10"/>
        <color theme="1"/>
        <rFont val="Verdana"/>
        <family val="2"/>
      </rPr>
      <t xml:space="preserve">
Adecuar y consolidar la estructura organizacional existente que responda a los roles de autoridad, prestación del servicio y de investigación de accidentes</t>
    </r>
  </si>
  <si>
    <r>
      <rPr>
        <b/>
        <sz val="10"/>
        <color theme="1"/>
        <rFont val="Verdana"/>
        <family val="2"/>
      </rPr>
      <t>SISTEMA DE GESTIÓN DEL CONOCIMIENTO</t>
    </r>
    <r>
      <rPr>
        <sz val="10"/>
        <color theme="1"/>
        <rFont val="Verdana"/>
        <family val="2"/>
      </rPr>
      <t xml:space="preserve">
Implementar  el Sistema de Gestión del conocimiento especializado en la Entidad que fortalezca los procesos de toma de decisiones informadas.</t>
    </r>
  </si>
  <si>
    <r>
      <rPr>
        <b/>
        <sz val="10"/>
        <color theme="1"/>
        <rFont val="Verdana"/>
        <family val="2"/>
      </rPr>
      <t>PROCESOS</t>
    </r>
    <r>
      <rPr>
        <sz val="10"/>
        <color theme="1"/>
        <rFont val="Verdana"/>
        <family val="2"/>
      </rPr>
      <t xml:space="preserve">
Afianzar el Sistema Integrado de Gestión Institucional  fortaleciendo la estructura organizacional a través de la actualización de 3 procesos del mapa de procesos de la Entidad  </t>
    </r>
  </si>
  <si>
    <r>
      <rPr>
        <b/>
        <sz val="10"/>
        <color theme="1"/>
        <rFont val="Verdana"/>
        <family val="2"/>
      </rPr>
      <t>TECNOLOGÍA DE LA INFORMACIÓN Y COMUNICACIONES - TIC´S</t>
    </r>
    <r>
      <rPr>
        <sz val="10"/>
        <color theme="1"/>
        <rFont val="Verdana"/>
        <family val="2"/>
      </rPr>
      <t xml:space="preserve">
Apalancar la transformación institucional y el cumplimiento de las metas institucionales  a partir del portafolio de soluciones y proyectos definido por la capacidad de Arquitectura Empresarial y el Plan Estratégico de Tecnología de la Información (PETI)</t>
    </r>
  </si>
  <si>
    <t>3. Adelantar el proceso precontractual</t>
  </si>
  <si>
    <t>4. Ejecución del contrato</t>
  </si>
  <si>
    <t>5. Actualizar Manual de Funciones y cargos.</t>
  </si>
  <si>
    <t>6. Entregable final de cargas de trabajo</t>
  </si>
  <si>
    <t>7. Gestionar con el Gobierno Nacional las apropiaciones presupuestales.</t>
  </si>
  <si>
    <t>1. Analizar el nivel de implementación del Decreto 823 de 2017.</t>
  </si>
  <si>
    <t>2. Revisar la estructura organizacional existente a nivel de Grupos y su correlación con el Decreto 823 de 2017.</t>
  </si>
  <si>
    <t>3. Analizar la desconcentración de roles y responsabilidades en algunas áreas.</t>
  </si>
  <si>
    <t>4. Analizar la correlación del Decreto 823 de 2017 con el Plan Estratégico Aeronáutico 2030</t>
  </si>
  <si>
    <t>5. Documento de recomendación que responda con las necesidades del servicio, de acuerdo con el Modelo de Gestión del Servicio definido por la Entidad.</t>
  </si>
  <si>
    <t>6. Elaborar un nuevo modelo de los Grupos que soportan la Estructura Organizacional de manera simple</t>
  </si>
  <si>
    <t>7. Desarrollar proceso de cambio organizacional orientado al nuevo modelo de gestión</t>
  </si>
  <si>
    <t>1. Estado actual del Sistema de Gestión del Conocimiento.</t>
  </si>
  <si>
    <t>2. Formular la política de Gestión del Conocimiento.</t>
  </si>
  <si>
    <t>3. Definir metodología para la gestión del conocimiento en la Cooperación Internacional</t>
  </si>
  <si>
    <t>4. Implementacion del Sistema de Gestión del Conocimiento mediante la utilización de las TIC´S.</t>
  </si>
  <si>
    <t>1. Realizar cronograma para la implementación de ISO 9001:2015 en las etapas de la Gestión contractual.</t>
  </si>
  <si>
    <t>2. Gestionar la implementación de los estándares ISO 9001:2015, de acuerdo al cronograma establecido.</t>
  </si>
  <si>
    <t>3. Solicitar y presentar la auditoria interna de calidad a las etapas de la Gestión Contractual.</t>
  </si>
  <si>
    <t>4. Elaborar e iniciar los planes de mejoramiento pertinentes para cumplir con los estándares ISO 9001:2015,de acuerdo a resultado de auditoria interna</t>
  </si>
  <si>
    <t>1. Elaborar los procedimientos, instructivos, formatos, necesarios para la estandarización y control de la gestión que se realiza en el Grupo de Servicios Generales.</t>
  </si>
  <si>
    <t>2. adoptar y socializar los documentos elaborados para la estandarización de la gestión que se realiza en el Grupo de Servicios Generales</t>
  </si>
  <si>
    <t>1. Elaborar los procedimientos, instructivos, formatos, necesarios para la estandarización y control de la gestión que se realiza en el Grupo de almacén y Seguros.</t>
  </si>
  <si>
    <t xml:space="preserve">2. Adoptar y socializar los documentos elaborados para la estandarización de la gestión que se realiza en el Grupo de almacén y Grupo de Seguros.
</t>
  </si>
  <si>
    <t>1. Establecer actividades a realizar en el marco de la estrategia para fortalecer las actividades de supervisión</t>
  </si>
  <si>
    <t>2. Desarrollar actividades definidas en el marco de la estrategia para fortalecer las funciones de supervisión</t>
  </si>
  <si>
    <t>1. Revisar los flujos y etapas del proceso.</t>
  </si>
  <si>
    <t>2. Realizar ajustes necesarios para la actualización</t>
  </si>
  <si>
    <t>1. Diagnostico y evaluación por terceros del estado actual de integración de las aplicaciones.</t>
  </si>
  <si>
    <t>2. Establecer una hoja de ruta para la integración de las aplicaciones y sistemas de información</t>
  </si>
  <si>
    <t>3. Desarrollar la hoja de ruta para la integración de las aplicaciones y sistemas de información</t>
  </si>
  <si>
    <t>4. Implementar la hoja de ruta para la integración de las aplicaciones y sistemas de información.</t>
  </si>
  <si>
    <t>2. Construir política de veracidad o pertinencia de la información, que genere confianza en los sistemas.</t>
  </si>
  <si>
    <t>3. Realizar campañas de apropiación de las herramientas informáticas y su uso.</t>
  </si>
  <si>
    <t>4. Designar al veedor para la seguridad de la información</t>
  </si>
  <si>
    <t>5. Encuesta de evaluación de la campaña</t>
  </si>
  <si>
    <t>1. Gestionar con los procesos responsables acciones de mejora efectivas para lograr el fenecimiento de la cuenta.</t>
  </si>
  <si>
    <t>2. Verificar la efectividad de la acciones propuestas en el Plan de Mejoramiento Institucional de los hallazgos que impactan el fenecimiento de la cuenta fiscal.</t>
  </si>
  <si>
    <t>3. Análisis y clasificación de los hallazgos de la Oficina de Control Interno transversales originados en los diferentes procesos que impactan la razonabilidad de los estados financieros y por ende el fenecimiento de la cuenta fiscal.</t>
  </si>
  <si>
    <t xml:space="preserve">4. Verificar la efectividad del plan de acción de los hallazgos de la Oficina de Control Interno relacionados con el fenecimiento de la cuenta y adicionar las acciones que se consideren necesarias para subsanarlos. </t>
  </si>
  <si>
    <t>5. Incluir como unidades auditables los aspectos más críticos que han impedido que la Entidad fenezca la cuenta fiscal.</t>
  </si>
  <si>
    <t>1. Auditoria interna orientada a mejorar la gestión fiscal</t>
  </si>
  <si>
    <t>2. Adopción de las mejores practicas fiscales</t>
  </si>
  <si>
    <t>3. Revisión de los diferentes elementos que conforman la gestión fiscal</t>
  </si>
  <si>
    <t>4. Puesta en practica de la hoja de ruta</t>
  </si>
  <si>
    <t>1. Evaluación de la gestión actual de riegos administrativos y financieros en la entidad</t>
  </si>
  <si>
    <t>2. Documento de recomendaciones de la política</t>
  </si>
  <si>
    <t>3. Formulación y adopción de la política</t>
  </si>
  <si>
    <r>
      <rPr>
        <b/>
        <sz val="10"/>
        <color rgb="FF1E1C11"/>
        <rFont val="Verdana"/>
        <family val="2"/>
      </rPr>
      <t>ANTICORRUPCIÓN</t>
    </r>
    <r>
      <rPr>
        <sz val="10"/>
        <color rgb="FF1E1C11"/>
        <rFont val="Verdana"/>
        <family val="2"/>
      </rPr>
      <t xml:space="preserve">
</t>
    </r>
    <r>
      <rPr>
        <sz val="10"/>
        <rFont val="Verdana"/>
        <family val="2"/>
      </rPr>
      <t xml:space="preserve">Consolidar la política de Anticorrupción y de atención al ciudadano, que desarrollada a través del Plan Anticorrupción garantice la transparencia en las decisiones y generen confianza en la ciudadanía. </t>
    </r>
  </si>
  <si>
    <t>1. Estudio exógeno de la política anticorrupción sectorial</t>
  </si>
  <si>
    <t>2. Elaboración propuesta de Política</t>
  </si>
  <si>
    <t>3. Socialización de la Política</t>
  </si>
  <si>
    <t>4. Adopción de la Política</t>
  </si>
  <si>
    <t>1.  Mantener Actualizada la Matriz de Pagos de Sentencias y Conciliaciones para la vigencia 2019</t>
  </si>
  <si>
    <t>1. Determinar la causa raíz para disminuir el riesgo jurídico en la entidad</t>
  </si>
  <si>
    <t>2. Estructurar el mejoramiento frente al cobro coactivo</t>
  </si>
  <si>
    <t>3. Estructurar el mejoramiento frente a los conceptos jurídicos y la asistencia legal que respaldan las decisiones de la entidad</t>
  </si>
  <si>
    <t>4. Estructurar el mejoramiento de la representación  judicial</t>
  </si>
  <si>
    <t>5. Estructurar el mejoramiento de la defensa constitucional y administrativa</t>
  </si>
  <si>
    <t xml:space="preserve">6. Plan de acción para mitigar el daño antijuridico 
</t>
  </si>
  <si>
    <t>2. Remitir Informe</t>
  </si>
  <si>
    <r>
      <rPr>
        <b/>
        <u/>
        <sz val="10"/>
        <color theme="1"/>
        <rFont val="Arial"/>
        <family val="2"/>
      </rPr>
      <t>OBSERVACIONES</t>
    </r>
    <r>
      <rPr>
        <sz val="10"/>
        <color theme="1"/>
        <rFont val="Arial"/>
        <family val="2"/>
      </rPr>
      <t>:
Programas entregados por cada dependencia</t>
    </r>
  </si>
  <si>
    <r>
      <rPr>
        <b/>
        <sz val="10"/>
        <color theme="1"/>
        <rFont val="Arial"/>
        <family val="2"/>
      </rPr>
      <t xml:space="preserve">Fuente </t>
    </r>
    <r>
      <rPr>
        <sz val="10"/>
        <color theme="1"/>
        <rFont val="Arial"/>
        <family val="2"/>
      </rPr>
      <t>: Áreas Entidad y consolidado OAP.</t>
    </r>
  </si>
  <si>
    <r>
      <rPr>
        <b/>
        <u/>
        <sz val="10"/>
        <color theme="1"/>
        <rFont val="Verdana"/>
        <family val="2"/>
      </rPr>
      <t>OBSERVACIONES</t>
    </r>
    <r>
      <rPr>
        <sz val="10"/>
        <color theme="1"/>
        <rFont val="Verdana"/>
        <family val="2"/>
      </rPr>
      <t>:
Programas entregados por cada dependencia</t>
    </r>
  </si>
  <si>
    <r>
      <rPr>
        <b/>
        <sz val="10"/>
        <color theme="1"/>
        <rFont val="Verdana"/>
        <family val="2"/>
      </rPr>
      <t xml:space="preserve">Fuente </t>
    </r>
    <r>
      <rPr>
        <sz val="10"/>
        <color theme="1"/>
        <rFont val="Verdana"/>
        <family val="2"/>
      </rPr>
      <t>: Áreas Entidad y consolidado OAP.</t>
    </r>
  </si>
  <si>
    <t>1. Actualizar la ficha de inversión. (Regional META)</t>
  </si>
  <si>
    <t>1. Elaborar informe (Regional META)</t>
  </si>
  <si>
    <t>1. Elaborar informe (Regional ANTIOQUIA)</t>
  </si>
  <si>
    <t>1. Elaborar informe (Regional ATLANTICO)</t>
  </si>
  <si>
    <t>1. Elaborar informe (Regional CUNDINAMARCA)</t>
  </si>
  <si>
    <t>1. Elaborar informe (Regional NORTE DE SANTANDER)</t>
  </si>
  <si>
    <t>1. Elaborar informe (Regional VALLE DEL CAUCA)</t>
  </si>
  <si>
    <t>1. Actualizar la ficha de inversión. (Regional ANTIOQUIA)</t>
  </si>
  <si>
    <t>1. Actualizar la ficha de inversión. (Regional ATLANTICO)</t>
  </si>
  <si>
    <t>1. Actualizar la ficha de inversión. (Regional CUNDINAMARCA)</t>
  </si>
  <si>
    <t>1. Actualizar la ficha de inversión. (Regional NORTE DE SANTANDER)</t>
  </si>
  <si>
    <t>1. Actualizar la ficha de inversión. (Regional VALLE DEL CAUCA)</t>
  </si>
  <si>
    <t>Propuestas de ajustes normativos y procedimientos de coordinación interinstitucional con las entidades del sector aéreo.</t>
  </si>
  <si>
    <t xml:space="preserve"> 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</si>
  <si>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 xml:space="preserve">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
</t>
  </si>
  <si>
    <t>OFICINA ASESORA DE PLANEACIÓN
GRUPO DE PLANIFICACIÓN AEROPORTUARIA</t>
  </si>
  <si>
    <t>DIRECCIÓN DE INFRAESTRUCTURA Y REGIONAL ANTIOQUIA</t>
  </si>
  <si>
    <t>DIRECCIÓN DE INFRAESTRUCTURA Y REGIONAL ATLANTICO</t>
  </si>
  <si>
    <t>DIRECCIÓN DE INFRAESTRUCTURA Y REGIONAL CUNDINAMARCA</t>
  </si>
  <si>
    <t>DIRECCIÓN DE INFRAESTRUCTURA Y REGIONAL META</t>
  </si>
  <si>
    <t>DIRECCIÓN DE INFRAESTRUCTURA Y REGIONAL NORTE DE SANTANDER</t>
  </si>
  <si>
    <t>DIRECCIÓN DE INFRAESTRUCTURA Y REGIONAL VALLE DEL CAUCA</t>
  </si>
  <si>
    <t>OFICINA DE TRANSPORTE AÉREO
DIRECCIÓN DE SERVICIOS AEROPORTUARIOS</t>
  </si>
  <si>
    <t>2. Documento
Set de listas de chequeo</t>
  </si>
  <si>
    <t xml:space="preserve">1 Documento con Condiciones para la aprobación de aeronaves fabricadas de kit.
1 set de listas de chequeo </t>
  </si>
  <si>
    <t>SUBDIRECCIÓN GENERAL
OFICINA ASESORA DE PLANEACIÓN</t>
  </si>
  <si>
    <t>SECRETARÍA DE SEGURIDAD OPERACIONAL Y DE LA AVIACIÓN CIVIL</t>
  </si>
  <si>
    <t>DIRECTOR REGIONAL AERONAUTICO ANTIOQUIA</t>
  </si>
  <si>
    <t>DIRECTOR REGIONAL AERONAUTICO ATLANTICO</t>
  </si>
  <si>
    <t>DIRECTOR REGIONAL AERONAUTICO CUNDINAMARCA</t>
  </si>
  <si>
    <t>DIRECTOR REGIONAL AERONAUTICO META</t>
  </si>
  <si>
    <t>DIRECTOR REGIONAL AERONAUTICO NORTE DE SANTANDER</t>
  </si>
  <si>
    <r>
      <t xml:space="preserve">SUBDIRECCIÓN GENERAL
OFICINA ASESORA DE PLANEACIÓN 
</t>
    </r>
    <r>
      <rPr>
        <sz val="10"/>
        <color rgb="FFFF0000"/>
        <rFont val="Arial"/>
        <family val="2"/>
      </rPr>
      <t>SECRETARIA DE SEGURIDAD OPERACIONAL Y DE LA AVIACION CIVIL</t>
    </r>
  </si>
  <si>
    <r>
      <t xml:space="preserve">SUBDIRECCIÓN GENERAL 
</t>
    </r>
    <r>
      <rPr>
        <sz val="10"/>
        <color rgb="FFFF0000"/>
        <rFont val="Arial"/>
        <family val="2"/>
      </rPr>
      <t xml:space="preserve">SECRETARÍA DE SEGURIDAD OPERACIONAL Y DE LA AVIACIÓN CIVIL </t>
    </r>
    <r>
      <rPr>
        <sz val="10"/>
        <rFont val="Arial"/>
        <family val="2"/>
      </rPr>
      <t xml:space="preserve">
SECRETARÍA DE SISTEMAS OPERACIONALES</t>
    </r>
  </si>
  <si>
    <r>
      <t xml:space="preserve">OFICINA DE TRANSPORTE AÉREO.
</t>
    </r>
    <r>
      <rPr>
        <sz val="10"/>
        <color rgb="FFFF0000"/>
        <rFont val="Arial"/>
        <family val="2"/>
      </rPr>
      <t xml:space="preserve">SECRETARÍA DE SEGURIDAD OPERACIONAL Y DE LA AVIACIÓN CIVIL </t>
    </r>
  </si>
  <si>
    <r>
      <t xml:space="preserve">OFICINA ASESORA DE PLANEACIÓN
</t>
    </r>
    <r>
      <rPr>
        <sz val="10"/>
        <color rgb="FFFF0000"/>
        <rFont val="Arial"/>
        <family val="2"/>
      </rPr>
      <t xml:space="preserve">SECRETARÍA DE SEGURIDAD OPERACIONAL Y DE LA AVIACIÓN CIVIL </t>
    </r>
    <r>
      <rPr>
        <sz val="10"/>
        <rFont val="Arial"/>
        <family val="2"/>
      </rPr>
      <t xml:space="preserve">
</t>
    </r>
  </si>
  <si>
    <r>
      <t xml:space="preserve">OFICINA DE REGISTRO AERONÁUTICO. 
</t>
    </r>
    <r>
      <rPr>
        <sz val="10"/>
        <color rgb="FFFF0000"/>
        <rFont val="Arial"/>
        <family val="2"/>
      </rPr>
      <t>SECRETARIA DE SEGURIDAD OPERACIONAL Y DE LA AVIACIÓN CIVIL</t>
    </r>
  </si>
  <si>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</si>
  <si>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1. Identificación de los impuestos, tasas y otros  costos aplicados al Transporte Aéreo.</t>
  </si>
  <si>
    <t>2. Análisis comparativo con otros países de la Región.</t>
  </si>
  <si>
    <t>3. Presentación en mesas de discusión con Mintransporte  MinHacienda sobre los mismos</t>
  </si>
  <si>
    <t>2.Conformar las especificaciones mínimas para definir y establecer un modelo de Gobierno de Datos que de soporte a la gestión de disponibilidad, integridad, calidad y uso de los datos críticos de la Entidad durante su ciclo de vida.</t>
  </si>
  <si>
    <t>3. Identificar el estado detallado del gobierno de datos en la Entidad, propietarios, responsables, consumidores, reglas de calidad  y caracterización de los flujos de información existentes.</t>
  </si>
  <si>
    <t>4. Identificar los datos maestros de la Entidad, sus atributos de referencia y el estado de gestión en relación a su accesibilidad, exactitud, consistencia, actualización y mantenimiento</t>
  </si>
  <si>
    <t>1. Encuesta línea base</t>
  </si>
  <si>
    <r>
      <t xml:space="preserve">2. </t>
    </r>
    <r>
      <rPr>
        <b/>
        <sz val="10"/>
        <color rgb="FFFF0000"/>
        <rFont val="Verdana"/>
        <family val="2"/>
      </rPr>
      <t xml:space="preserve">Presentar 2 investigaciones al IV Consejo Seguridad </t>
    </r>
    <r>
      <rPr>
        <sz val="10"/>
        <rFont val="Verdana"/>
        <family val="2"/>
      </rPr>
      <t>(Actividad Nueva)</t>
    </r>
  </si>
  <si>
    <r>
      <t xml:space="preserve">1. Presentar Circular consolidación redes apoyo a víctimas y familiares para aprobación.
</t>
    </r>
    <r>
      <rPr>
        <b/>
        <sz val="10"/>
        <color rgb="FFFF0000"/>
        <rFont val="Verdana"/>
        <family val="2"/>
      </rPr>
      <t>Presentar Plan para aprobación.</t>
    </r>
    <r>
      <rPr>
        <sz val="10"/>
        <rFont val="Verdana"/>
        <family val="2"/>
      </rPr>
      <t xml:space="preserve"> (Actividad Nueva).</t>
    </r>
  </si>
  <si>
    <r>
      <t xml:space="preserve">2. Aprobar y registrar la Circular en Isolución 
</t>
    </r>
    <r>
      <rPr>
        <b/>
        <sz val="10"/>
        <color rgb="FFFF0000"/>
        <rFont val="Verdana"/>
        <family val="2"/>
      </rPr>
      <t xml:space="preserve">Aprobación y registro en Isolución </t>
    </r>
    <r>
      <rPr>
        <sz val="10"/>
        <rFont val="Verdana"/>
        <family val="2"/>
      </rPr>
      <t>(Actividad Nueva).</t>
    </r>
  </si>
  <si>
    <r>
      <t xml:space="preserve">3. Difundir la Circular.
</t>
    </r>
    <r>
      <rPr>
        <b/>
        <sz val="10"/>
        <color rgb="FFFF0000"/>
        <rFont val="Verdana"/>
        <family val="2"/>
      </rPr>
      <t>Difusión del Plan</t>
    </r>
    <r>
      <rPr>
        <sz val="10"/>
        <rFont val="Verdana"/>
        <family val="2"/>
      </rPr>
      <t xml:space="preserve"> (Actividada Nueva).</t>
    </r>
  </si>
  <si>
    <r>
      <t xml:space="preserve">1. Elaborar el proyecto de nuevo Modelo de Gestión de las Regionales.
</t>
    </r>
    <r>
      <rPr>
        <b/>
        <sz val="10"/>
        <color rgb="FFFF0000"/>
        <rFont val="Verdana"/>
        <family val="2"/>
      </rPr>
      <t>Analizar, realizar visitas a las Regionales y elaborar el respectivo proyecto del modelo de gestión.</t>
    </r>
    <r>
      <rPr>
        <sz val="10"/>
        <rFont val="Verdana"/>
        <family val="2"/>
      </rPr>
      <t xml:space="preserve"> (Actividad Nueva)</t>
    </r>
  </si>
  <si>
    <t>Estudio elaborado.</t>
  </si>
  <si>
    <t>4. Verificar la adaptabilidad de estos factores y en función de ellos definir el avance de metas para lograr una mayor participación de los ingresos.</t>
  </si>
  <si>
    <t>5. Presentar resultados.</t>
  </si>
  <si>
    <t>Establecer un operador de mantenimiento del lado aire integral.</t>
  </si>
  <si>
    <t>1. Actualizar la hoja de ruta de viabilización.</t>
  </si>
  <si>
    <t>1. Diagnostico de la información actual y por complementar</t>
  </si>
  <si>
    <t>2. Realizar ajustes necesarios para la actualización.</t>
  </si>
  <si>
    <r>
      <t xml:space="preserve">1. </t>
    </r>
    <r>
      <rPr>
        <b/>
        <sz val="10"/>
        <color rgb="FFFF0000"/>
        <rFont val="Verdana"/>
        <family val="2"/>
      </rPr>
      <t>Mesas de trabajo con Informática para definir cronograma de actividades</t>
    </r>
    <r>
      <rPr>
        <sz val="10"/>
        <rFont val="Verdana"/>
        <family val="2"/>
      </rPr>
      <t xml:space="preserve"> (Actividad Nueva)</t>
    </r>
  </si>
  <si>
    <r>
      <t xml:space="preserve">2. </t>
    </r>
    <r>
      <rPr>
        <b/>
        <sz val="10"/>
        <color rgb="FFFF0000"/>
        <rFont val="Verdana"/>
        <family val="2"/>
      </rPr>
      <t>Definir ajustes a la versión detectadas en ambiente de pruebas - procesos - objetivos - tablas básicas</t>
    </r>
    <r>
      <rPr>
        <sz val="10"/>
        <rFont val="Verdana"/>
        <family val="2"/>
      </rPr>
      <t xml:space="preserve"> (Actividad Nueva)</t>
    </r>
  </si>
  <si>
    <r>
      <t xml:space="preserve">3. </t>
    </r>
    <r>
      <rPr>
        <b/>
        <sz val="10"/>
        <color rgb="FFFF0000"/>
        <rFont val="Verdana"/>
        <family val="2"/>
      </rPr>
      <t>Capacitación en la nueva versión ISOLUCTION</t>
    </r>
    <r>
      <rPr>
        <sz val="10"/>
        <rFont val="Verdana"/>
        <family val="2"/>
      </rPr>
      <t xml:space="preserve"> (Actividad Nueva)</t>
    </r>
  </si>
  <si>
    <r>
      <t xml:space="preserve">4. </t>
    </r>
    <r>
      <rPr>
        <b/>
        <sz val="10"/>
        <color rgb="FFFF0000"/>
        <rFont val="Verdana"/>
        <family val="2"/>
      </rPr>
      <t>Aplicativo en operación funcional</t>
    </r>
    <r>
      <rPr>
        <sz val="10"/>
        <rFont val="Verdana"/>
        <family val="2"/>
      </rPr>
      <t xml:space="preserve"> (Actividad Nueva)</t>
    </r>
  </si>
  <si>
    <r>
      <t xml:space="preserve">3. </t>
    </r>
    <r>
      <rPr>
        <b/>
        <sz val="10"/>
        <color rgb="FFFF0000"/>
        <rFont val="Verdana"/>
        <family val="2"/>
      </rPr>
      <t>Revisar los procedimientos instructivos, formatos necesarios para las reclamaciones y control de la gestión que se realiza en el Grupo de Seguros</t>
    </r>
    <r>
      <rPr>
        <sz val="10"/>
        <rFont val="Verdana"/>
        <family val="2"/>
      </rPr>
      <t xml:space="preserve"> (Aactividad Nueva)
</t>
    </r>
  </si>
  <si>
    <r>
      <t xml:space="preserve">4. </t>
    </r>
    <r>
      <rPr>
        <b/>
        <sz val="10"/>
        <color rgb="FFFF0000"/>
        <rFont val="Verdana"/>
        <family val="2"/>
      </rPr>
      <t>Adoptar y socializar los documentos para las reclamaciones y gestión a cargo del Grupo de Seguros</t>
    </r>
    <r>
      <rPr>
        <sz val="10"/>
        <rFont val="Verdana"/>
        <family val="2"/>
      </rPr>
      <t xml:space="preserve"> (Actividad Nueva)</t>
    </r>
  </si>
  <si>
    <t xml:space="preserve">CENTRO DE ESTUDIOS AERONÁUTICOS (CEA)- ACOMPAÑA OTA/SSOAC/ MEN/ INDUSTRIA, ACADEMIA - DIRECCION DE TALENTO  HUMANO </t>
  </si>
  <si>
    <t>1. Presentar Plan Acción Emergencia para aprobación.</t>
  </si>
  <si>
    <r>
      <t xml:space="preserve">2. </t>
    </r>
    <r>
      <rPr>
        <b/>
        <sz val="10"/>
        <color rgb="FFFF0000"/>
        <rFont val="Verdana"/>
        <family val="2"/>
      </rPr>
      <t xml:space="preserve">Elaborar el Manual de Operación del Formato de Reporte Obligatorio de Eventos (ROE) </t>
    </r>
    <r>
      <rPr>
        <sz val="10"/>
        <color theme="1"/>
        <rFont val="Verdana"/>
        <family val="2"/>
      </rPr>
      <t>(Actividad Nueva)</t>
    </r>
  </si>
  <si>
    <r>
      <t xml:space="preserve">3. </t>
    </r>
    <r>
      <rPr>
        <b/>
        <sz val="10"/>
        <color rgb="FFFF0000"/>
        <rFont val="Verdana"/>
        <family val="2"/>
      </rPr>
      <t xml:space="preserve">Realizar pruebas de escritorio de la funcionallidad del ROE </t>
    </r>
    <r>
      <rPr>
        <sz val="10"/>
        <color theme="1"/>
        <rFont val="Verdana"/>
        <family val="2"/>
      </rPr>
      <t>(Actividad Nueva)</t>
    </r>
  </si>
  <si>
    <r>
      <t xml:space="preserve">4. </t>
    </r>
    <r>
      <rPr>
        <b/>
        <sz val="10"/>
        <color rgb="FFFF0000"/>
        <rFont val="Verdana"/>
        <family val="2"/>
      </rPr>
      <t>Estructurar una matriz de consolidadción de la información recopilada a través del ROE</t>
    </r>
    <r>
      <rPr>
        <sz val="10"/>
        <color theme="1"/>
        <rFont val="Verdana"/>
        <family val="2"/>
      </rPr>
      <t xml:space="preserve"> (Actividad Nueva)</t>
    </r>
  </si>
  <si>
    <r>
      <t xml:space="preserve">2. </t>
    </r>
    <r>
      <rPr>
        <b/>
        <sz val="10"/>
        <color rgb="FFFF0000"/>
        <rFont val="Verdana"/>
        <family val="2"/>
      </rPr>
      <t>Realización de material video - gráfico para redes sociales</t>
    </r>
    <r>
      <rPr>
        <sz val="10"/>
        <rFont val="Verdana"/>
        <family val="2"/>
      </rPr>
      <t xml:space="preserve"> (Actividad Nueva)</t>
    </r>
  </si>
  <si>
    <r>
      <t xml:space="preserve">3. </t>
    </r>
    <r>
      <rPr>
        <b/>
        <sz val="10"/>
        <color rgb="FFFF0000"/>
        <rFont val="Verdana"/>
        <family val="2"/>
      </rPr>
      <t>Realización de campañas digitales - Así van nunestras obras</t>
    </r>
    <r>
      <rPr>
        <sz val="10"/>
        <rFont val="Verdana"/>
        <family val="2"/>
      </rPr>
      <t xml:space="preserve"> (Actividad Nueva)</t>
    </r>
  </si>
  <si>
    <t>3. Reuniones de la mesa de trabajo</t>
  </si>
  <si>
    <t>GRAFICA</t>
  </si>
  <si>
    <t xml:space="preserve">4. Realización del segundo  encuentro  de Investigación  del  Sector Aeronáutico.   
</t>
  </si>
  <si>
    <r>
      <t xml:space="preserve">1. </t>
    </r>
    <r>
      <rPr>
        <b/>
        <sz val="10"/>
        <color rgb="FFFF0000"/>
        <rFont val="Verdana"/>
        <family val="2"/>
      </rPr>
      <t>Implementar una estructura de datos que identifique los flujos de información, políticas, responsables, planes de calidad y mantenimiento de los mismos.
Identificar las líneas (base y objetivo) de alto nivel de la arquitectura de datos e información de la Entidad.</t>
    </r>
    <r>
      <rPr>
        <sz val="10"/>
        <rFont val="Verdana"/>
        <family val="2"/>
      </rPr>
      <t xml:space="preserve"> (Actividad Nueva)</t>
    </r>
  </si>
  <si>
    <t>PRESENTACIÓN</t>
  </si>
  <si>
    <t>EVIDENCIAS</t>
  </si>
  <si>
    <t>X</t>
  </si>
  <si>
    <t>OBSERVACIONES</t>
  </si>
  <si>
    <t>NA</t>
  </si>
  <si>
    <t>Actualizar el Manual del Sistema de Gestión de Seguridad Operacional de la Secretaria de Sistemas Operacionales Versión 2</t>
  </si>
  <si>
    <t>Base de Datos Actualizada</t>
  </si>
  <si>
    <t xml:space="preserve">Fortalecer el Sistema de Control Interno para lograr el fenecimiento de la Cuenta Fiscal vigencia 2019 
</t>
  </si>
  <si>
    <t>2. Seguimiento y gestión para cierre Hallazgos generados Vigencia 2019</t>
  </si>
  <si>
    <t>1. Realizar Depuración y Diagnóstico de Hallazgos OCI con corte a 31-Dic-2018, para establecer la meta de Hallazgos OCI a cerrar del 2018.</t>
  </si>
  <si>
    <t xml:space="preserve">2. Análisis y clasificación de los hallazgos de la Oficina de Control Interno transversales, con corte a 31-Dic-2018,  originados en los diferentes procesos que impactan la razonabilidad de los Estados Financieros y por ende el fenecimiento de la cuenta fiscal. </t>
  </si>
  <si>
    <t>3. Verificar la Gestión de la áreas responsables de dar tratamiento a los hallazgos de la Oficina de Control Interno, con corte a 31-Dic-2018, que impactan el fenecimiento de la cuenta fiscal,  evaluando la efectividad de las Acciones suscritas y de ser necesario, motivando el replanteamiento de las no efectivas, para subsanar la causa de los Hallazgos.</t>
  </si>
  <si>
    <t>4. Verificar la Gestión de la áreas responsables de dar tratamiento a los hallazgos  del Plan de Mejoramiento Institucional –CGR, Verificando la efectividad de las acciones suscritas y definiendo estrategias que apunten al mejoramiento de las situaciones observadas.</t>
  </si>
  <si>
    <t>1. Incluir en el Plan de Auditoria 2019 como unidades auditables por cada Secretaria, Oficinas y Regionales, los aspectos más críticos que han impedido que la Entidad fenezca la cuenta fiscal, generando hallazgos que promuevan acciones correctivas a cerrar en la vigencia 2019, tendientes a subsanar situaciones que impacten el Fenecimiento de la Cuenta Fiscal.</t>
  </si>
  <si>
    <t>Auditorías Ejecutadas/Auditorías Programadas*100</t>
  </si>
  <si>
    <t>Avance de la ejecución del Plan de Auditorías 2019 tendiente a fortalecer situaciones que impacten el Fenecimiento de la Cuenta Fiscal .</t>
  </si>
  <si>
    <t>x</t>
  </si>
  <si>
    <t>1. Desarrollar la metodología para determinar las métricas de conectividad por aeropuerto.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</si>
</sst>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60" x14ac:knownFonts="1">
    <font>
      <sz val="11"/>
      <color theme="1"/>
      <name val="Calibri"/>
      <family val="2"/>
      <scheme val="minor"/>
    </font>
    <font>
      <sz val="11"/>
      <color theme="0"/>
      <name val="Calibri"/>
      <family val="2"/>
      <scheme val="minor"/>
    </font>
    <font>
      <b/>
      <sz val="12"/>
      <color theme="0"/>
      <name val="Arial"/>
      <family val="2"/>
    </font>
    <font>
      <sz val="11"/>
      <color theme="1"/>
      <name val="Arial"/>
      <family val="2"/>
    </font>
    <font>
      <sz val="10"/>
      <color theme="1"/>
      <name val="Arial"/>
      <family val="2"/>
    </font>
    <font>
      <b/>
      <sz val="10"/>
      <name val="Arial"/>
      <family val="2"/>
    </font>
    <font>
      <sz val="10"/>
      <name val="Arial"/>
      <family val="2"/>
    </font>
    <font>
      <b/>
      <sz val="11"/>
      <name val="Arial"/>
      <family val="2"/>
    </font>
    <font>
      <sz val="10"/>
      <color rgb="FF1C1C1C"/>
      <name val="Arial"/>
      <family val="2"/>
    </font>
    <font>
      <sz val="10"/>
      <color rgb="FF1E1C11"/>
      <name val="Arial"/>
      <family val="2"/>
    </font>
    <font>
      <b/>
      <sz val="10"/>
      <color theme="1"/>
      <name val="Arial"/>
      <family val="2"/>
    </font>
    <font>
      <u/>
      <sz val="10"/>
      <name val="Arial"/>
      <family val="2"/>
    </font>
    <font>
      <sz val="10"/>
      <color rgb="FF000000"/>
      <name val="Arial"/>
      <family val="2"/>
    </font>
    <font>
      <u/>
      <sz val="11"/>
      <color theme="10"/>
      <name val="Calibri"/>
      <family val="2"/>
      <scheme val="minor"/>
    </font>
    <font>
      <u/>
      <sz val="11"/>
      <color theme="11"/>
      <name val="Calibri"/>
      <family val="2"/>
      <scheme val="minor"/>
    </font>
    <font>
      <i/>
      <sz val="10"/>
      <name val="Arial"/>
      <family val="2"/>
    </font>
    <font>
      <b/>
      <sz val="16"/>
      <color theme="0"/>
      <name val="Arial"/>
      <family val="2"/>
    </font>
    <font>
      <b/>
      <sz val="11"/>
      <color theme="0"/>
      <name val="Arial"/>
      <family val="2"/>
    </font>
    <font>
      <b/>
      <sz val="11"/>
      <color theme="1"/>
      <name val="Arial"/>
      <family val="2"/>
    </font>
    <font>
      <sz val="10"/>
      <color theme="0"/>
      <name val="Arial"/>
      <family val="2"/>
    </font>
    <font>
      <sz val="10"/>
      <color rgb="FFFF0000"/>
      <name val="Arial"/>
      <family val="2"/>
    </font>
    <font>
      <b/>
      <sz val="11"/>
      <color theme="0"/>
      <name val="Calibri"/>
      <family val="2"/>
      <scheme val="minor"/>
    </font>
    <font>
      <b/>
      <sz val="11"/>
      <color theme="1"/>
      <name val="Calibri"/>
      <family val="2"/>
      <scheme val="minor"/>
    </font>
    <font>
      <b/>
      <u/>
      <sz val="11"/>
      <color theme="1"/>
      <name val="Calibri"/>
      <family val="2"/>
      <scheme val="minor"/>
    </font>
    <font>
      <b/>
      <sz val="20"/>
      <color theme="1"/>
      <name val="Arial"/>
      <family val="2"/>
    </font>
    <font>
      <b/>
      <sz val="20"/>
      <name val="Arial"/>
      <family val="2"/>
    </font>
    <font>
      <sz val="22"/>
      <color theme="1"/>
      <name val="Arial"/>
      <family val="2"/>
    </font>
    <font>
      <b/>
      <sz val="22"/>
      <color theme="0"/>
      <name val="Arial"/>
      <family val="2"/>
    </font>
    <font>
      <sz val="22"/>
      <name val="Arial"/>
      <family val="2"/>
    </font>
    <font>
      <sz val="11"/>
      <color theme="1"/>
      <name val="Calibri"/>
      <family val="2"/>
      <scheme val="minor"/>
    </font>
    <font>
      <sz val="11"/>
      <color theme="1"/>
      <name val="Verdana"/>
      <family val="2"/>
    </font>
    <font>
      <b/>
      <sz val="11"/>
      <color theme="0"/>
      <name val="Verdana"/>
      <family val="2"/>
    </font>
    <font>
      <sz val="10"/>
      <name val="Verdana"/>
      <family val="2"/>
    </font>
    <font>
      <b/>
      <sz val="10"/>
      <name val="Verdana"/>
      <family val="2"/>
    </font>
    <font>
      <b/>
      <sz val="11"/>
      <color theme="1"/>
      <name val="Verdana"/>
      <family val="2"/>
    </font>
    <font>
      <sz val="10"/>
      <color theme="1"/>
      <name val="Verdana"/>
      <family val="2"/>
    </font>
    <font>
      <u/>
      <sz val="10"/>
      <name val="Verdana"/>
      <family val="2"/>
    </font>
    <font>
      <b/>
      <sz val="14"/>
      <color theme="1"/>
      <name val="Verdana"/>
      <family val="2"/>
    </font>
    <font>
      <b/>
      <sz val="16"/>
      <color theme="0"/>
      <name val="Verdana"/>
      <family val="2"/>
    </font>
    <font>
      <i/>
      <sz val="10"/>
      <name val="Verdana"/>
      <family val="2"/>
    </font>
    <font>
      <sz val="10"/>
      <color rgb="FFFF0000"/>
      <name val="Verdana"/>
      <family val="2"/>
    </font>
    <font>
      <b/>
      <sz val="14"/>
      <name val="Verdana"/>
      <family val="2"/>
    </font>
    <font>
      <b/>
      <sz val="10"/>
      <color theme="1"/>
      <name val="Verdana"/>
      <family val="2"/>
    </font>
    <font>
      <sz val="10"/>
      <color theme="0"/>
      <name val="Verdana"/>
      <family val="2"/>
    </font>
    <font>
      <sz val="10"/>
      <color rgb="FF1E1C11"/>
      <name val="Verdana"/>
      <family val="2"/>
    </font>
    <font>
      <b/>
      <sz val="10"/>
      <color rgb="FF1E1C11"/>
      <name val="Verdana"/>
      <family val="2"/>
    </font>
    <font>
      <b/>
      <u/>
      <sz val="10"/>
      <color theme="1"/>
      <name val="Arial"/>
      <family val="2"/>
    </font>
    <font>
      <b/>
      <u/>
      <sz val="10"/>
      <color theme="1"/>
      <name val="Verdana"/>
      <family val="2"/>
    </font>
    <font>
      <b/>
      <sz val="10"/>
      <color theme="0"/>
      <name val="Verdana"/>
      <family val="2"/>
    </font>
    <font>
      <b/>
      <sz val="11"/>
      <color rgb="FFFF0000"/>
      <name val="Verdana"/>
      <family val="2"/>
    </font>
    <font>
      <b/>
      <sz val="10"/>
      <color rgb="FFFF0000"/>
      <name val="Verdana"/>
      <family val="2"/>
    </font>
    <font>
      <sz val="10"/>
      <color theme="5" tint="-0.249977111117893"/>
      <name val="Verdana"/>
      <family val="2"/>
    </font>
    <font>
      <b/>
      <sz val="10"/>
      <color theme="5" tint="-0.249977111117893"/>
      <name val="Verdana"/>
      <family val="2"/>
    </font>
    <font>
      <b/>
      <sz val="10"/>
      <color rgb="FFCC99FF"/>
      <name val="Verdana"/>
      <family val="2"/>
    </font>
    <font>
      <b/>
      <sz val="10"/>
      <color theme="7" tint="-0.249977111117893"/>
      <name val="Verdana"/>
      <family val="2"/>
    </font>
    <font>
      <b/>
      <sz val="10"/>
      <color rgb="FF00B050"/>
      <name val="Verdana"/>
      <family val="2"/>
    </font>
    <font>
      <sz val="10"/>
      <color rgb="FF00B0F0"/>
      <name val="Verdana"/>
      <family val="2"/>
    </font>
    <font>
      <b/>
      <sz val="10"/>
      <color rgb="FFFF99CC"/>
      <name val="Verdana"/>
      <family val="2"/>
    </font>
    <font>
      <b/>
      <sz val="11"/>
      <color rgb="FFFFFF00"/>
      <name val="Verdana"/>
      <family val="2"/>
    </font>
    <font>
      <b/>
      <sz val="9"/>
      <color indexed="81"/>
      <name val="Tahoma"/>
      <family val="2"/>
    </font>
  </fonts>
  <fills count="37">
    <fill>
      <patternFill patternType="none"/>
    </fill>
    <fill>
      <patternFill patternType="gray125"/>
    </fill>
    <fill>
      <patternFill patternType="solid">
        <fgColor theme="4"/>
      </patternFill>
    </fill>
    <fill>
      <patternFill patternType="solid">
        <fgColor theme="8"/>
      </patternFill>
    </fill>
    <fill>
      <patternFill patternType="solid">
        <fgColor theme="0"/>
        <bgColor indexed="64"/>
      </patternFill>
    </fill>
    <fill>
      <patternFill patternType="solid">
        <fgColor theme="9"/>
        <bgColor indexed="64"/>
      </patternFill>
    </fill>
    <fill>
      <patternFill patternType="solid">
        <fgColor rgb="FFCCFFCC"/>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C3FFC3"/>
        <bgColor indexed="64"/>
      </patternFill>
    </fill>
    <fill>
      <patternFill patternType="solid">
        <fgColor rgb="FFB8FFBA"/>
        <bgColor indexed="64"/>
      </patternFill>
    </fill>
    <fill>
      <patternFill patternType="solid">
        <fgColor rgb="FFB0C3EC"/>
        <bgColor indexed="64"/>
      </patternFill>
    </fill>
    <fill>
      <patternFill patternType="solid">
        <fgColor rgb="FFBDBDBD"/>
        <bgColor indexed="64"/>
      </patternFill>
    </fill>
    <fill>
      <patternFill patternType="solid">
        <fgColor rgb="FFF9B587"/>
        <bgColor indexed="64"/>
      </patternFill>
    </fill>
    <fill>
      <patternFill patternType="solid">
        <fgColor rgb="FF63AC3F"/>
        <bgColor indexed="64"/>
      </patternFill>
    </fill>
    <fill>
      <patternFill patternType="solid">
        <fgColor rgb="FFF66D14"/>
        <bgColor indexed="64"/>
      </patternFill>
    </fill>
    <fill>
      <patternFill patternType="solid">
        <fgColor rgb="FFCCCCFF"/>
        <bgColor indexed="64"/>
      </patternFill>
    </fill>
    <fill>
      <patternFill patternType="solid">
        <fgColor theme="8" tint="-0.49998474074526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FF6600"/>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s>
  <borders count="1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medium">
        <color rgb="FF3F3F3F"/>
      </left>
      <right style="medium">
        <color rgb="FF3F3F3F"/>
      </right>
      <top style="medium">
        <color rgb="FF3F3F3F"/>
      </top>
      <bottom style="medium">
        <color rgb="FF3F3F3F"/>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3F3F3F"/>
      </left>
      <right/>
      <top/>
      <bottom/>
      <diagonal/>
    </border>
    <border>
      <left style="medium">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bottom/>
      <diagonal/>
    </border>
    <border>
      <left/>
      <right/>
      <top/>
      <bottom style="medium">
        <color indexed="64"/>
      </bottom>
      <diagonal/>
    </border>
    <border>
      <left/>
      <right/>
      <top/>
      <bottom style="thin">
        <color indexed="64"/>
      </bottom>
      <diagonal/>
    </border>
    <border>
      <left style="thin">
        <color auto="1"/>
      </left>
      <right/>
      <top/>
      <bottom style="hair">
        <color auto="1"/>
      </bottom>
      <diagonal/>
    </border>
    <border>
      <left style="thin">
        <color auto="1"/>
      </left>
      <right/>
      <top style="hair">
        <color auto="1"/>
      </top>
      <bottom/>
      <diagonal/>
    </border>
    <border>
      <left style="thin">
        <color auto="1"/>
      </left>
      <right/>
      <top style="medium">
        <color indexed="64"/>
      </top>
      <bottom/>
      <diagonal/>
    </border>
    <border>
      <left style="thin">
        <color auto="1"/>
      </left>
      <right/>
      <top/>
      <bottom style="medium">
        <color indexed="64"/>
      </bottom>
      <diagonal/>
    </border>
    <border>
      <left/>
      <right/>
      <top style="medium">
        <color auto="1"/>
      </top>
      <bottom/>
      <diagonal/>
    </border>
    <border>
      <left/>
      <right/>
      <top style="medium">
        <color auto="1"/>
      </top>
      <bottom style="medium">
        <color indexed="64"/>
      </bottom>
      <diagonal/>
    </border>
    <border>
      <left style="thin">
        <color auto="1"/>
      </left>
      <right style="thin">
        <color auto="1"/>
      </right>
      <top/>
      <bottom style="hair">
        <color auto="1"/>
      </bottom>
      <diagonal/>
    </border>
    <border>
      <left style="thin">
        <color auto="1"/>
      </left>
      <right style="thin">
        <color auto="1"/>
      </right>
      <top style="hair">
        <color auto="1"/>
      </top>
      <bottom style="medium">
        <color indexed="64"/>
      </bottom>
      <diagonal/>
    </border>
    <border>
      <left style="medium">
        <color auto="1"/>
      </left>
      <right style="thin">
        <color auto="1"/>
      </right>
      <top style="thin">
        <color auto="1"/>
      </top>
      <bottom/>
      <diagonal/>
    </border>
    <border>
      <left style="medium">
        <color auto="1"/>
      </left>
      <right style="thin">
        <color auto="1"/>
      </right>
      <top/>
      <bottom style="medium">
        <color indexed="64"/>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hair">
        <color auto="1"/>
      </top>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right style="thin">
        <color auto="1"/>
      </right>
      <top style="medium">
        <color auto="1"/>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diagonal/>
    </border>
    <border>
      <left/>
      <right style="medium">
        <color indexed="64"/>
      </right>
      <top/>
      <bottom style="hair">
        <color auto="1"/>
      </bottom>
      <diagonal/>
    </border>
    <border>
      <left/>
      <right style="medium">
        <color indexed="64"/>
      </right>
      <top style="hair">
        <color auto="1"/>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hair">
        <color auto="1"/>
      </top>
      <bottom/>
      <diagonal/>
    </border>
    <border>
      <left style="thin">
        <color indexed="64"/>
      </left>
      <right style="medium">
        <color indexed="64"/>
      </right>
      <top/>
      <bottom/>
      <diagonal/>
    </border>
    <border>
      <left style="thin">
        <color indexed="64"/>
      </left>
      <right style="medium">
        <color indexed="64"/>
      </right>
      <top style="hair">
        <color auto="1"/>
      </top>
      <bottom/>
      <diagonal/>
    </border>
    <border>
      <left style="medium">
        <color indexed="64"/>
      </left>
      <right/>
      <top style="thin">
        <color indexed="64"/>
      </top>
      <bottom/>
      <diagonal/>
    </border>
    <border>
      <left style="medium">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thin">
        <color auto="1"/>
      </right>
      <top style="medium">
        <color auto="1"/>
      </top>
      <bottom/>
      <diagonal/>
    </border>
    <border>
      <left style="medium">
        <color auto="1"/>
      </left>
      <right style="hair">
        <color auto="1"/>
      </right>
      <top/>
      <bottom style="hair">
        <color indexed="64"/>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medium">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medium">
        <color auto="1"/>
      </left>
      <right style="hair">
        <color auto="1"/>
      </right>
      <top/>
      <bottom style="medium">
        <color indexed="64"/>
      </bottom>
      <diagonal/>
    </border>
    <border>
      <left style="hair">
        <color auto="1"/>
      </left>
      <right style="hair">
        <color auto="1"/>
      </right>
      <top/>
      <bottom style="medium">
        <color auto="1"/>
      </bottom>
      <diagonal/>
    </border>
    <border>
      <left style="hair">
        <color auto="1"/>
      </left>
      <right style="thin">
        <color auto="1"/>
      </right>
      <top/>
      <bottom style="medium">
        <color auto="1"/>
      </bottom>
      <diagonal/>
    </border>
    <border>
      <left style="medium">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medium">
        <color auto="1"/>
      </left>
      <right style="hair">
        <color auto="1"/>
      </right>
      <top style="medium">
        <color indexed="64"/>
      </top>
      <bottom style="hair">
        <color indexed="64"/>
      </bottom>
      <diagonal/>
    </border>
    <border>
      <left style="hair">
        <color auto="1"/>
      </left>
      <right style="hair">
        <color auto="1"/>
      </right>
      <top style="medium">
        <color auto="1"/>
      </top>
      <bottom style="hair">
        <color auto="1"/>
      </bottom>
      <diagonal/>
    </border>
    <border>
      <left style="hair">
        <color auto="1"/>
      </left>
      <right style="thin">
        <color auto="1"/>
      </right>
      <top style="medium">
        <color auto="1"/>
      </top>
      <bottom style="hair">
        <color auto="1"/>
      </bottom>
      <diagonal/>
    </border>
    <border>
      <left style="medium">
        <color auto="1"/>
      </left>
      <right style="hair">
        <color auto="1"/>
      </right>
      <top style="hair">
        <color indexed="64"/>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style="thin">
        <color auto="1"/>
      </left>
      <right style="hair">
        <color auto="1"/>
      </right>
      <top style="medium">
        <color auto="1"/>
      </top>
      <bottom/>
      <diagonal/>
    </border>
    <border>
      <left style="thin">
        <color auto="1"/>
      </left>
      <right style="hair">
        <color auto="1"/>
      </right>
      <top/>
      <bottom style="hair">
        <color auto="1"/>
      </bottom>
      <diagonal/>
    </border>
    <border>
      <left style="thin">
        <color auto="1"/>
      </left>
      <right style="hair">
        <color auto="1"/>
      </right>
      <top/>
      <bottom/>
      <diagonal/>
    </border>
    <border>
      <left style="thin">
        <color auto="1"/>
      </left>
      <right style="hair">
        <color auto="1"/>
      </right>
      <top style="hair">
        <color auto="1"/>
      </top>
      <bottom/>
      <diagonal/>
    </border>
    <border>
      <left style="thin">
        <color auto="1"/>
      </left>
      <right style="hair">
        <color auto="1"/>
      </right>
      <top/>
      <bottom style="medium">
        <color auto="1"/>
      </bottom>
      <diagonal/>
    </border>
    <border>
      <left style="thin">
        <color auto="1"/>
      </left>
      <right style="hair">
        <color auto="1"/>
      </right>
      <top/>
      <bottom style="thin">
        <color auto="1"/>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medium">
        <color indexed="64"/>
      </bottom>
      <diagonal/>
    </border>
    <border>
      <left style="hair">
        <color auto="1"/>
      </left>
      <right style="medium">
        <color indexed="64"/>
      </right>
      <top style="medium">
        <color auto="1"/>
      </top>
      <bottom/>
      <diagonal/>
    </border>
    <border>
      <left style="hair">
        <color auto="1"/>
      </left>
      <right style="medium">
        <color indexed="64"/>
      </right>
      <top/>
      <bottom style="hair">
        <color indexed="64"/>
      </bottom>
      <diagonal/>
    </border>
    <border>
      <left style="hair">
        <color auto="1"/>
      </left>
      <right style="medium">
        <color indexed="64"/>
      </right>
      <top/>
      <bottom/>
      <diagonal/>
    </border>
    <border>
      <left style="hair">
        <color auto="1"/>
      </left>
      <right style="medium">
        <color indexed="64"/>
      </right>
      <top style="hair">
        <color auto="1"/>
      </top>
      <bottom/>
      <diagonal/>
    </border>
    <border>
      <left style="hair">
        <color auto="1"/>
      </left>
      <right style="medium">
        <color indexed="64"/>
      </right>
      <top/>
      <bottom style="medium">
        <color indexed="64"/>
      </bottom>
      <diagonal/>
    </border>
    <border>
      <left style="hair">
        <color auto="1"/>
      </left>
      <right style="medium">
        <color indexed="64"/>
      </right>
      <top/>
      <bottom style="thin">
        <color indexed="64"/>
      </bottom>
      <diagonal/>
    </border>
    <border>
      <left style="hair">
        <color auto="1"/>
      </left>
      <right style="medium">
        <color indexed="64"/>
      </right>
      <top style="medium">
        <color indexed="64"/>
      </top>
      <bottom style="hair">
        <color indexed="64"/>
      </bottom>
      <diagonal/>
    </border>
    <border>
      <left style="hair">
        <color auto="1"/>
      </left>
      <right style="medium">
        <color indexed="64"/>
      </right>
      <top style="hair">
        <color indexed="64"/>
      </top>
      <bottom style="medium">
        <color indexed="64"/>
      </bottom>
      <diagonal/>
    </border>
    <border>
      <left style="medium">
        <color indexed="64"/>
      </left>
      <right/>
      <top/>
      <bottom style="thin">
        <color indexed="64"/>
      </bottom>
      <diagonal/>
    </border>
    <border>
      <left style="thin">
        <color auto="1"/>
      </left>
      <right style="medium">
        <color indexed="64"/>
      </right>
      <top/>
      <bottom style="thin">
        <color indexed="64"/>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medium">
        <color indexed="64"/>
      </right>
      <top style="thin">
        <color indexed="64"/>
      </top>
      <bottom/>
      <diagonal/>
    </border>
    <border>
      <left style="hair">
        <color auto="1"/>
      </left>
      <right/>
      <top style="medium">
        <color auto="1"/>
      </top>
      <bottom style="hair">
        <color auto="1"/>
      </bottom>
      <diagonal/>
    </border>
    <border>
      <left style="hair">
        <color auto="1"/>
      </left>
      <right/>
      <top style="hair">
        <color auto="1"/>
      </top>
      <bottom style="medium">
        <color indexed="64"/>
      </bottom>
      <diagonal/>
    </border>
    <border>
      <left/>
      <right style="hair">
        <color auto="1"/>
      </right>
      <top style="medium">
        <color auto="1"/>
      </top>
      <bottom style="hair">
        <color auto="1"/>
      </bottom>
      <diagonal/>
    </border>
    <border>
      <left/>
      <right style="hair">
        <color auto="1"/>
      </right>
      <top style="hair">
        <color auto="1"/>
      </top>
      <bottom style="medium">
        <color indexed="64"/>
      </bottom>
      <diagonal/>
    </border>
    <border>
      <left/>
      <right/>
      <top/>
      <bottom style="hair">
        <color auto="1"/>
      </bottom>
      <diagonal/>
    </border>
    <border>
      <left/>
      <right/>
      <top style="hair">
        <color auto="1"/>
      </top>
      <bottom/>
      <diagonal/>
    </border>
    <border>
      <left/>
      <right/>
      <top style="medium">
        <color auto="1"/>
      </top>
      <bottom style="hair">
        <color auto="1"/>
      </bottom>
      <diagonal/>
    </border>
    <border>
      <left/>
      <right/>
      <top style="hair">
        <color auto="1"/>
      </top>
      <bottom style="medium">
        <color indexed="64"/>
      </bottom>
      <diagonal/>
    </border>
    <border>
      <left style="thin">
        <color auto="1"/>
      </left>
      <right style="thin">
        <color auto="1"/>
      </right>
      <top/>
      <bottom style="dashed">
        <color auto="1"/>
      </bottom>
      <diagonal/>
    </border>
    <border>
      <left/>
      <right style="thin">
        <color auto="1"/>
      </right>
      <top/>
      <bottom style="hair">
        <color auto="1"/>
      </bottom>
      <diagonal/>
    </border>
    <border>
      <left/>
      <right style="thin">
        <color auto="1"/>
      </right>
      <top style="hair">
        <color auto="1"/>
      </top>
      <bottom/>
      <diagonal/>
    </border>
    <border>
      <left style="hair">
        <color auto="1"/>
      </left>
      <right/>
      <top/>
      <bottom style="hair">
        <color auto="1"/>
      </bottom>
      <diagonal/>
    </border>
    <border>
      <left style="hair">
        <color auto="1"/>
      </left>
      <right/>
      <top style="hair">
        <color auto="1"/>
      </top>
      <bottom/>
      <diagonal/>
    </border>
    <border>
      <left style="dashed">
        <color indexed="64"/>
      </left>
      <right style="thin">
        <color auto="1"/>
      </right>
      <top/>
      <bottom style="medium">
        <color indexed="64"/>
      </bottom>
      <diagonal/>
    </border>
    <border>
      <left style="hair">
        <color auto="1"/>
      </left>
      <right/>
      <top/>
      <bottom style="medium">
        <color auto="1"/>
      </bottom>
      <diagonal/>
    </border>
    <border>
      <left style="hair">
        <color auto="1"/>
      </left>
      <right/>
      <top/>
      <bottom/>
      <diagonal/>
    </border>
    <border>
      <left style="hair">
        <color auto="1"/>
      </left>
      <right/>
      <top/>
      <bottom style="thin">
        <color auto="1"/>
      </bottom>
      <diagonal/>
    </border>
    <border>
      <left style="dashed">
        <color indexed="64"/>
      </left>
      <right style="thin">
        <color auto="1"/>
      </right>
      <top/>
      <bottom style="hair">
        <color auto="1"/>
      </bottom>
      <diagonal/>
    </border>
    <border>
      <left style="dashed">
        <color indexed="64"/>
      </left>
      <right style="thin">
        <color auto="1"/>
      </right>
      <top style="hair">
        <color auto="1"/>
      </top>
      <bottom/>
      <diagonal/>
    </border>
    <border>
      <left style="dashed">
        <color indexed="64"/>
      </left>
      <right style="thin">
        <color auto="1"/>
      </right>
      <top style="medium">
        <color auto="1"/>
      </top>
      <bottom/>
      <diagonal/>
    </border>
    <border>
      <left style="dashed">
        <color indexed="64"/>
      </left>
      <right style="thin">
        <color auto="1"/>
      </right>
      <top/>
      <bottom/>
      <diagonal/>
    </border>
    <border>
      <left style="hair">
        <color auto="1"/>
      </left>
      <right/>
      <top style="medium">
        <color auto="1"/>
      </top>
      <bottom/>
      <diagonal/>
    </border>
    <border>
      <left style="hair">
        <color auto="1"/>
      </left>
      <right style="thin">
        <color auto="1"/>
      </right>
      <top style="hair">
        <color auto="1"/>
      </top>
      <bottom style="hair">
        <color auto="1"/>
      </bottom>
      <diagonal/>
    </border>
  </borders>
  <cellStyleXfs count="198">
    <xf numFmtId="0" fontId="0" fillId="0" borderId="0"/>
    <xf numFmtId="0" fontId="1" fillId="2" borderId="0" applyNumberFormat="0" applyBorder="0" applyAlignment="0" applyProtection="0"/>
    <xf numFmtId="0" fontId="1" fillId="3" borderId="0" applyNumberFormat="0" applyBorder="0" applyAlignment="0" applyProtection="0"/>
    <xf numFmtId="0" fontId="6"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9" fontId="29" fillId="0" borderId="0" applyFont="0" applyFill="0" applyBorder="0" applyAlignment="0" applyProtection="0"/>
    <xf numFmtId="43" fontId="29" fillId="0" borderId="0" applyFont="0" applyFill="0" applyBorder="0" applyAlignment="0" applyProtection="0"/>
  </cellStyleXfs>
  <cellXfs count="1503">
    <xf numFmtId="0" fontId="0" fillId="0" borderId="0" xfId="0"/>
    <xf numFmtId="0" fontId="4" fillId="4" borderId="0" xfId="0" applyFont="1" applyFill="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center" vertical="center"/>
    </xf>
    <xf numFmtId="0" fontId="6" fillId="8" borderId="1" xfId="0" applyFont="1" applyFill="1" applyBorder="1" applyAlignment="1">
      <alignment vertical="center" wrapText="1"/>
    </xf>
    <xf numFmtId="0" fontId="5" fillId="0" borderId="0" xfId="0" applyFont="1" applyAlignment="1">
      <alignment horizontal="left" vertical="center"/>
    </xf>
    <xf numFmtId="0" fontId="4" fillId="9" borderId="1" xfId="0" applyFont="1" applyFill="1" applyBorder="1" applyAlignment="1">
      <alignment vertical="center" wrapText="1"/>
    </xf>
    <xf numFmtId="9" fontId="6" fillId="9" borderId="1" xfId="0" applyNumberFormat="1" applyFont="1" applyFill="1" applyBorder="1" applyAlignment="1">
      <alignment vertical="center" wrapText="1"/>
    </xf>
    <xf numFmtId="0" fontId="4" fillId="9" borderId="1" xfId="0" applyFont="1" applyFill="1" applyBorder="1" applyAlignment="1">
      <alignment vertical="center" wrapText="1" readingOrder="1"/>
    </xf>
    <xf numFmtId="9" fontId="4" fillId="9" borderId="1" xfId="0" applyNumberFormat="1" applyFont="1" applyFill="1" applyBorder="1" applyAlignment="1">
      <alignment horizontal="left" vertical="center" wrapText="1"/>
    </xf>
    <xf numFmtId="0" fontId="6" fillId="9" borderId="1" xfId="1" applyFont="1" applyFill="1" applyBorder="1" applyAlignment="1">
      <alignment horizontal="left" vertical="center" wrapText="1"/>
    </xf>
    <xf numFmtId="0" fontId="6" fillId="9" borderId="1" xfId="1" applyFont="1" applyFill="1" applyBorder="1" applyAlignment="1">
      <alignment vertical="center" wrapText="1"/>
    </xf>
    <xf numFmtId="9" fontId="6" fillId="9" borderId="1" xfId="0" applyNumberFormat="1" applyFont="1" applyFill="1" applyBorder="1" applyAlignment="1">
      <alignment horizontal="left" vertical="center" wrapText="1"/>
    </xf>
    <xf numFmtId="0" fontId="6" fillId="8"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5" fillId="12" borderId="1" xfId="0" applyFont="1" applyFill="1" applyBorder="1" applyAlignment="1">
      <alignment vertical="center" wrapText="1"/>
    </xf>
    <xf numFmtId="0" fontId="6" fillId="12" borderId="1" xfId="0" applyFont="1" applyFill="1" applyBorder="1" applyAlignment="1">
      <alignment vertical="center" wrapText="1"/>
    </xf>
    <xf numFmtId="9" fontId="6" fillId="13" borderId="1" xfId="0" applyNumberFormat="1" applyFont="1" applyFill="1" applyBorder="1" applyAlignment="1">
      <alignment vertical="center" wrapText="1"/>
    </xf>
    <xf numFmtId="0" fontId="6" fillId="13" borderId="1" xfId="0" applyFont="1" applyFill="1" applyBorder="1" applyAlignment="1">
      <alignment vertical="center" wrapText="1"/>
    </xf>
    <xf numFmtId="0" fontId="3" fillId="0" borderId="0" xfId="0" applyFont="1" applyAlignment="1">
      <alignment horizontal="left" vertical="center"/>
    </xf>
    <xf numFmtId="0" fontId="6" fillId="8" borderId="1" xfId="0" applyFont="1" applyFill="1" applyBorder="1" applyAlignment="1">
      <alignment vertical="center" wrapText="1" readingOrder="1"/>
    </xf>
    <xf numFmtId="0" fontId="6" fillId="14" borderId="1" xfId="0" applyFont="1" applyFill="1" applyBorder="1" applyAlignment="1">
      <alignment vertical="center" wrapText="1" readingOrder="1"/>
    </xf>
    <xf numFmtId="0" fontId="6" fillId="14" borderId="1" xfId="0" applyFont="1" applyFill="1" applyBorder="1" applyAlignment="1">
      <alignment vertical="center" wrapText="1"/>
    </xf>
    <xf numFmtId="0" fontId="4" fillId="15" borderId="1" xfId="0" applyFont="1" applyFill="1" applyBorder="1" applyAlignment="1">
      <alignment vertical="center" wrapText="1"/>
    </xf>
    <xf numFmtId="0" fontId="4" fillId="16" borderId="1" xfId="0" applyFont="1" applyFill="1" applyBorder="1" applyAlignment="1">
      <alignment vertical="center" wrapText="1"/>
    </xf>
    <xf numFmtId="0" fontId="4" fillId="16" borderId="1" xfId="3" applyFont="1" applyFill="1" applyBorder="1" applyAlignment="1" applyProtection="1">
      <alignment vertical="center" wrapText="1"/>
      <protection locked="0"/>
    </xf>
    <xf numFmtId="0" fontId="4" fillId="16" borderId="1" xfId="3" applyFont="1" applyFill="1" applyBorder="1" applyAlignment="1" applyProtection="1">
      <alignment horizontal="center" vertical="center" wrapText="1"/>
      <protection locked="0"/>
    </xf>
    <xf numFmtId="0" fontId="6" fillId="16" borderId="1" xfId="3" applyFill="1" applyBorder="1" applyAlignment="1" applyProtection="1">
      <alignment vertical="center" wrapText="1"/>
      <protection locked="0"/>
    </xf>
    <xf numFmtId="0" fontId="6" fillId="16" borderId="1" xfId="0" applyFont="1" applyFill="1" applyBorder="1" applyAlignment="1">
      <alignment horizontal="center" vertical="center" wrapText="1"/>
    </xf>
    <xf numFmtId="0" fontId="6" fillId="16" borderId="1" xfId="0" applyFont="1" applyFill="1" applyBorder="1" applyAlignment="1">
      <alignment vertical="center" wrapText="1"/>
    </xf>
    <xf numFmtId="0" fontId="6" fillId="16" borderId="1" xfId="0" applyFont="1" applyFill="1" applyBorder="1" applyAlignment="1">
      <alignment vertical="center" wrapText="1" readingOrder="1"/>
    </xf>
    <xf numFmtId="0" fontId="6" fillId="10" borderId="1" xfId="0" applyFont="1" applyFill="1" applyBorder="1" applyAlignment="1">
      <alignment vertical="center" wrapText="1"/>
    </xf>
    <xf numFmtId="9" fontId="4" fillId="9" borderId="1" xfId="0" applyNumberFormat="1" applyFont="1" applyFill="1" applyBorder="1" applyAlignment="1">
      <alignment vertical="center" wrapText="1"/>
    </xf>
    <xf numFmtId="9" fontId="6" fillId="10" borderId="1" xfId="0" applyNumberFormat="1" applyFont="1" applyFill="1" applyBorder="1" applyAlignment="1">
      <alignment vertical="center" wrapText="1"/>
    </xf>
    <xf numFmtId="9" fontId="6" fillId="12" borderId="1" xfId="0" applyNumberFormat="1" applyFont="1" applyFill="1" applyBorder="1" applyAlignment="1">
      <alignment vertical="center" wrapText="1"/>
    </xf>
    <xf numFmtId="9" fontId="6" fillId="14" borderId="1" xfId="0" applyNumberFormat="1" applyFont="1" applyFill="1" applyBorder="1" applyAlignment="1">
      <alignment vertical="center" wrapText="1"/>
    </xf>
    <xf numFmtId="1" fontId="6" fillId="15" borderId="1" xfId="0" applyNumberFormat="1" applyFont="1" applyFill="1" applyBorder="1" applyAlignment="1">
      <alignment vertical="center" wrapText="1"/>
    </xf>
    <xf numFmtId="9" fontId="4" fillId="16" borderId="1" xfId="3" applyNumberFormat="1" applyFont="1" applyFill="1" applyBorder="1" applyAlignment="1" applyProtection="1">
      <alignment vertical="center" wrapText="1"/>
      <protection locked="0"/>
    </xf>
    <xf numFmtId="9" fontId="12" fillId="16" borderId="1" xfId="0" applyNumberFormat="1" applyFont="1" applyFill="1" applyBorder="1" applyAlignment="1">
      <alignment vertical="center" wrapText="1" readingOrder="1"/>
    </xf>
    <xf numFmtId="0" fontId="6" fillId="12" borderId="1" xfId="0" applyFont="1" applyFill="1" applyBorder="1" applyAlignment="1">
      <alignment vertical="center" wrapText="1" readingOrder="1"/>
    </xf>
    <xf numFmtId="0" fontId="12" fillId="16" borderId="1" xfId="0" applyFont="1" applyFill="1" applyBorder="1" applyAlignment="1">
      <alignment vertical="center" wrapText="1" readingOrder="1"/>
    </xf>
    <xf numFmtId="0" fontId="8" fillId="16" borderId="1" xfId="0" applyFont="1" applyFill="1" applyBorder="1" applyAlignment="1">
      <alignment vertical="center" wrapText="1" readingOrder="1"/>
    </xf>
    <xf numFmtId="0" fontId="9" fillId="17" borderId="1" xfId="0" applyFont="1" applyFill="1" applyBorder="1" applyAlignment="1">
      <alignment horizontal="left" vertical="center" wrapText="1" readingOrder="1"/>
    </xf>
    <xf numFmtId="0" fontId="9" fillId="17" borderId="1" xfId="0" applyFont="1" applyFill="1" applyBorder="1" applyAlignment="1">
      <alignment horizontal="center" vertical="center" wrapText="1" readingOrder="1"/>
    </xf>
    <xf numFmtId="0" fontId="6" fillId="17" borderId="1" xfId="0" applyFont="1" applyFill="1" applyBorder="1" applyAlignment="1">
      <alignment horizontal="left" vertical="center" wrapText="1"/>
    </xf>
    <xf numFmtId="9" fontId="4" fillId="17" borderId="1" xfId="0" applyNumberFormat="1" applyFont="1" applyFill="1" applyBorder="1" applyAlignment="1">
      <alignment horizontal="left" vertical="center" wrapText="1"/>
    </xf>
    <xf numFmtId="0" fontId="4" fillId="17" borderId="1" xfId="3" applyFont="1" applyFill="1" applyBorder="1" applyAlignment="1" applyProtection="1">
      <alignment vertical="center" wrapText="1"/>
      <protection locked="0"/>
    </xf>
    <xf numFmtId="9" fontId="4" fillId="17" borderId="1" xfId="0" applyNumberFormat="1" applyFont="1" applyFill="1" applyBorder="1" applyAlignment="1">
      <alignment horizontal="center" vertical="center" wrapText="1"/>
    </xf>
    <xf numFmtId="0" fontId="9" fillId="17" borderId="1" xfId="0" applyFont="1" applyFill="1" applyBorder="1" applyAlignment="1">
      <alignment vertical="center" wrapText="1" readingOrder="1"/>
    </xf>
    <xf numFmtId="0" fontId="5" fillId="17" borderId="1" xfId="0" applyFont="1" applyFill="1" applyBorder="1" applyAlignment="1">
      <alignment vertical="center" wrapText="1"/>
    </xf>
    <xf numFmtId="0" fontId="6" fillId="17" borderId="1" xfId="1" applyFont="1" applyFill="1" applyBorder="1" applyAlignment="1">
      <alignment vertical="center" wrapText="1"/>
    </xf>
    <xf numFmtId="0" fontId="6" fillId="17" borderId="1" xfId="1" applyFont="1" applyFill="1" applyBorder="1" applyAlignment="1">
      <alignment horizontal="left" vertical="center" wrapText="1"/>
    </xf>
    <xf numFmtId="1" fontId="6" fillId="17" borderId="1" xfId="0" applyNumberFormat="1" applyFont="1" applyFill="1" applyBorder="1" applyAlignment="1">
      <alignment horizontal="center" vertical="center" wrapText="1"/>
    </xf>
    <xf numFmtId="0" fontId="4" fillId="17" borderId="1" xfId="0" applyFont="1" applyFill="1" applyBorder="1" applyAlignment="1">
      <alignment horizontal="left" vertical="center" wrapText="1"/>
    </xf>
    <xf numFmtId="0" fontId="6" fillId="13" borderId="1" xfId="0" applyFont="1" applyFill="1" applyBorder="1" applyAlignment="1">
      <alignment horizontal="center" vertical="center" wrapText="1"/>
    </xf>
    <xf numFmtId="0" fontId="6" fillId="9" borderId="1" xfId="1"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3" borderId="1" xfId="0" applyFont="1" applyFill="1" applyBorder="1" applyAlignment="1">
      <alignment vertical="center" wrapText="1" readingOrder="1"/>
    </xf>
    <xf numFmtId="9" fontId="6" fillId="14" borderId="1" xfId="0" applyNumberFormat="1" applyFont="1" applyFill="1" applyBorder="1" applyAlignment="1">
      <alignment vertical="center" wrapText="1" readingOrder="1"/>
    </xf>
    <xf numFmtId="9" fontId="6" fillId="16" borderId="1" xfId="0" applyNumberFormat="1" applyFont="1" applyFill="1" applyBorder="1" applyAlignment="1">
      <alignment vertical="center" wrapText="1"/>
    </xf>
    <xf numFmtId="0" fontId="6" fillId="17" borderId="1" xfId="1" applyFont="1" applyFill="1" applyBorder="1" applyAlignment="1">
      <alignment horizontal="center" vertical="center" wrapText="1"/>
    </xf>
    <xf numFmtId="0" fontId="6" fillId="17" borderId="1" xfId="0" applyFont="1" applyFill="1" applyBorder="1" applyAlignment="1">
      <alignment vertical="center" wrapText="1"/>
    </xf>
    <xf numFmtId="9" fontId="4" fillId="17" borderId="1" xfId="0" applyNumberFormat="1" applyFont="1" applyFill="1" applyBorder="1" applyAlignment="1">
      <alignment vertical="center" wrapText="1"/>
    </xf>
    <xf numFmtId="0" fontId="6" fillId="9" borderId="1" xfId="0" applyFont="1" applyFill="1" applyBorder="1" applyAlignment="1">
      <alignment vertical="center" wrapText="1" readingOrder="1"/>
    </xf>
    <xf numFmtId="0" fontId="6" fillId="10" borderId="1" xfId="0" applyFont="1" applyFill="1" applyBorder="1" applyAlignment="1">
      <alignment vertical="center" wrapText="1" readingOrder="1"/>
    </xf>
    <xf numFmtId="1" fontId="6" fillId="15" borderId="1" xfId="0" applyNumberFormat="1" applyFont="1" applyFill="1" applyBorder="1" applyAlignment="1">
      <alignment horizontal="center" vertical="center" wrapText="1"/>
    </xf>
    <xf numFmtId="0" fontId="6" fillId="15" borderId="1" xfId="0" applyFont="1" applyFill="1" applyBorder="1" applyAlignment="1">
      <alignment vertical="center" wrapText="1" readingOrder="1"/>
    </xf>
    <xf numFmtId="0" fontId="6" fillId="15" borderId="1" xfId="0" applyFont="1" applyFill="1" applyBorder="1" applyAlignment="1">
      <alignment horizontal="center" vertical="center" wrapText="1"/>
    </xf>
    <xf numFmtId="1" fontId="6" fillId="16" borderId="1" xfId="0" applyNumberFormat="1" applyFont="1" applyFill="1" applyBorder="1" applyAlignment="1">
      <alignment vertical="center" wrapText="1"/>
    </xf>
    <xf numFmtId="0" fontId="4" fillId="16" borderId="1" xfId="0" applyFont="1" applyFill="1" applyBorder="1" applyAlignment="1">
      <alignment horizontal="center" vertical="center" wrapText="1"/>
    </xf>
    <xf numFmtId="0" fontId="9" fillId="16" borderId="1" xfId="0" applyFont="1" applyFill="1" applyBorder="1" applyAlignment="1">
      <alignment horizontal="center" vertical="center" wrapText="1" readingOrder="1"/>
    </xf>
    <xf numFmtId="9" fontId="4" fillId="16" borderId="1" xfId="0" applyNumberFormat="1" applyFont="1" applyFill="1" applyBorder="1" applyAlignment="1">
      <alignment vertical="center" wrapText="1"/>
    </xf>
    <xf numFmtId="0" fontId="9" fillId="16" borderId="1" xfId="0" applyFont="1" applyFill="1" applyBorder="1" applyAlignment="1">
      <alignment vertical="center" wrapText="1" readingOrder="1"/>
    </xf>
    <xf numFmtId="0" fontId="6" fillId="16" borderId="1" xfId="1" applyFont="1" applyFill="1" applyBorder="1" applyAlignment="1">
      <alignment horizontal="center" vertical="center" wrapText="1"/>
    </xf>
    <xf numFmtId="0" fontId="3"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18" fillId="0" borderId="0" xfId="0" applyFont="1" applyAlignment="1">
      <alignment vertical="center"/>
    </xf>
    <xf numFmtId="0" fontId="17" fillId="18" borderId="2" xfId="1" applyFont="1" applyFill="1" applyBorder="1" applyAlignment="1">
      <alignment horizontal="center" vertical="center" wrapText="1"/>
    </xf>
    <xf numFmtId="0" fontId="17" fillId="18" borderId="2" xfId="1" applyFont="1" applyFill="1" applyBorder="1" applyAlignment="1">
      <alignment horizontal="center" vertical="center"/>
    </xf>
    <xf numFmtId="0" fontId="17" fillId="18" borderId="4" xfId="1" applyFont="1" applyFill="1" applyBorder="1" applyAlignment="1">
      <alignment horizontal="center" vertical="center"/>
    </xf>
    <xf numFmtId="0" fontId="6" fillId="9" borderId="7" xfId="1" applyFont="1" applyFill="1" applyBorder="1" applyAlignment="1">
      <alignment horizontal="left" vertical="center" wrapText="1"/>
    </xf>
    <xf numFmtId="0" fontId="6" fillId="9" borderId="7" xfId="1" applyFont="1" applyFill="1" applyBorder="1" applyAlignment="1">
      <alignment vertical="center" wrapText="1"/>
    </xf>
    <xf numFmtId="0" fontId="4" fillId="9" borderId="10" xfId="0" applyFont="1" applyFill="1" applyBorder="1" applyAlignment="1">
      <alignment vertical="center" wrapText="1"/>
    </xf>
    <xf numFmtId="9" fontId="6" fillId="9" borderId="10" xfId="0" applyNumberFormat="1" applyFont="1" applyFill="1" applyBorder="1" applyAlignment="1">
      <alignment vertical="center" wrapText="1"/>
    </xf>
    <xf numFmtId="0" fontId="6" fillId="10" borderId="7" xfId="0" applyFont="1" applyFill="1" applyBorder="1" applyAlignment="1">
      <alignment horizontal="center" vertical="center" wrapText="1"/>
    </xf>
    <xf numFmtId="9" fontId="6" fillId="10" borderId="7" xfId="0" applyNumberFormat="1" applyFont="1" applyFill="1" applyBorder="1" applyAlignment="1">
      <alignment vertical="center" wrapText="1"/>
    </xf>
    <xf numFmtId="0" fontId="6" fillId="10" borderId="7" xfId="0" applyFont="1" applyFill="1" applyBorder="1" applyAlignment="1">
      <alignment vertical="center" wrapText="1"/>
    </xf>
    <xf numFmtId="0" fontId="6" fillId="11" borderId="10" xfId="0" applyFont="1" applyFill="1" applyBorder="1" applyAlignment="1">
      <alignment horizontal="center" vertical="center" wrapText="1"/>
    </xf>
    <xf numFmtId="9" fontId="6" fillId="11" borderId="10" xfId="0" applyNumberFormat="1" applyFont="1" applyFill="1" applyBorder="1" applyAlignment="1">
      <alignment vertical="center" wrapText="1"/>
    </xf>
    <xf numFmtId="0" fontId="6" fillId="11" borderId="10" xfId="0" applyFont="1" applyFill="1" applyBorder="1" applyAlignment="1">
      <alignment vertical="center" wrapText="1"/>
    </xf>
    <xf numFmtId="0" fontId="6" fillId="12" borderId="7" xfId="0" applyFont="1" applyFill="1" applyBorder="1" applyAlignment="1">
      <alignment horizontal="center" vertical="center" wrapText="1"/>
    </xf>
    <xf numFmtId="9" fontId="6" fillId="12" borderId="7" xfId="0" applyNumberFormat="1" applyFont="1" applyFill="1" applyBorder="1" applyAlignment="1">
      <alignment vertical="center" wrapText="1"/>
    </xf>
    <xf numFmtId="0" fontId="6" fillId="12" borderId="7" xfId="0" applyFont="1" applyFill="1" applyBorder="1" applyAlignment="1">
      <alignment vertical="center" wrapText="1" readingOrder="1"/>
    </xf>
    <xf numFmtId="0" fontId="6" fillId="12" borderId="10" xfId="0" applyFont="1" applyFill="1" applyBorder="1" applyAlignment="1">
      <alignment horizontal="center" vertical="center" wrapText="1"/>
    </xf>
    <xf numFmtId="9" fontId="6" fillId="12" borderId="10" xfId="0" applyNumberFormat="1" applyFont="1" applyFill="1" applyBorder="1" applyAlignment="1">
      <alignment vertical="center" wrapText="1"/>
    </xf>
    <xf numFmtId="0" fontId="6" fillId="12" borderId="10" xfId="0" applyFont="1" applyFill="1" applyBorder="1" applyAlignment="1">
      <alignment vertical="center" wrapText="1" readingOrder="1"/>
    </xf>
    <xf numFmtId="0" fontId="6" fillId="13" borderId="7" xfId="0" applyFont="1" applyFill="1" applyBorder="1" applyAlignment="1">
      <alignment vertical="center" wrapText="1"/>
    </xf>
    <xf numFmtId="0" fontId="6" fillId="8" borderId="10" xfId="0" applyFont="1" applyFill="1" applyBorder="1" applyAlignment="1">
      <alignment horizontal="center" vertical="center" wrapText="1"/>
    </xf>
    <xf numFmtId="0" fontId="6" fillId="8" borderId="10" xfId="0" applyFont="1" applyFill="1" applyBorder="1" applyAlignment="1">
      <alignment vertical="center" wrapText="1"/>
    </xf>
    <xf numFmtId="0" fontId="6" fillId="8" borderId="10" xfId="0" applyFont="1" applyFill="1" applyBorder="1" applyAlignment="1">
      <alignment vertical="center" wrapText="1" readingOrder="1"/>
    </xf>
    <xf numFmtId="0" fontId="6" fillId="14" borderId="7" xfId="3" applyFill="1" applyBorder="1" applyAlignment="1" applyProtection="1">
      <alignment horizontal="center" vertical="center" wrapText="1"/>
      <protection locked="0"/>
    </xf>
    <xf numFmtId="9" fontId="6" fillId="14" borderId="7" xfId="0" applyNumberFormat="1" applyFont="1" applyFill="1" applyBorder="1" applyAlignment="1">
      <alignment vertical="center" wrapText="1"/>
    </xf>
    <xf numFmtId="0" fontId="6" fillId="14" borderId="7" xfId="0" applyFont="1" applyFill="1" applyBorder="1" applyAlignment="1">
      <alignment vertical="center" wrapText="1"/>
    </xf>
    <xf numFmtId="0" fontId="6" fillId="14" borderId="10" xfId="3" applyFill="1" applyBorder="1" applyAlignment="1" applyProtection="1">
      <alignment horizontal="center" vertical="center" wrapText="1"/>
      <protection locked="0"/>
    </xf>
    <xf numFmtId="0" fontId="6" fillId="14" borderId="10" xfId="0" applyFont="1" applyFill="1" applyBorder="1" applyAlignment="1">
      <alignment vertical="center" wrapText="1"/>
    </xf>
    <xf numFmtId="0" fontId="6" fillId="14" borderId="10" xfId="0" applyFont="1" applyFill="1" applyBorder="1" applyAlignment="1">
      <alignment vertical="center" wrapText="1" readingOrder="1"/>
    </xf>
    <xf numFmtId="0" fontId="6" fillId="15" borderId="7" xfId="0" applyFont="1" applyFill="1" applyBorder="1" applyAlignment="1">
      <alignment vertical="center" wrapText="1"/>
    </xf>
    <xf numFmtId="0" fontId="4" fillId="15" borderId="7" xfId="0" applyFont="1" applyFill="1" applyBorder="1" applyAlignment="1">
      <alignment vertical="center" wrapText="1"/>
    </xf>
    <xf numFmtId="1" fontId="6" fillId="15" borderId="10" xfId="0" applyNumberFormat="1" applyFont="1" applyFill="1" applyBorder="1" applyAlignment="1">
      <alignment horizontal="center" vertical="center" wrapText="1"/>
    </xf>
    <xf numFmtId="1" fontId="6" fillId="15" borderId="10" xfId="0" applyNumberFormat="1" applyFont="1" applyFill="1" applyBorder="1" applyAlignment="1">
      <alignment vertical="center" wrapText="1"/>
    </xf>
    <xf numFmtId="0" fontId="4" fillId="15" borderId="10" xfId="0" applyFont="1" applyFill="1" applyBorder="1" applyAlignment="1">
      <alignment vertical="center" wrapText="1"/>
    </xf>
    <xf numFmtId="9" fontId="4" fillId="16" borderId="7" xfId="3" applyNumberFormat="1" applyFont="1" applyFill="1" applyBorder="1" applyAlignment="1" applyProtection="1">
      <alignment vertical="center" wrapText="1"/>
      <protection locked="0"/>
    </xf>
    <xf numFmtId="1" fontId="6" fillId="16" borderId="7" xfId="0" applyNumberFormat="1" applyFont="1" applyFill="1" applyBorder="1" applyAlignment="1">
      <alignment vertical="center" wrapText="1"/>
    </xf>
    <xf numFmtId="0" fontId="4" fillId="16" borderId="7" xfId="0" applyFont="1" applyFill="1" applyBorder="1" applyAlignment="1">
      <alignment vertical="center" wrapText="1"/>
    </xf>
    <xf numFmtId="0" fontId="6" fillId="16" borderId="10" xfId="1" applyFont="1" applyFill="1" applyBorder="1" applyAlignment="1">
      <alignment horizontal="center" vertical="center" wrapText="1"/>
    </xf>
    <xf numFmtId="9" fontId="6" fillId="16" borderId="10" xfId="0" applyNumberFormat="1" applyFont="1" applyFill="1" applyBorder="1" applyAlignment="1">
      <alignment vertical="center" wrapText="1"/>
    </xf>
    <xf numFmtId="0" fontId="6" fillId="16" borderId="10" xfId="0" applyFont="1" applyFill="1" applyBorder="1" applyAlignment="1">
      <alignment vertical="center" wrapText="1" readingOrder="1"/>
    </xf>
    <xf numFmtId="0" fontId="6" fillId="17" borderId="7" xfId="0" applyFont="1" applyFill="1" applyBorder="1" applyAlignment="1">
      <alignment horizontal="left" vertical="center" wrapText="1" readingOrder="1"/>
    </xf>
    <xf numFmtId="0" fontId="6" fillId="17" borderId="7" xfId="0" applyFont="1" applyFill="1" applyBorder="1" applyAlignment="1">
      <alignment horizontal="center" vertical="center" wrapText="1" readingOrder="1"/>
    </xf>
    <xf numFmtId="0" fontId="6" fillId="17" borderId="7" xfId="0" applyFont="1" applyFill="1" applyBorder="1" applyAlignment="1">
      <alignment horizontal="left" vertical="center" wrapText="1"/>
    </xf>
    <xf numFmtId="0" fontId="6" fillId="17" borderId="8" xfId="0" applyFont="1" applyFill="1" applyBorder="1" applyAlignment="1">
      <alignment horizontal="center" vertical="center" wrapText="1"/>
    </xf>
    <xf numFmtId="0" fontId="10" fillId="17" borderId="10" xfId="0" applyFont="1" applyFill="1" applyBorder="1" applyAlignment="1">
      <alignment horizontal="left" vertical="center" wrapText="1"/>
    </xf>
    <xf numFmtId="0" fontId="6" fillId="17" borderId="10" xfId="1" applyFont="1" applyFill="1" applyBorder="1" applyAlignment="1">
      <alignment horizontal="left" vertical="center" wrapText="1"/>
    </xf>
    <xf numFmtId="0" fontId="6" fillId="17" borderId="10" xfId="1" applyFont="1" applyFill="1" applyBorder="1" applyAlignment="1">
      <alignment horizontal="center" vertical="center" wrapText="1"/>
    </xf>
    <xf numFmtId="0" fontId="6" fillId="17" borderId="6" xfId="0" applyFont="1" applyFill="1" applyBorder="1" applyAlignment="1">
      <alignment horizontal="center" vertical="center" wrapText="1"/>
    </xf>
    <xf numFmtId="0" fontId="4" fillId="17" borderId="7" xfId="3" applyFont="1" applyFill="1" applyBorder="1" applyAlignment="1" applyProtection="1">
      <alignment vertical="center" wrapText="1"/>
      <protection locked="0"/>
    </xf>
    <xf numFmtId="0" fontId="6" fillId="17" borderId="1" xfId="0" applyFont="1" applyFill="1" applyBorder="1" applyAlignment="1">
      <alignment horizontal="left" vertical="center" wrapText="1" readingOrder="1"/>
    </xf>
    <xf numFmtId="9" fontId="6" fillId="17" borderId="1" xfId="0" applyNumberFormat="1" applyFont="1" applyFill="1" applyBorder="1" applyAlignment="1">
      <alignment horizontal="center" vertical="center" wrapText="1"/>
    </xf>
    <xf numFmtId="0" fontId="6" fillId="17" borderId="1" xfId="0" applyFont="1" applyFill="1" applyBorder="1" applyAlignment="1">
      <alignment horizontal="center" vertical="center" wrapText="1" readingOrder="1"/>
    </xf>
    <xf numFmtId="0" fontId="19" fillId="16" borderId="1" xfId="0" applyFont="1" applyFill="1" applyBorder="1" applyAlignment="1">
      <alignment vertical="center" wrapText="1"/>
    </xf>
    <xf numFmtId="0" fontId="19" fillId="16" borderId="1" xfId="0" applyFont="1" applyFill="1" applyBorder="1" applyAlignment="1">
      <alignment vertical="center" wrapText="1" readingOrder="1"/>
    </xf>
    <xf numFmtId="0" fontId="20" fillId="13" borderId="1" xfId="0" applyFont="1" applyFill="1" applyBorder="1" applyAlignment="1">
      <alignment vertical="center" wrapText="1"/>
    </xf>
    <xf numFmtId="0" fontId="20" fillId="13" borderId="1" xfId="0" applyFont="1" applyFill="1" applyBorder="1" applyAlignment="1">
      <alignment vertical="center" wrapText="1" readingOrder="1"/>
    </xf>
    <xf numFmtId="0" fontId="20" fillId="13" borderId="10" xfId="0" applyFont="1" applyFill="1" applyBorder="1" applyAlignment="1">
      <alignment vertical="center" wrapText="1" readingOrder="1"/>
    </xf>
    <xf numFmtId="0" fontId="17" fillId="18" borderId="4" xfId="1" applyFont="1" applyFill="1" applyBorder="1" applyAlignment="1">
      <alignment horizontal="center" vertical="center" wrapText="1"/>
    </xf>
    <xf numFmtId="15" fontId="4" fillId="17" borderId="12" xfId="0" applyNumberFormat="1" applyFont="1" applyFill="1" applyBorder="1" applyAlignment="1">
      <alignment vertical="center" wrapText="1"/>
    </xf>
    <xf numFmtId="0" fontId="6" fillId="17" borderId="12" xfId="1" applyFont="1" applyFill="1" applyBorder="1" applyAlignment="1">
      <alignment vertical="center" wrapText="1"/>
    </xf>
    <xf numFmtId="0" fontId="4" fillId="17" borderId="12" xfId="0" applyFont="1" applyFill="1" applyBorder="1" applyAlignment="1">
      <alignment vertical="center" wrapText="1"/>
    </xf>
    <xf numFmtId="0" fontId="3" fillId="17" borderId="13" xfId="0" applyFont="1" applyFill="1" applyBorder="1" applyAlignment="1">
      <alignment vertical="center"/>
    </xf>
    <xf numFmtId="0" fontId="6" fillId="9" borderId="12" xfId="1" applyFont="1" applyFill="1" applyBorder="1" applyAlignment="1">
      <alignment vertical="center" wrapText="1"/>
    </xf>
    <xf numFmtId="0" fontId="4" fillId="9" borderId="12" xfId="0" applyFont="1" applyFill="1" applyBorder="1" applyAlignment="1">
      <alignment vertical="center" wrapText="1"/>
    </xf>
    <xf numFmtId="0" fontId="4" fillId="9" borderId="13" xfId="0" applyFont="1" applyFill="1" applyBorder="1" applyAlignment="1">
      <alignment vertical="center" wrapText="1"/>
    </xf>
    <xf numFmtId="0" fontId="6" fillId="10" borderId="15" xfId="0" applyFont="1" applyFill="1" applyBorder="1" applyAlignment="1">
      <alignment vertical="center" wrapText="1"/>
    </xf>
    <xf numFmtId="0" fontId="6" fillId="10" borderId="12" xfId="0" applyFont="1" applyFill="1" applyBorder="1" applyAlignment="1">
      <alignment vertical="center" wrapText="1"/>
    </xf>
    <xf numFmtId="0" fontId="6" fillId="11" borderId="13" xfId="0" applyFont="1" applyFill="1" applyBorder="1" applyAlignment="1">
      <alignment vertical="center" wrapText="1"/>
    </xf>
    <xf numFmtId="0" fontId="6" fillId="12" borderId="15" xfId="0" applyFont="1" applyFill="1" applyBorder="1" applyAlignment="1">
      <alignment vertical="center" wrapText="1"/>
    </xf>
    <xf numFmtId="0" fontId="6" fillId="12" borderId="12" xfId="0" applyFont="1" applyFill="1" applyBorder="1" applyAlignment="1">
      <alignment vertical="center" wrapText="1"/>
    </xf>
    <xf numFmtId="0" fontId="6" fillId="12" borderId="13" xfId="0" applyFont="1" applyFill="1" applyBorder="1" applyAlignment="1">
      <alignment vertical="center" wrapText="1"/>
    </xf>
    <xf numFmtId="0" fontId="6" fillId="13" borderId="12" xfId="0" applyFont="1" applyFill="1" applyBorder="1" applyAlignment="1">
      <alignment vertical="center" wrapText="1"/>
    </xf>
    <xf numFmtId="49" fontId="6" fillId="13" borderId="12" xfId="0" applyNumberFormat="1" applyFont="1" applyFill="1" applyBorder="1" applyAlignment="1">
      <alignment vertical="center" wrapText="1"/>
    </xf>
    <xf numFmtId="0" fontId="6" fillId="8" borderId="12" xfId="0" applyFont="1" applyFill="1" applyBorder="1" applyAlignment="1">
      <alignment vertical="center" wrapText="1"/>
    </xf>
    <xf numFmtId="0" fontId="6" fillId="8" borderId="13" xfId="0" applyFont="1" applyFill="1" applyBorder="1" applyAlignment="1">
      <alignment vertical="center" wrapText="1"/>
    </xf>
    <xf numFmtId="0" fontId="6" fillId="14" borderId="15" xfId="0" applyFont="1" applyFill="1" applyBorder="1" applyAlignment="1">
      <alignment vertical="center" wrapText="1"/>
    </xf>
    <xf numFmtId="0" fontId="4" fillId="15" borderId="12" xfId="0" applyFont="1" applyFill="1" applyBorder="1" applyAlignment="1">
      <alignment vertical="center" wrapText="1"/>
    </xf>
    <xf numFmtId="0" fontId="6" fillId="15" borderId="12" xfId="0" applyFont="1" applyFill="1" applyBorder="1" applyAlignment="1">
      <alignment vertical="center" wrapText="1"/>
    </xf>
    <xf numFmtId="0" fontId="4" fillId="15" borderId="13" xfId="0" applyFont="1" applyFill="1" applyBorder="1" applyAlignment="1">
      <alignment vertical="center" wrapText="1"/>
    </xf>
    <xf numFmtId="0" fontId="4" fillId="16" borderId="12" xfId="3" applyFont="1" applyFill="1" applyBorder="1" applyAlignment="1" applyProtection="1">
      <alignment vertical="center" wrapText="1"/>
      <protection locked="0"/>
    </xf>
    <xf numFmtId="15" fontId="4" fillId="16" borderId="12" xfId="0" applyNumberFormat="1" applyFont="1" applyFill="1" applyBorder="1" applyAlignment="1">
      <alignment vertical="center" wrapText="1"/>
    </xf>
    <xf numFmtId="0" fontId="6" fillId="16" borderId="12" xfId="0" applyFont="1" applyFill="1" applyBorder="1" applyAlignment="1">
      <alignment vertical="center" wrapText="1"/>
    </xf>
    <xf numFmtId="0" fontId="6" fillId="16" borderId="13" xfId="0" applyFont="1" applyFill="1" applyBorder="1" applyAlignment="1">
      <alignment vertical="center" wrapText="1"/>
    </xf>
    <xf numFmtId="15" fontId="6" fillId="17" borderId="15" xfId="0" applyNumberFormat="1" applyFont="1"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22" fillId="19" borderId="1" xfId="0" applyFont="1" applyFill="1" applyBorder="1" applyAlignment="1">
      <alignment horizontal="center" vertical="center"/>
    </xf>
    <xf numFmtId="0" fontId="0" fillId="4" borderId="0" xfId="0" applyFill="1"/>
    <xf numFmtId="0" fontId="0" fillId="4" borderId="0" xfId="0" applyFill="1" applyAlignment="1">
      <alignment vertical="center" wrapText="1"/>
    </xf>
    <xf numFmtId="0" fontId="0" fillId="4" borderId="0" xfId="0" applyFill="1" applyAlignment="1">
      <alignment horizontal="center" vertical="center"/>
    </xf>
    <xf numFmtId="0" fontId="5" fillId="9" borderId="1" xfId="0" applyFont="1" applyFill="1" applyBorder="1" applyAlignment="1">
      <alignment horizontal="center" vertical="center"/>
    </xf>
    <xf numFmtId="0" fontId="5" fillId="19" borderId="1" xfId="0" applyFont="1" applyFill="1" applyBorder="1" applyAlignment="1">
      <alignment horizontal="center" vertical="center"/>
    </xf>
    <xf numFmtId="0" fontId="5" fillId="6" borderId="1" xfId="0" applyFont="1" applyFill="1" applyBorder="1" applyAlignment="1">
      <alignment horizontal="center" vertical="center"/>
    </xf>
    <xf numFmtId="0" fontId="5" fillId="20" borderId="1" xfId="0" applyFont="1" applyFill="1" applyBorder="1" applyAlignment="1">
      <alignment horizontal="center" vertical="center"/>
    </xf>
    <xf numFmtId="0" fontId="5" fillId="21" borderId="1" xfId="0" applyFont="1" applyFill="1" applyBorder="1" applyAlignment="1">
      <alignment horizontal="center" vertical="center"/>
    </xf>
    <xf numFmtId="0" fontId="5" fillId="17" borderId="1" xfId="0" applyFont="1" applyFill="1" applyBorder="1" applyAlignment="1">
      <alignment horizontal="center" vertical="center"/>
    </xf>
    <xf numFmtId="0" fontId="5" fillId="22" borderId="1" xfId="0" applyFont="1" applyFill="1" applyBorder="1" applyAlignment="1">
      <alignment horizontal="center" vertical="center"/>
    </xf>
    <xf numFmtId="0" fontId="5" fillId="23" borderId="1" xfId="0" applyFont="1" applyFill="1" applyBorder="1" applyAlignment="1">
      <alignment horizontal="center" vertical="center"/>
    </xf>
    <xf numFmtId="0" fontId="5" fillId="24" borderId="1" xfId="0" applyFont="1" applyFill="1" applyBorder="1" applyAlignment="1">
      <alignment horizontal="center" vertical="center"/>
    </xf>
    <xf numFmtId="0" fontId="5" fillId="26" borderId="1" xfId="0" applyFont="1" applyFill="1" applyBorder="1" applyAlignment="1">
      <alignment horizontal="center" vertical="center"/>
    </xf>
    <xf numFmtId="0" fontId="24" fillId="0" borderId="0" xfId="0" applyFont="1" applyAlignment="1">
      <alignment horizontal="center" vertical="center"/>
    </xf>
    <xf numFmtId="0" fontId="25" fillId="25" borderId="1" xfId="0" applyFont="1" applyFill="1" applyBorder="1" applyAlignment="1">
      <alignment horizontal="center" vertical="center"/>
    </xf>
    <xf numFmtId="0" fontId="25" fillId="17" borderId="1" xfId="0" applyFont="1" applyFill="1" applyBorder="1" applyAlignment="1">
      <alignment horizontal="center" vertical="center"/>
    </xf>
    <xf numFmtId="0" fontId="25" fillId="0" borderId="0" xfId="0" applyFont="1" applyAlignment="1">
      <alignment horizontal="center" vertical="center"/>
    </xf>
    <xf numFmtId="0" fontId="21" fillId="27" borderId="1" xfId="0" applyFont="1" applyFill="1" applyBorder="1" applyAlignment="1">
      <alignment horizontal="center" vertical="center" wrapText="1"/>
    </xf>
    <xf numFmtId="0" fontId="26" fillId="0" borderId="0" xfId="0" applyFont="1" applyAlignment="1">
      <alignment vertical="center" wrapText="1"/>
    </xf>
    <xf numFmtId="0" fontId="27" fillId="18" borderId="4" xfId="1" applyFont="1" applyFill="1" applyBorder="1" applyAlignment="1">
      <alignment horizontal="center" vertical="center" wrapText="1"/>
    </xf>
    <xf numFmtId="0" fontId="28" fillId="9" borderId="1" xfId="0" applyFont="1" applyFill="1" applyBorder="1" applyAlignment="1">
      <alignment vertical="center"/>
    </xf>
    <xf numFmtId="0" fontId="26" fillId="9" borderId="1" xfId="0" applyFont="1" applyFill="1" applyBorder="1" applyAlignment="1">
      <alignment vertical="center"/>
    </xf>
    <xf numFmtId="0" fontId="26" fillId="19" borderId="1" xfId="0" applyFont="1" applyFill="1" applyBorder="1" applyAlignment="1">
      <alignment vertical="center"/>
    </xf>
    <xf numFmtId="0" fontId="26" fillId="6" borderId="1" xfId="0" applyFont="1" applyFill="1" applyBorder="1" applyAlignment="1">
      <alignment vertical="center"/>
    </xf>
    <xf numFmtId="0" fontId="26" fillId="26" borderId="1" xfId="0" applyFont="1" applyFill="1" applyBorder="1" applyAlignment="1">
      <alignment vertical="center"/>
    </xf>
    <xf numFmtId="0" fontId="26" fillId="17" borderId="1" xfId="0" applyFont="1" applyFill="1" applyBorder="1" applyAlignment="1">
      <alignment vertical="center"/>
    </xf>
    <xf numFmtId="0" fontId="26" fillId="23" borderId="1" xfId="0" applyFont="1" applyFill="1" applyBorder="1" applyAlignment="1">
      <alignment vertical="center"/>
    </xf>
    <xf numFmtId="0" fontId="26" fillId="22" borderId="1" xfId="0" applyFont="1" applyFill="1" applyBorder="1" applyAlignment="1">
      <alignment vertical="center"/>
    </xf>
    <xf numFmtId="0" fontId="26" fillId="20" borderId="1" xfId="0" applyFont="1" applyFill="1" applyBorder="1" applyAlignment="1">
      <alignment vertical="center"/>
    </xf>
    <xf numFmtId="0" fontId="26" fillId="24" borderId="1" xfId="0" applyFont="1" applyFill="1" applyBorder="1" applyAlignment="1">
      <alignment vertical="center"/>
    </xf>
    <xf numFmtId="0" fontId="26" fillId="25" borderId="1" xfId="0" applyFont="1" applyFill="1" applyBorder="1" applyAlignment="1">
      <alignment vertical="center" wrapText="1"/>
    </xf>
    <xf numFmtId="0" fontId="26" fillId="21" borderId="1" xfId="0" applyFont="1" applyFill="1" applyBorder="1" applyAlignment="1">
      <alignment vertical="center"/>
    </xf>
    <xf numFmtId="0" fontId="26" fillId="17" borderId="1" xfId="0" applyFont="1" applyFill="1" applyBorder="1" applyAlignment="1">
      <alignment vertical="center" wrapText="1"/>
    </xf>
    <xf numFmtId="15" fontId="4" fillId="17" borderId="4" xfId="0" applyNumberFormat="1" applyFont="1" applyFill="1" applyBorder="1" applyAlignment="1">
      <alignment horizontal="center" vertical="center" wrapText="1"/>
    </xf>
    <xf numFmtId="15" fontId="4" fillId="17" borderId="14" xfId="0" applyNumberFormat="1" applyFont="1" applyFill="1" applyBorder="1" applyAlignment="1">
      <alignment horizontal="center" vertical="center" wrapText="1"/>
    </xf>
    <xf numFmtId="0" fontId="30" fillId="0" borderId="0" xfId="0" applyFont="1"/>
    <xf numFmtId="0" fontId="31" fillId="18" borderId="2" xfId="1" applyFont="1" applyFill="1" applyBorder="1" applyAlignment="1">
      <alignment horizontal="center" vertical="center" wrapText="1"/>
    </xf>
    <xf numFmtId="0" fontId="31" fillId="18" borderId="2" xfId="1" applyFont="1" applyFill="1" applyBorder="1" applyAlignment="1">
      <alignment horizontal="center" vertical="center"/>
    </xf>
    <xf numFmtId="0" fontId="30" fillId="0" borderId="0" xfId="0" applyFont="1" applyAlignment="1">
      <alignment horizontal="left" wrapText="1"/>
    </xf>
    <xf numFmtId="0" fontId="31" fillId="18" borderId="0" xfId="1" applyFont="1" applyFill="1" applyBorder="1" applyAlignment="1">
      <alignment horizontal="center" vertical="center" wrapText="1"/>
    </xf>
    <xf numFmtId="17" fontId="31" fillId="18" borderId="0" xfId="1" applyNumberFormat="1" applyFont="1" applyFill="1" applyBorder="1" applyAlignment="1">
      <alignment horizontal="center" vertical="center"/>
    </xf>
    <xf numFmtId="0" fontId="30" fillId="0" borderId="0" xfId="0" applyFont="1" applyAlignment="1">
      <alignment horizontal="center"/>
    </xf>
    <xf numFmtId="0" fontId="31" fillId="18" borderId="4" xfId="1" applyFont="1" applyFill="1" applyBorder="1" applyAlignment="1">
      <alignment horizontal="center" vertical="center"/>
    </xf>
    <xf numFmtId="0" fontId="31" fillId="18" borderId="4" xfId="1" applyFont="1" applyFill="1" applyBorder="1" applyAlignment="1">
      <alignment horizontal="center" vertical="center" wrapText="1"/>
    </xf>
    <xf numFmtId="10" fontId="30" fillId="0" borderId="0" xfId="0" applyNumberFormat="1" applyFont="1" applyAlignment="1">
      <alignment horizontal="center"/>
    </xf>
    <xf numFmtId="10" fontId="30" fillId="0" borderId="46" xfId="196" applyNumberFormat="1" applyFont="1" applyBorder="1" applyAlignment="1">
      <alignment horizontal="center" vertical="center"/>
    </xf>
    <xf numFmtId="10" fontId="30" fillId="0" borderId="3" xfId="196" applyNumberFormat="1" applyFont="1" applyBorder="1" applyAlignment="1">
      <alignment horizontal="center" vertical="center"/>
    </xf>
    <xf numFmtId="10" fontId="30" fillId="0" borderId="25" xfId="196" applyNumberFormat="1" applyFont="1" applyBorder="1" applyAlignment="1">
      <alignment horizontal="center" vertical="center"/>
    </xf>
    <xf numFmtId="10" fontId="30" fillId="0" borderId="61" xfId="196" applyNumberFormat="1" applyFont="1" applyBorder="1" applyAlignment="1">
      <alignment horizontal="center" vertical="center"/>
    </xf>
    <xf numFmtId="10" fontId="30" fillId="0" borderId="41" xfId="196" applyNumberFormat="1" applyFont="1" applyBorder="1" applyAlignment="1">
      <alignment horizontal="center" vertical="center"/>
    </xf>
    <xf numFmtId="10" fontId="30" fillId="0" borderId="29" xfId="196" applyNumberFormat="1" applyFont="1" applyBorder="1" applyAlignment="1">
      <alignment horizontal="center" vertical="center"/>
    </xf>
    <xf numFmtId="10" fontId="30" fillId="0" borderId="45" xfId="196" applyNumberFormat="1" applyFont="1" applyBorder="1" applyAlignment="1">
      <alignment horizontal="center" vertical="center"/>
    </xf>
    <xf numFmtId="10" fontId="30" fillId="0" borderId="20" xfId="196" applyNumberFormat="1" applyFont="1" applyBorder="1" applyAlignment="1">
      <alignment horizontal="center" vertical="center"/>
    </xf>
    <xf numFmtId="10" fontId="30" fillId="0" borderId="30" xfId="196" applyNumberFormat="1" applyFont="1" applyBorder="1" applyAlignment="1">
      <alignment horizontal="center" vertical="center"/>
    </xf>
    <xf numFmtId="0" fontId="34" fillId="0" borderId="52" xfId="0" applyFont="1" applyBorder="1" applyAlignment="1">
      <alignment horizontal="center" vertical="center"/>
    </xf>
    <xf numFmtId="0" fontId="34" fillId="0" borderId="55" xfId="0" applyFont="1" applyBorder="1" applyAlignment="1">
      <alignment horizontal="center" vertical="center"/>
    </xf>
    <xf numFmtId="0" fontId="34" fillId="0" borderId="54" xfId="0" applyFont="1" applyBorder="1" applyAlignment="1">
      <alignment horizontal="center" vertical="center"/>
    </xf>
    <xf numFmtId="0" fontId="48" fillId="0" borderId="44" xfId="0" applyFont="1" applyBorder="1" applyAlignment="1">
      <alignment horizontal="center" vertical="center"/>
    </xf>
    <xf numFmtId="10" fontId="30" fillId="0" borderId="65" xfId="0" applyNumberFormat="1" applyFont="1" applyBorder="1" applyAlignment="1">
      <alignment horizontal="center" vertical="center"/>
    </xf>
    <xf numFmtId="10" fontId="30" fillId="0" borderId="66" xfId="0" applyNumberFormat="1" applyFont="1" applyBorder="1" applyAlignment="1">
      <alignment horizontal="center" vertical="center"/>
    </xf>
    <xf numFmtId="10" fontId="30" fillId="0" borderId="71" xfId="0" applyNumberFormat="1" applyFont="1" applyBorder="1" applyAlignment="1">
      <alignment horizontal="center" vertical="center"/>
    </xf>
    <xf numFmtId="10" fontId="30" fillId="0" borderId="72" xfId="0" applyNumberFormat="1" applyFont="1" applyBorder="1" applyAlignment="1">
      <alignment horizontal="center" vertical="center"/>
    </xf>
    <xf numFmtId="10" fontId="30" fillId="0" borderId="74" xfId="0" applyNumberFormat="1" applyFont="1" applyBorder="1" applyAlignment="1">
      <alignment horizontal="center" vertical="center"/>
    </xf>
    <xf numFmtId="10" fontId="30" fillId="0" borderId="75" xfId="0" applyNumberFormat="1" applyFont="1" applyBorder="1" applyAlignment="1">
      <alignment horizontal="center" vertical="center"/>
    </xf>
    <xf numFmtId="10" fontId="30" fillId="0" borderId="71" xfId="196" applyNumberFormat="1" applyFont="1" applyBorder="1" applyAlignment="1">
      <alignment horizontal="center" vertical="center"/>
    </xf>
    <xf numFmtId="10" fontId="30" fillId="0" borderId="72" xfId="196" applyNumberFormat="1" applyFont="1" applyBorder="1" applyAlignment="1">
      <alignment horizontal="center" vertical="center"/>
    </xf>
    <xf numFmtId="10" fontId="30" fillId="0" borderId="83" xfId="196" applyNumberFormat="1" applyFont="1" applyBorder="1" applyAlignment="1">
      <alignment horizontal="center" vertical="center"/>
    </xf>
    <xf numFmtId="10" fontId="30" fillId="0" borderId="84" xfId="196" applyNumberFormat="1" applyFont="1" applyBorder="1" applyAlignment="1">
      <alignment horizontal="center" vertical="center"/>
    </xf>
    <xf numFmtId="10" fontId="30" fillId="0" borderId="85" xfId="196" applyNumberFormat="1" applyFont="1" applyBorder="1" applyAlignment="1">
      <alignment horizontal="center" vertical="center"/>
    </xf>
    <xf numFmtId="10" fontId="30" fillId="0" borderId="86" xfId="196" applyNumberFormat="1" applyFont="1" applyBorder="1" applyAlignment="1">
      <alignment horizontal="center" vertical="center"/>
    </xf>
    <xf numFmtId="10" fontId="30" fillId="0" borderId="87" xfId="196" applyNumberFormat="1" applyFont="1" applyBorder="1" applyAlignment="1">
      <alignment horizontal="center" vertical="center"/>
    </xf>
    <xf numFmtId="10" fontId="30" fillId="0" borderId="88" xfId="196" applyNumberFormat="1" applyFont="1" applyBorder="1" applyAlignment="1">
      <alignment horizontal="center" vertical="center"/>
    </xf>
    <xf numFmtId="10" fontId="30" fillId="0" borderId="95" xfId="196" applyNumberFormat="1" applyFont="1" applyBorder="1" applyAlignment="1">
      <alignment horizontal="center" vertical="center"/>
    </xf>
    <xf numFmtId="10" fontId="30" fillId="0" borderId="96" xfId="196" applyNumberFormat="1" applyFont="1" applyBorder="1" applyAlignment="1">
      <alignment horizontal="center" vertical="center"/>
    </xf>
    <xf numFmtId="10" fontId="30" fillId="0" borderId="97" xfId="0" applyNumberFormat="1" applyFont="1" applyBorder="1" applyAlignment="1">
      <alignment horizontal="center" vertical="center"/>
    </xf>
    <xf numFmtId="10" fontId="30" fillId="0" borderId="99" xfId="0" applyNumberFormat="1" applyFont="1" applyBorder="1" applyAlignment="1">
      <alignment horizontal="center" vertical="center"/>
    </xf>
    <xf numFmtId="10" fontId="30" fillId="0" borderId="100" xfId="0" applyNumberFormat="1" applyFont="1" applyBorder="1" applyAlignment="1">
      <alignment horizontal="center" vertical="center"/>
    </xf>
    <xf numFmtId="10" fontId="30" fillId="0" borderId="99" xfId="196" applyNumberFormat="1" applyFont="1" applyBorder="1" applyAlignment="1">
      <alignment horizontal="center" vertical="center"/>
    </xf>
    <xf numFmtId="10" fontId="30" fillId="0" borderId="103" xfId="196" applyNumberFormat="1" applyFont="1" applyBorder="1" applyAlignment="1">
      <alignment horizontal="center" vertical="center"/>
    </xf>
    <xf numFmtId="10" fontId="30" fillId="0" borderId="104" xfId="196" applyNumberFormat="1" applyFont="1" applyBorder="1" applyAlignment="1">
      <alignment horizontal="center" vertical="center"/>
    </xf>
    <xf numFmtId="0" fontId="34" fillId="29" borderId="53" xfId="0" applyFont="1" applyFill="1" applyBorder="1" applyAlignment="1">
      <alignment horizontal="center" vertical="center"/>
    </xf>
    <xf numFmtId="10" fontId="30" fillId="29" borderId="50" xfId="196" applyNumberFormat="1" applyFont="1" applyFill="1" applyBorder="1" applyAlignment="1">
      <alignment horizontal="center" vertical="center"/>
    </xf>
    <xf numFmtId="10" fontId="30" fillId="29" borderId="34" xfId="196" applyNumberFormat="1" applyFont="1" applyFill="1" applyBorder="1" applyAlignment="1">
      <alignment horizontal="center" vertical="center"/>
    </xf>
    <xf numFmtId="10" fontId="30" fillId="29" borderId="28" xfId="196" applyNumberFormat="1" applyFont="1" applyFill="1" applyBorder="1" applyAlignment="1">
      <alignment horizontal="center" vertical="center"/>
    </xf>
    <xf numFmtId="0" fontId="34" fillId="29" borderId="59" xfId="0" applyFont="1" applyFill="1" applyBorder="1" applyAlignment="1">
      <alignment horizontal="center" vertical="center"/>
    </xf>
    <xf numFmtId="10" fontId="30" fillId="29" borderId="77" xfId="0" applyNumberFormat="1" applyFont="1" applyFill="1" applyBorder="1" applyAlignment="1">
      <alignment horizontal="center" vertical="center"/>
    </xf>
    <xf numFmtId="10" fontId="30" fillId="29" borderId="78" xfId="0" applyNumberFormat="1" applyFont="1" applyFill="1" applyBorder="1" applyAlignment="1">
      <alignment horizontal="center" vertical="center"/>
    </xf>
    <xf numFmtId="10" fontId="30" fillId="29" borderId="101" xfId="0" applyNumberFormat="1" applyFont="1" applyFill="1" applyBorder="1" applyAlignment="1">
      <alignment horizontal="center" vertical="center"/>
    </xf>
    <xf numFmtId="10" fontId="30" fillId="29" borderId="37" xfId="196" applyNumberFormat="1" applyFont="1" applyFill="1" applyBorder="1" applyAlignment="1">
      <alignment horizontal="center" vertical="center"/>
    </xf>
    <xf numFmtId="10" fontId="30" fillId="29" borderId="21" xfId="196" applyNumberFormat="1" applyFont="1" applyFill="1" applyBorder="1" applyAlignment="1">
      <alignment horizontal="center" vertical="center"/>
    </xf>
    <xf numFmtId="10" fontId="30" fillId="29" borderId="31" xfId="196" applyNumberFormat="1" applyFont="1" applyFill="1" applyBorder="1" applyAlignment="1">
      <alignment horizontal="center" vertical="center"/>
    </xf>
    <xf numFmtId="0" fontId="34" fillId="29" borderId="60" xfId="0" applyFont="1" applyFill="1" applyBorder="1" applyAlignment="1">
      <alignment horizontal="center" vertical="center"/>
    </xf>
    <xf numFmtId="10" fontId="30" fillId="29" borderId="19" xfId="196" applyNumberFormat="1" applyFont="1" applyFill="1" applyBorder="1" applyAlignment="1">
      <alignment horizontal="center" vertical="center"/>
    </xf>
    <xf numFmtId="10" fontId="30" fillId="29" borderId="11" xfId="196" applyNumberFormat="1" applyFont="1" applyFill="1" applyBorder="1" applyAlignment="1">
      <alignment horizontal="center" vertical="center"/>
    </xf>
    <xf numFmtId="10" fontId="30" fillId="29" borderId="14" xfId="196" applyNumberFormat="1" applyFont="1" applyFill="1" applyBorder="1" applyAlignment="1">
      <alignment horizontal="center" vertical="center"/>
    </xf>
    <xf numFmtId="10" fontId="30" fillId="29" borderId="80" xfId="0" applyNumberFormat="1" applyFont="1" applyFill="1" applyBorder="1" applyAlignment="1">
      <alignment horizontal="center" vertical="center"/>
    </xf>
    <xf numFmtId="10" fontId="30" fillId="29" borderId="81" xfId="0" applyNumberFormat="1" applyFont="1" applyFill="1" applyBorder="1" applyAlignment="1">
      <alignment horizontal="center" vertical="center"/>
    </xf>
    <xf numFmtId="10" fontId="30" fillId="29" borderId="102" xfId="0" applyNumberFormat="1" applyFont="1" applyFill="1" applyBorder="1" applyAlignment="1">
      <alignment horizontal="center" vertical="center"/>
    </xf>
    <xf numFmtId="10" fontId="30" fillId="0" borderId="42" xfId="196" applyNumberFormat="1" applyFont="1" applyBorder="1" applyAlignment="1">
      <alignment horizontal="center" vertical="center"/>
    </xf>
    <xf numFmtId="10" fontId="30" fillId="29" borderId="51" xfId="196" applyNumberFormat="1" applyFont="1" applyFill="1" applyBorder="1" applyAlignment="1">
      <alignment horizontal="center" vertical="center"/>
    </xf>
    <xf numFmtId="10" fontId="30" fillId="0" borderId="63" xfId="196" applyNumberFormat="1" applyFont="1" applyBorder="1" applyAlignment="1">
      <alignment horizontal="center" vertical="center"/>
    </xf>
    <xf numFmtId="10" fontId="30" fillId="29" borderId="43" xfId="196" applyNumberFormat="1" applyFont="1" applyFill="1" applyBorder="1" applyAlignment="1">
      <alignment horizontal="center" vertical="center"/>
    </xf>
    <xf numFmtId="10" fontId="30" fillId="29" borderId="46" xfId="196" applyNumberFormat="1" applyFont="1" applyFill="1" applyBorder="1" applyAlignment="1">
      <alignment horizontal="center" vertical="center"/>
    </xf>
    <xf numFmtId="10" fontId="30" fillId="29" borderId="3" xfId="196" applyNumberFormat="1" applyFont="1" applyFill="1" applyBorder="1" applyAlignment="1">
      <alignment horizontal="center" vertical="center"/>
    </xf>
    <xf numFmtId="10" fontId="30" fillId="29" borderId="25" xfId="196" applyNumberFormat="1" applyFont="1" applyFill="1" applyBorder="1" applyAlignment="1">
      <alignment horizontal="center" vertical="center"/>
    </xf>
    <xf numFmtId="0" fontId="34" fillId="29" borderId="55" xfId="0" applyFont="1" applyFill="1" applyBorder="1" applyAlignment="1">
      <alignment horizontal="center" vertical="center"/>
    </xf>
    <xf numFmtId="10" fontId="34" fillId="28" borderId="42" xfId="196" applyNumberFormat="1" applyFont="1" applyFill="1" applyBorder="1" applyAlignment="1">
      <alignment horizontal="center" vertical="center"/>
    </xf>
    <xf numFmtId="10" fontId="34" fillId="28" borderId="43" xfId="196" applyNumberFormat="1" applyFont="1" applyFill="1" applyBorder="1" applyAlignment="1">
      <alignment horizontal="center" vertical="center"/>
    </xf>
    <xf numFmtId="10" fontId="34" fillId="28" borderId="20" xfId="196" applyNumberFormat="1" applyFont="1" applyFill="1" applyBorder="1" applyAlignment="1">
      <alignment horizontal="center" vertical="center"/>
    </xf>
    <xf numFmtId="10" fontId="34" fillId="28" borderId="21" xfId="196" applyNumberFormat="1" applyFont="1" applyFill="1" applyBorder="1" applyAlignment="1">
      <alignment horizontal="center" vertical="center"/>
    </xf>
    <xf numFmtId="0" fontId="4" fillId="0" borderId="32" xfId="0" applyFont="1" applyBorder="1" applyAlignment="1">
      <alignment vertical="top" wrapText="1"/>
    </xf>
    <xf numFmtId="0" fontId="4" fillId="0" borderId="32" xfId="0" applyFont="1" applyBorder="1" applyAlignment="1">
      <alignment vertical="top"/>
    </xf>
    <xf numFmtId="0" fontId="4" fillId="0" borderId="0" xfId="0" applyFont="1" applyAlignment="1">
      <alignment vertical="top"/>
    </xf>
    <xf numFmtId="0" fontId="4" fillId="0" borderId="26" xfId="0" applyFont="1" applyBorder="1" applyAlignment="1">
      <alignment vertical="top"/>
    </xf>
    <xf numFmtId="0" fontId="4" fillId="4" borderId="49" xfId="0" applyFont="1" applyFill="1" applyBorder="1" applyAlignment="1">
      <alignment vertical="center"/>
    </xf>
    <xf numFmtId="0" fontId="4" fillId="4" borderId="33" xfId="0" applyFont="1" applyFill="1" applyBorder="1" applyAlignment="1">
      <alignment vertical="center"/>
    </xf>
    <xf numFmtId="0" fontId="31" fillId="18" borderId="0" xfId="1" applyFont="1" applyFill="1" applyBorder="1" applyAlignment="1">
      <alignment horizontal="center" vertical="center" wrapText="1"/>
    </xf>
    <xf numFmtId="0" fontId="34" fillId="0" borderId="52" xfId="0" applyFont="1" applyBorder="1" applyAlignment="1">
      <alignment horizontal="center" vertical="center"/>
    </xf>
    <xf numFmtId="0" fontId="34" fillId="0" borderId="54" xfId="0" applyFont="1" applyBorder="1" applyAlignment="1">
      <alignment horizontal="center" vertical="center"/>
    </xf>
    <xf numFmtId="0" fontId="32" fillId="25" borderId="57" xfId="0" applyFont="1" applyFill="1" applyBorder="1" applyAlignment="1">
      <alignment horizontal="center" vertical="center" wrapText="1"/>
    </xf>
    <xf numFmtId="0" fontId="32" fillId="25" borderId="58" xfId="0" applyFont="1" applyFill="1" applyBorder="1" applyAlignment="1">
      <alignment horizontal="center" vertical="center" wrapText="1"/>
    </xf>
    <xf numFmtId="0" fontId="35" fillId="25" borderId="57"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2" fillId="19" borderId="32" xfId="1" applyFont="1" applyFill="1" applyBorder="1" applyAlignment="1">
      <alignment horizontal="center" vertical="center" wrapText="1"/>
    </xf>
    <xf numFmtId="0" fontId="32" fillId="19" borderId="26" xfId="1" applyFont="1" applyFill="1" applyBorder="1" applyAlignment="1">
      <alignment horizontal="center" vertical="center" wrapText="1"/>
    </xf>
    <xf numFmtId="0" fontId="32" fillId="19" borderId="27" xfId="1" applyFont="1" applyFill="1" applyBorder="1" applyAlignment="1">
      <alignment horizontal="center" vertical="center" wrapText="1"/>
    </xf>
    <xf numFmtId="0" fontId="35" fillId="19" borderId="0" xfId="0" applyFont="1" applyFill="1" applyBorder="1" applyAlignment="1">
      <alignment horizontal="center" vertical="center" wrapText="1"/>
    </xf>
    <xf numFmtId="0" fontId="32" fillId="26" borderId="0" xfId="0" applyFont="1" applyFill="1" applyBorder="1" applyAlignment="1">
      <alignment horizontal="center" vertical="center" wrapText="1"/>
    </xf>
    <xf numFmtId="0" fontId="4" fillId="4" borderId="33" xfId="0" applyFont="1" applyFill="1" applyBorder="1" applyAlignment="1">
      <alignment horizontal="center" vertical="center"/>
    </xf>
    <xf numFmtId="0" fontId="34" fillId="0" borderId="65" xfId="0" applyFont="1" applyBorder="1" applyAlignment="1">
      <alignment horizontal="center" vertical="center"/>
    </xf>
    <xf numFmtId="0" fontId="34" fillId="19" borderId="77" xfId="0" applyFont="1" applyFill="1" applyBorder="1" applyAlignment="1">
      <alignment horizontal="center" vertical="center"/>
    </xf>
    <xf numFmtId="10" fontId="30" fillId="19" borderId="78" xfId="0" applyNumberFormat="1" applyFont="1" applyFill="1" applyBorder="1" applyAlignment="1">
      <alignment horizontal="center" vertical="center"/>
    </xf>
    <xf numFmtId="10" fontId="30" fillId="19" borderId="101" xfId="0" applyNumberFormat="1" applyFont="1" applyFill="1" applyBorder="1" applyAlignment="1">
      <alignment horizontal="center" vertical="center"/>
    </xf>
    <xf numFmtId="0" fontId="34" fillId="0" borderId="71" xfId="0" applyFont="1" applyBorder="1" applyAlignment="1">
      <alignment horizontal="center" vertical="center"/>
    </xf>
    <xf numFmtId="10" fontId="30" fillId="0" borderId="66" xfId="196" applyNumberFormat="1" applyFont="1" applyBorder="1" applyAlignment="1">
      <alignment horizontal="center" vertical="center"/>
    </xf>
    <xf numFmtId="10" fontId="30" fillId="0" borderId="97" xfId="196" applyNumberFormat="1" applyFont="1" applyBorder="1" applyAlignment="1">
      <alignment horizontal="center" vertical="center"/>
    </xf>
    <xf numFmtId="0" fontId="34" fillId="19" borderId="80" xfId="0" applyFont="1" applyFill="1" applyBorder="1" applyAlignment="1">
      <alignment horizontal="center" vertical="center"/>
    </xf>
    <xf numFmtId="10" fontId="30" fillId="19" borderId="81" xfId="196" applyNumberFormat="1" applyFont="1" applyFill="1" applyBorder="1" applyAlignment="1">
      <alignment horizontal="center" vertical="center"/>
    </xf>
    <xf numFmtId="10" fontId="30" fillId="19" borderId="102" xfId="196" applyNumberFormat="1" applyFont="1" applyFill="1" applyBorder="1" applyAlignment="1">
      <alignment horizontal="center" vertical="center"/>
    </xf>
    <xf numFmtId="10" fontId="30" fillId="19" borderId="78" xfId="196" applyNumberFormat="1" applyFont="1" applyFill="1" applyBorder="1" applyAlignment="1">
      <alignment horizontal="center" vertical="center"/>
    </xf>
    <xf numFmtId="10" fontId="30" fillId="19" borderId="101" xfId="196" applyNumberFormat="1" applyFont="1" applyFill="1" applyBorder="1" applyAlignment="1">
      <alignment horizontal="center" vertical="center"/>
    </xf>
    <xf numFmtId="9" fontId="30" fillId="0" borderId="66" xfId="196" applyFont="1" applyBorder="1" applyAlignment="1">
      <alignment horizontal="center" vertical="center"/>
    </xf>
    <xf numFmtId="9" fontId="30" fillId="0" borderId="97" xfId="196" applyFont="1" applyBorder="1" applyAlignment="1">
      <alignment horizontal="center" vertical="center"/>
    </xf>
    <xf numFmtId="9" fontId="30" fillId="19" borderId="78" xfId="196" applyFont="1" applyFill="1" applyBorder="1" applyAlignment="1">
      <alignment horizontal="center" vertical="center"/>
    </xf>
    <xf numFmtId="9" fontId="30" fillId="19" borderId="101" xfId="196" applyFont="1" applyFill="1" applyBorder="1" applyAlignment="1">
      <alignment horizontal="center" vertical="center"/>
    </xf>
    <xf numFmtId="10" fontId="30" fillId="19" borderId="81" xfId="0" applyNumberFormat="1" applyFont="1" applyFill="1" applyBorder="1" applyAlignment="1">
      <alignment horizontal="center" vertical="center"/>
    </xf>
    <xf numFmtId="10" fontId="30" fillId="19" borderId="102" xfId="0" applyNumberFormat="1" applyFont="1" applyFill="1" applyBorder="1" applyAlignment="1">
      <alignment horizontal="center" vertical="center"/>
    </xf>
    <xf numFmtId="0" fontId="34" fillId="6" borderId="77" xfId="0" applyFont="1" applyFill="1" applyBorder="1" applyAlignment="1">
      <alignment horizontal="center" vertical="center"/>
    </xf>
    <xf numFmtId="10" fontId="30" fillId="6" borderId="78" xfId="0" applyNumberFormat="1" applyFont="1" applyFill="1" applyBorder="1" applyAlignment="1">
      <alignment horizontal="center" vertical="center"/>
    </xf>
    <xf numFmtId="10" fontId="30" fillId="6" borderId="101" xfId="0" applyNumberFormat="1" applyFont="1" applyFill="1" applyBorder="1" applyAlignment="1">
      <alignment horizontal="center" vertical="center"/>
    </xf>
    <xf numFmtId="0" fontId="34" fillId="6" borderId="80" xfId="0" applyFont="1" applyFill="1" applyBorder="1" applyAlignment="1">
      <alignment horizontal="center" vertical="center"/>
    </xf>
    <xf numFmtId="10" fontId="30" fillId="6" borderId="81" xfId="0" applyNumberFormat="1" applyFont="1" applyFill="1" applyBorder="1" applyAlignment="1">
      <alignment horizontal="center" vertical="center"/>
    </xf>
    <xf numFmtId="10" fontId="30" fillId="6" borderId="102" xfId="0" applyNumberFormat="1" applyFont="1" applyFill="1" applyBorder="1" applyAlignment="1">
      <alignment horizontal="center" vertical="center"/>
    </xf>
    <xf numFmtId="0" fontId="34" fillId="0" borderId="109" xfId="0" applyFont="1" applyBorder="1" applyAlignment="1">
      <alignment horizontal="center" vertical="center"/>
    </xf>
    <xf numFmtId="10" fontId="30" fillId="0" borderId="110" xfId="0" applyNumberFormat="1" applyFont="1" applyBorder="1" applyAlignment="1">
      <alignment horizontal="center" vertical="center"/>
    </xf>
    <xf numFmtId="10" fontId="30" fillId="0" borderId="111" xfId="0" applyNumberFormat="1" applyFont="1" applyBorder="1" applyAlignment="1">
      <alignment horizontal="center" vertical="center"/>
    </xf>
    <xf numFmtId="0" fontId="34" fillId="26" borderId="77" xfId="0" applyFont="1" applyFill="1" applyBorder="1" applyAlignment="1">
      <alignment horizontal="center" vertical="center"/>
    </xf>
    <xf numFmtId="10" fontId="30" fillId="26" borderId="78" xfId="0" applyNumberFormat="1" applyFont="1" applyFill="1" applyBorder="1" applyAlignment="1">
      <alignment horizontal="center" vertical="center"/>
    </xf>
    <xf numFmtId="10" fontId="30" fillId="26" borderId="101" xfId="0" applyNumberFormat="1" applyFont="1" applyFill="1" applyBorder="1" applyAlignment="1">
      <alignment horizontal="center" vertical="center"/>
    </xf>
    <xf numFmtId="0" fontId="34" fillId="26" borderId="80" xfId="0" applyFont="1" applyFill="1" applyBorder="1" applyAlignment="1">
      <alignment horizontal="center" vertical="center"/>
    </xf>
    <xf numFmtId="10" fontId="30" fillId="26" borderId="81" xfId="0" applyNumberFormat="1" applyFont="1" applyFill="1" applyBorder="1" applyAlignment="1">
      <alignment horizontal="center" vertical="center"/>
    </xf>
    <xf numFmtId="10" fontId="30" fillId="26" borderId="102" xfId="0" applyNumberFormat="1" applyFont="1" applyFill="1" applyBorder="1" applyAlignment="1">
      <alignment horizontal="center" vertical="center"/>
    </xf>
    <xf numFmtId="10" fontId="30" fillId="26" borderId="98" xfId="0" applyNumberFormat="1" applyFont="1" applyFill="1" applyBorder="1" applyAlignment="1">
      <alignment horizontal="center" vertical="center"/>
    </xf>
    <xf numFmtId="0" fontId="34" fillId="26" borderId="68" xfId="0" applyFont="1" applyFill="1" applyBorder="1" applyAlignment="1">
      <alignment horizontal="center" vertical="center"/>
    </xf>
    <xf numFmtId="10" fontId="30" fillId="26" borderId="69" xfId="0" applyNumberFormat="1" applyFont="1" applyFill="1" applyBorder="1" applyAlignment="1">
      <alignment horizontal="center" vertical="center"/>
    </xf>
    <xf numFmtId="0" fontId="34" fillId="29" borderId="77" xfId="0" applyFont="1" applyFill="1" applyBorder="1" applyAlignment="1">
      <alignment horizontal="center" vertical="center"/>
    </xf>
    <xf numFmtId="0" fontId="34" fillId="29" borderId="80" xfId="0" applyFont="1" applyFill="1" applyBorder="1" applyAlignment="1">
      <alignment horizontal="center" vertical="center"/>
    </xf>
    <xf numFmtId="0" fontId="34" fillId="30" borderId="77" xfId="0" applyFont="1" applyFill="1" applyBorder="1" applyAlignment="1">
      <alignment horizontal="center" vertical="center"/>
    </xf>
    <xf numFmtId="10" fontId="30" fillId="30" borderId="78" xfId="0" applyNumberFormat="1" applyFont="1" applyFill="1" applyBorder="1" applyAlignment="1">
      <alignment horizontal="center" vertical="center"/>
    </xf>
    <xf numFmtId="10" fontId="30" fillId="30" borderId="101" xfId="0" applyNumberFormat="1" applyFont="1" applyFill="1" applyBorder="1" applyAlignment="1">
      <alignment horizontal="center" vertical="center"/>
    </xf>
    <xf numFmtId="0" fontId="34" fillId="30" borderId="80" xfId="0" applyFont="1" applyFill="1" applyBorder="1" applyAlignment="1">
      <alignment horizontal="center" vertical="center"/>
    </xf>
    <xf numFmtId="10" fontId="30" fillId="30" borderId="81" xfId="0" applyNumberFormat="1" applyFont="1" applyFill="1" applyBorder="1" applyAlignment="1">
      <alignment horizontal="center" vertical="center"/>
    </xf>
    <xf numFmtId="10" fontId="30" fillId="30" borderId="102" xfId="0" applyNumberFormat="1" applyFont="1" applyFill="1" applyBorder="1" applyAlignment="1">
      <alignment horizontal="center" vertical="center"/>
    </xf>
    <xf numFmtId="0" fontId="34" fillId="30" borderId="68" xfId="0" applyFont="1" applyFill="1" applyBorder="1" applyAlignment="1">
      <alignment horizontal="center" vertical="center"/>
    </xf>
    <xf numFmtId="10" fontId="30" fillId="30" borderId="69" xfId="0" applyNumberFormat="1" applyFont="1" applyFill="1" applyBorder="1" applyAlignment="1">
      <alignment horizontal="center" vertical="center"/>
    </xf>
    <xf numFmtId="10" fontId="30" fillId="30" borderId="98" xfId="0" applyNumberFormat="1" applyFont="1" applyFill="1" applyBorder="1" applyAlignment="1">
      <alignment horizontal="center" vertical="center"/>
    </xf>
    <xf numFmtId="0" fontId="34" fillId="25" borderId="80" xfId="0" applyFont="1" applyFill="1" applyBorder="1" applyAlignment="1">
      <alignment horizontal="center" vertical="center"/>
    </xf>
    <xf numFmtId="10" fontId="30" fillId="25" borderId="81" xfId="0" applyNumberFormat="1" applyFont="1" applyFill="1" applyBorder="1" applyAlignment="1">
      <alignment horizontal="center" vertical="center"/>
    </xf>
    <xf numFmtId="10" fontId="30" fillId="25" borderId="102" xfId="0" applyNumberFormat="1" applyFont="1" applyFill="1" applyBorder="1" applyAlignment="1">
      <alignment horizontal="center" vertical="center"/>
    </xf>
    <xf numFmtId="0" fontId="34" fillId="25" borderId="77" xfId="0" applyFont="1" applyFill="1" applyBorder="1" applyAlignment="1">
      <alignment horizontal="center" vertical="center"/>
    </xf>
    <xf numFmtId="10" fontId="30" fillId="25" borderId="78" xfId="0" applyNumberFormat="1" applyFont="1" applyFill="1" applyBorder="1" applyAlignment="1">
      <alignment horizontal="center" vertical="center"/>
    </xf>
    <xf numFmtId="10" fontId="30" fillId="25" borderId="101" xfId="0" applyNumberFormat="1" applyFont="1" applyFill="1" applyBorder="1" applyAlignment="1">
      <alignment horizontal="center" vertical="center"/>
    </xf>
    <xf numFmtId="0" fontId="34" fillId="25" borderId="68" xfId="0" applyFont="1" applyFill="1" applyBorder="1" applyAlignment="1">
      <alignment horizontal="center" vertical="center"/>
    </xf>
    <xf numFmtId="10" fontId="30" fillId="25" borderId="69" xfId="0" applyNumberFormat="1" applyFont="1" applyFill="1" applyBorder="1" applyAlignment="1">
      <alignment horizontal="center" vertical="center"/>
    </xf>
    <xf numFmtId="10" fontId="30" fillId="25" borderId="98" xfId="0" applyNumberFormat="1" applyFont="1" applyFill="1" applyBorder="1" applyAlignment="1">
      <alignment horizontal="center" vertical="center"/>
    </xf>
    <xf numFmtId="0" fontId="34" fillId="24" borderId="80" xfId="0" applyFont="1" applyFill="1" applyBorder="1" applyAlignment="1">
      <alignment horizontal="center" vertical="center"/>
    </xf>
    <xf numFmtId="10" fontId="30" fillId="24" borderId="81" xfId="0" applyNumberFormat="1" applyFont="1" applyFill="1" applyBorder="1" applyAlignment="1">
      <alignment horizontal="center" vertical="center"/>
    </xf>
    <xf numFmtId="10" fontId="30" fillId="24" borderId="102" xfId="0" applyNumberFormat="1" applyFont="1" applyFill="1" applyBorder="1" applyAlignment="1">
      <alignment horizontal="center" vertical="center"/>
    </xf>
    <xf numFmtId="0" fontId="34" fillId="24" borderId="77" xfId="0" applyFont="1" applyFill="1" applyBorder="1" applyAlignment="1">
      <alignment horizontal="center" vertical="center"/>
    </xf>
    <xf numFmtId="10" fontId="30" fillId="24" borderId="78" xfId="0" applyNumberFormat="1" applyFont="1" applyFill="1" applyBorder="1" applyAlignment="1">
      <alignment horizontal="center" vertical="center"/>
    </xf>
    <xf numFmtId="10" fontId="30" fillId="24" borderId="101" xfId="0" applyNumberFormat="1" applyFont="1" applyFill="1" applyBorder="1" applyAlignment="1">
      <alignment horizontal="center" vertical="center"/>
    </xf>
    <xf numFmtId="0" fontId="34" fillId="0" borderId="74" xfId="0" applyFont="1" applyBorder="1" applyAlignment="1">
      <alignment horizontal="center" vertical="center"/>
    </xf>
    <xf numFmtId="0" fontId="34" fillId="31" borderId="77" xfId="0" applyFont="1" applyFill="1" applyBorder="1" applyAlignment="1">
      <alignment horizontal="center" vertical="center"/>
    </xf>
    <xf numFmtId="10" fontId="30" fillId="31" borderId="78" xfId="0" applyNumberFormat="1" applyFont="1" applyFill="1" applyBorder="1" applyAlignment="1">
      <alignment horizontal="center" vertical="center"/>
    </xf>
    <xf numFmtId="10" fontId="30" fillId="31" borderId="101" xfId="0" applyNumberFormat="1" applyFont="1" applyFill="1" applyBorder="1" applyAlignment="1">
      <alignment horizontal="center" vertical="center"/>
    </xf>
    <xf numFmtId="0" fontId="34" fillId="31" borderId="80" xfId="0" applyFont="1" applyFill="1" applyBorder="1" applyAlignment="1">
      <alignment horizontal="center" vertical="center"/>
    </xf>
    <xf numFmtId="10" fontId="30" fillId="31" borderId="81" xfId="0" applyNumberFormat="1" applyFont="1" applyFill="1" applyBorder="1" applyAlignment="1">
      <alignment horizontal="center" vertical="center"/>
    </xf>
    <xf numFmtId="10" fontId="30" fillId="31" borderId="102" xfId="0" applyNumberFormat="1" applyFont="1" applyFill="1" applyBorder="1" applyAlignment="1">
      <alignment horizontal="center" vertical="center"/>
    </xf>
    <xf numFmtId="10" fontId="30" fillId="19" borderId="37" xfId="196" applyNumberFormat="1" applyFont="1" applyFill="1" applyBorder="1" applyAlignment="1">
      <alignment horizontal="center" vertical="center"/>
    </xf>
    <xf numFmtId="10" fontId="30" fillId="19" borderId="21" xfId="196" applyNumberFormat="1" applyFont="1" applyFill="1" applyBorder="1" applyAlignment="1">
      <alignment horizontal="center" vertical="center"/>
    </xf>
    <xf numFmtId="10" fontId="30" fillId="19" borderId="43" xfId="196" applyNumberFormat="1" applyFont="1" applyFill="1" applyBorder="1" applyAlignment="1">
      <alignment horizontal="center" vertical="center"/>
    </xf>
    <xf numFmtId="10" fontId="30" fillId="0" borderId="62" xfId="196" applyNumberFormat="1" applyFont="1" applyBorder="1" applyAlignment="1">
      <alignment horizontal="center" vertical="center"/>
    </xf>
    <xf numFmtId="10" fontId="30" fillId="19" borderId="19" xfId="196" applyNumberFormat="1" applyFont="1" applyFill="1" applyBorder="1" applyAlignment="1">
      <alignment horizontal="center" vertical="center"/>
    </xf>
    <xf numFmtId="10" fontId="30" fillId="19" borderId="11" xfId="196" applyNumberFormat="1" applyFont="1" applyFill="1" applyBorder="1" applyAlignment="1">
      <alignment horizontal="center" vertical="center"/>
    </xf>
    <xf numFmtId="10" fontId="30" fillId="19" borderId="106" xfId="196" applyNumberFormat="1" applyFont="1" applyFill="1" applyBorder="1" applyAlignment="1">
      <alignment horizontal="center" vertical="center"/>
    </xf>
    <xf numFmtId="10" fontId="30" fillId="6" borderId="37" xfId="196" applyNumberFormat="1" applyFont="1" applyFill="1" applyBorder="1" applyAlignment="1">
      <alignment horizontal="center" vertical="center"/>
    </xf>
    <xf numFmtId="10" fontId="30" fillId="6" borderId="21" xfId="196" applyNumberFormat="1" applyFont="1" applyFill="1" applyBorder="1" applyAlignment="1">
      <alignment horizontal="center" vertical="center"/>
    </xf>
    <xf numFmtId="10" fontId="30" fillId="6" borderId="43" xfId="196" applyNumberFormat="1" applyFont="1" applyFill="1" applyBorder="1" applyAlignment="1">
      <alignment horizontal="center" vertical="center"/>
    </xf>
    <xf numFmtId="10" fontId="30" fillId="6" borderId="19" xfId="196" applyNumberFormat="1" applyFont="1" applyFill="1" applyBorder="1" applyAlignment="1">
      <alignment horizontal="center" vertical="center"/>
    </xf>
    <xf numFmtId="10" fontId="30" fillId="6" borderId="11" xfId="196" applyNumberFormat="1" applyFont="1" applyFill="1" applyBorder="1" applyAlignment="1">
      <alignment horizontal="center" vertical="center"/>
    </xf>
    <xf numFmtId="10" fontId="30" fillId="6" borderId="106" xfId="196" applyNumberFormat="1" applyFont="1" applyFill="1" applyBorder="1" applyAlignment="1">
      <alignment horizontal="center" vertical="center"/>
    </xf>
    <xf numFmtId="10" fontId="30" fillId="26" borderId="37" xfId="196" applyNumberFormat="1" applyFont="1" applyFill="1" applyBorder="1" applyAlignment="1">
      <alignment horizontal="center" vertical="center"/>
    </xf>
    <xf numFmtId="10" fontId="30" fillId="26" borderId="21" xfId="196" applyNumberFormat="1" applyFont="1" applyFill="1" applyBorder="1" applyAlignment="1">
      <alignment horizontal="center" vertical="center"/>
    </xf>
    <xf numFmtId="10" fontId="30" fillId="26" borderId="43" xfId="196" applyNumberFormat="1" applyFont="1" applyFill="1" applyBorder="1" applyAlignment="1">
      <alignment horizontal="center" vertical="center"/>
    </xf>
    <xf numFmtId="10" fontId="30" fillId="26" borderId="19" xfId="196" applyNumberFormat="1" applyFont="1" applyFill="1" applyBorder="1" applyAlignment="1">
      <alignment horizontal="center" vertical="center"/>
    </xf>
    <xf numFmtId="10" fontId="30" fillId="26" borderId="11" xfId="196" applyNumberFormat="1" applyFont="1" applyFill="1" applyBorder="1" applyAlignment="1">
      <alignment horizontal="center" vertical="center"/>
    </xf>
    <xf numFmtId="10" fontId="30" fillId="26" borderId="106" xfId="196" applyNumberFormat="1" applyFont="1" applyFill="1" applyBorder="1" applyAlignment="1">
      <alignment horizontal="center" vertical="center"/>
    </xf>
    <xf numFmtId="10" fontId="30" fillId="26" borderId="50" xfId="196" applyNumberFormat="1" applyFont="1" applyFill="1" applyBorder="1" applyAlignment="1">
      <alignment horizontal="center" vertical="center"/>
    </xf>
    <xf numFmtId="10" fontId="30" fillId="26" borderId="34" xfId="196" applyNumberFormat="1" applyFont="1" applyFill="1" applyBorder="1" applyAlignment="1">
      <alignment horizontal="center" vertical="center"/>
    </xf>
    <xf numFmtId="10" fontId="30" fillId="26" borderId="51" xfId="196" applyNumberFormat="1" applyFont="1" applyFill="1" applyBorder="1" applyAlignment="1">
      <alignment horizontal="center" vertical="center"/>
    </xf>
    <xf numFmtId="10" fontId="30" fillId="29" borderId="106" xfId="196" applyNumberFormat="1" applyFont="1" applyFill="1" applyBorder="1" applyAlignment="1">
      <alignment horizontal="center" vertical="center"/>
    </xf>
    <xf numFmtId="10" fontId="30" fillId="30" borderId="37" xfId="196" applyNumberFormat="1" applyFont="1" applyFill="1" applyBorder="1" applyAlignment="1">
      <alignment horizontal="center" vertical="center"/>
    </xf>
    <xf numFmtId="10" fontId="30" fillId="30" borderId="21" xfId="196" applyNumberFormat="1" applyFont="1" applyFill="1" applyBorder="1" applyAlignment="1">
      <alignment horizontal="center" vertical="center"/>
    </xf>
    <xf numFmtId="10" fontId="30" fillId="30" borderId="43" xfId="196" applyNumberFormat="1" applyFont="1" applyFill="1" applyBorder="1" applyAlignment="1">
      <alignment horizontal="center" vertical="center"/>
    </xf>
    <xf numFmtId="10" fontId="30" fillId="30" borderId="19" xfId="196" applyNumberFormat="1" applyFont="1" applyFill="1" applyBorder="1" applyAlignment="1">
      <alignment horizontal="center" vertical="center"/>
    </xf>
    <xf numFmtId="10" fontId="30" fillId="30" borderId="11" xfId="196" applyNumberFormat="1" applyFont="1" applyFill="1" applyBorder="1" applyAlignment="1">
      <alignment horizontal="center" vertical="center"/>
    </xf>
    <xf numFmtId="10" fontId="30" fillId="30" borderId="106" xfId="196" applyNumberFormat="1" applyFont="1" applyFill="1" applyBorder="1" applyAlignment="1">
      <alignment horizontal="center" vertical="center"/>
    </xf>
    <xf numFmtId="10" fontId="30" fillId="25" borderId="19" xfId="196" applyNumberFormat="1" applyFont="1" applyFill="1" applyBorder="1" applyAlignment="1">
      <alignment horizontal="center" vertical="center"/>
    </xf>
    <xf numFmtId="10" fontId="30" fillId="25" borderId="11" xfId="196" applyNumberFormat="1" applyFont="1" applyFill="1" applyBorder="1" applyAlignment="1">
      <alignment horizontal="center" vertical="center"/>
    </xf>
    <xf numFmtId="10" fontId="30" fillId="25" borderId="106" xfId="196" applyNumberFormat="1" applyFont="1" applyFill="1" applyBorder="1" applyAlignment="1">
      <alignment horizontal="center" vertical="center"/>
    </xf>
    <xf numFmtId="10" fontId="30" fillId="25" borderId="37" xfId="196" applyNumberFormat="1" applyFont="1" applyFill="1" applyBorder="1" applyAlignment="1">
      <alignment horizontal="center" vertical="center"/>
    </xf>
    <xf numFmtId="10" fontId="30" fillId="25" borderId="21" xfId="196" applyNumberFormat="1" applyFont="1" applyFill="1" applyBorder="1" applyAlignment="1">
      <alignment horizontal="center" vertical="center"/>
    </xf>
    <xf numFmtId="10" fontId="30" fillId="25" borderId="43" xfId="196" applyNumberFormat="1" applyFont="1" applyFill="1" applyBorder="1" applyAlignment="1">
      <alignment horizontal="center" vertical="center"/>
    </xf>
    <xf numFmtId="10" fontId="30" fillId="24" borderId="19" xfId="196" applyNumberFormat="1" applyFont="1" applyFill="1" applyBorder="1" applyAlignment="1">
      <alignment horizontal="center" vertical="center"/>
    </xf>
    <xf numFmtId="10" fontId="30" fillId="24" borderId="11" xfId="196" applyNumberFormat="1" applyFont="1" applyFill="1" applyBorder="1" applyAlignment="1">
      <alignment horizontal="center" vertical="center"/>
    </xf>
    <xf numFmtId="10" fontId="30" fillId="24" borderId="106" xfId="196" applyNumberFormat="1" applyFont="1" applyFill="1" applyBorder="1" applyAlignment="1">
      <alignment horizontal="center" vertical="center"/>
    </xf>
    <xf numFmtId="10" fontId="30" fillId="24" borderId="37" xfId="196" applyNumberFormat="1" applyFont="1" applyFill="1" applyBorder="1" applyAlignment="1">
      <alignment horizontal="center" vertical="center"/>
    </xf>
    <xf numFmtId="10" fontId="30" fillId="24" borderId="21" xfId="196" applyNumberFormat="1" applyFont="1" applyFill="1" applyBorder="1" applyAlignment="1">
      <alignment horizontal="center" vertical="center"/>
    </xf>
    <xf numFmtId="10" fontId="30" fillId="24" borderId="43" xfId="196" applyNumberFormat="1" applyFont="1" applyFill="1" applyBorder="1" applyAlignment="1">
      <alignment horizontal="center" vertical="center"/>
    </xf>
    <xf numFmtId="10" fontId="30" fillId="31" borderId="37" xfId="196" applyNumberFormat="1" applyFont="1" applyFill="1" applyBorder="1" applyAlignment="1">
      <alignment horizontal="center" vertical="center"/>
    </xf>
    <xf numFmtId="10" fontId="30" fillId="31" borderId="21" xfId="196" applyNumberFormat="1" applyFont="1" applyFill="1" applyBorder="1" applyAlignment="1">
      <alignment horizontal="center" vertical="center"/>
    </xf>
    <xf numFmtId="10" fontId="30" fillId="31" borderId="43" xfId="196" applyNumberFormat="1" applyFont="1" applyFill="1" applyBorder="1" applyAlignment="1">
      <alignment horizontal="center" vertical="center"/>
    </xf>
    <xf numFmtId="10" fontId="30" fillId="31" borderId="19" xfId="196" applyNumberFormat="1" applyFont="1" applyFill="1" applyBorder="1" applyAlignment="1">
      <alignment horizontal="center" vertical="center"/>
    </xf>
    <xf numFmtId="10" fontId="30" fillId="31" borderId="11" xfId="196" applyNumberFormat="1" applyFont="1" applyFill="1" applyBorder="1" applyAlignment="1">
      <alignment horizontal="center" vertical="center"/>
    </xf>
    <xf numFmtId="10" fontId="30" fillId="31" borderId="106" xfId="196" applyNumberFormat="1" applyFont="1" applyFill="1" applyBorder="1" applyAlignment="1">
      <alignment horizontal="center" vertical="center"/>
    </xf>
    <xf numFmtId="10" fontId="30" fillId="0" borderId="36" xfId="196" applyNumberFormat="1" applyFont="1" applyBorder="1" applyAlignment="1">
      <alignment horizontal="center" vertical="center"/>
    </xf>
    <xf numFmtId="10" fontId="30" fillId="0" borderId="2" xfId="196" applyNumberFormat="1" applyFont="1" applyBorder="1" applyAlignment="1">
      <alignment horizontal="center" vertical="center"/>
    </xf>
    <xf numFmtId="10" fontId="30" fillId="0" borderId="112" xfId="196" applyNumberFormat="1" applyFont="1" applyBorder="1" applyAlignment="1">
      <alignment horizontal="center" vertical="center"/>
    </xf>
    <xf numFmtId="10" fontId="30" fillId="19" borderId="77" xfId="0" applyNumberFormat="1" applyFont="1" applyFill="1" applyBorder="1" applyAlignment="1">
      <alignment horizontal="center" vertical="center"/>
    </xf>
    <xf numFmtId="10" fontId="30" fillId="0" borderId="65" xfId="196" applyNumberFormat="1" applyFont="1" applyBorder="1" applyAlignment="1">
      <alignment horizontal="center" vertical="center"/>
    </xf>
    <xf numFmtId="10" fontId="30" fillId="19" borderId="80" xfId="196" applyNumberFormat="1" applyFont="1" applyFill="1" applyBorder="1" applyAlignment="1">
      <alignment horizontal="center" vertical="center"/>
    </xf>
    <xf numFmtId="10" fontId="30" fillId="19" borderId="77" xfId="196" applyNumberFormat="1" applyFont="1" applyFill="1" applyBorder="1" applyAlignment="1">
      <alignment horizontal="center" vertical="center"/>
    </xf>
    <xf numFmtId="9" fontId="30" fillId="0" borderId="65" xfId="196" applyFont="1" applyBorder="1" applyAlignment="1">
      <alignment horizontal="center" vertical="center"/>
    </xf>
    <xf numFmtId="9" fontId="30" fillId="19" borderId="77" xfId="196" applyFont="1" applyFill="1" applyBorder="1" applyAlignment="1">
      <alignment horizontal="center" vertical="center"/>
    </xf>
    <xf numFmtId="10" fontId="30" fillId="19" borderId="80" xfId="0" applyNumberFormat="1" applyFont="1" applyFill="1" applyBorder="1" applyAlignment="1">
      <alignment horizontal="center" vertical="center"/>
    </xf>
    <xf numFmtId="10" fontId="30" fillId="6" borderId="77" xfId="0" applyNumberFormat="1" applyFont="1" applyFill="1" applyBorder="1" applyAlignment="1">
      <alignment horizontal="center" vertical="center"/>
    </xf>
    <xf numFmtId="10" fontId="30" fillId="6" borderId="80" xfId="0" applyNumberFormat="1" applyFont="1" applyFill="1" applyBorder="1" applyAlignment="1">
      <alignment horizontal="center" vertical="center"/>
    </xf>
    <xf numFmtId="10" fontId="30" fillId="0" borderId="109" xfId="0" applyNumberFormat="1" applyFont="1" applyBorder="1" applyAlignment="1">
      <alignment horizontal="center" vertical="center"/>
    </xf>
    <xf numFmtId="10" fontId="30" fillId="26" borderId="77" xfId="0" applyNumberFormat="1" applyFont="1" applyFill="1" applyBorder="1" applyAlignment="1">
      <alignment horizontal="center" vertical="center"/>
    </xf>
    <xf numFmtId="10" fontId="30" fillId="26" borderId="80" xfId="0" applyNumberFormat="1" applyFont="1" applyFill="1" applyBorder="1" applyAlignment="1">
      <alignment horizontal="center" vertical="center"/>
    </xf>
    <xf numFmtId="10" fontId="30" fillId="26" borderId="68" xfId="0" applyNumberFormat="1" applyFont="1" applyFill="1" applyBorder="1" applyAlignment="1">
      <alignment horizontal="center" vertical="center"/>
    </xf>
    <xf numFmtId="10" fontId="30" fillId="30" borderId="77" xfId="0" applyNumberFormat="1" applyFont="1" applyFill="1" applyBorder="1" applyAlignment="1">
      <alignment horizontal="center" vertical="center"/>
    </xf>
    <xf numFmtId="10" fontId="30" fillId="30" borderId="80" xfId="0" applyNumberFormat="1" applyFont="1" applyFill="1" applyBorder="1" applyAlignment="1">
      <alignment horizontal="center" vertical="center"/>
    </xf>
    <xf numFmtId="10" fontId="30" fillId="30" borderId="68" xfId="0" applyNumberFormat="1" applyFont="1" applyFill="1" applyBorder="1" applyAlignment="1">
      <alignment horizontal="center" vertical="center"/>
    </xf>
    <xf numFmtId="10" fontId="30" fillId="25" borderId="80" xfId="0" applyNumberFormat="1" applyFont="1" applyFill="1" applyBorder="1" applyAlignment="1">
      <alignment horizontal="center" vertical="center"/>
    </xf>
    <xf numFmtId="10" fontId="30" fillId="25" borderId="77" xfId="0" applyNumberFormat="1" applyFont="1" applyFill="1" applyBorder="1" applyAlignment="1">
      <alignment horizontal="center" vertical="center"/>
    </xf>
    <xf numFmtId="10" fontId="30" fillId="25" borderId="68" xfId="0" applyNumberFormat="1" applyFont="1" applyFill="1" applyBorder="1" applyAlignment="1">
      <alignment horizontal="center" vertical="center"/>
    </xf>
    <xf numFmtId="10" fontId="30" fillId="24" borderId="80" xfId="0" applyNumberFormat="1" applyFont="1" applyFill="1" applyBorder="1" applyAlignment="1">
      <alignment horizontal="center" vertical="center"/>
    </xf>
    <xf numFmtId="10" fontId="30" fillId="24" borderId="77" xfId="0" applyNumberFormat="1" applyFont="1" applyFill="1" applyBorder="1" applyAlignment="1">
      <alignment horizontal="center" vertical="center"/>
    </xf>
    <xf numFmtId="10" fontId="30" fillId="31" borderId="77" xfId="0" applyNumberFormat="1" applyFont="1" applyFill="1" applyBorder="1" applyAlignment="1">
      <alignment horizontal="center" vertical="center"/>
    </xf>
    <xf numFmtId="10" fontId="30" fillId="31" borderId="80" xfId="0" applyNumberFormat="1" applyFont="1" applyFill="1" applyBorder="1" applyAlignment="1">
      <alignment horizontal="center" vertical="center"/>
    </xf>
    <xf numFmtId="10" fontId="30" fillId="0" borderId="113" xfId="196" applyNumberFormat="1" applyFont="1" applyBorder="1" applyAlignment="1">
      <alignment horizontal="center" vertical="center"/>
    </xf>
    <xf numFmtId="10" fontId="30" fillId="0" borderId="114" xfId="196" applyNumberFormat="1" applyFont="1" applyBorder="1" applyAlignment="1">
      <alignment horizontal="center" vertical="center"/>
    </xf>
    <xf numFmtId="10" fontId="30" fillId="0" borderId="115" xfId="196" applyNumberFormat="1" applyFont="1" applyBorder="1" applyAlignment="1">
      <alignment horizontal="center" vertical="center"/>
    </xf>
    <xf numFmtId="10" fontId="30" fillId="0" borderId="116" xfId="196" applyNumberFormat="1" applyFont="1" applyBorder="1" applyAlignment="1">
      <alignment horizontal="center" vertical="center"/>
    </xf>
    <xf numFmtId="10" fontId="34" fillId="28" borderId="38" xfId="196" applyNumberFormat="1" applyFont="1" applyFill="1" applyBorder="1" applyAlignment="1">
      <alignment horizontal="center" vertical="center"/>
    </xf>
    <xf numFmtId="10" fontId="34" fillId="28" borderId="40" xfId="196" applyNumberFormat="1" applyFont="1" applyFill="1" applyBorder="1" applyAlignment="1">
      <alignment horizontal="center" vertical="center"/>
    </xf>
    <xf numFmtId="0" fontId="34" fillId="0" borderId="54" xfId="0" applyFont="1" applyBorder="1" applyAlignment="1">
      <alignment horizontal="center" vertical="center"/>
    </xf>
    <xf numFmtId="0" fontId="20" fillId="14" borderId="12" xfId="0" applyFont="1" applyFill="1" applyBorder="1" applyAlignment="1">
      <alignment vertical="center" wrapText="1"/>
    </xf>
    <xf numFmtId="0" fontId="20" fillId="14" borderId="13" xfId="0" applyFont="1" applyFill="1" applyBorder="1" applyAlignment="1">
      <alignment vertical="center" wrapText="1"/>
    </xf>
    <xf numFmtId="0" fontId="20" fillId="16" borderId="12" xfId="3" applyFont="1" applyFill="1" applyBorder="1" applyAlignment="1" applyProtection="1">
      <alignment vertical="center" wrapText="1"/>
      <protection locked="0"/>
    </xf>
    <xf numFmtId="15" fontId="20" fillId="16" borderId="12" xfId="0" applyNumberFormat="1" applyFont="1" applyFill="1" applyBorder="1" applyAlignment="1">
      <alignment vertical="center" wrapText="1"/>
    </xf>
    <xf numFmtId="0" fontId="34" fillId="0" borderId="54" xfId="0" applyFont="1" applyBorder="1" applyAlignment="1">
      <alignment horizontal="center" vertical="center"/>
    </xf>
    <xf numFmtId="10" fontId="34" fillId="0" borderId="65" xfId="0" applyNumberFormat="1" applyFont="1" applyBorder="1" applyAlignment="1">
      <alignment horizontal="center" vertical="center"/>
    </xf>
    <xf numFmtId="10" fontId="34" fillId="0" borderId="66" xfId="0" applyNumberFormat="1" applyFont="1" applyBorder="1" applyAlignment="1">
      <alignment horizontal="center" vertical="center"/>
    </xf>
    <xf numFmtId="10" fontId="34" fillId="0" borderId="67" xfId="0" applyNumberFormat="1" applyFont="1" applyBorder="1" applyAlignment="1">
      <alignment horizontal="center" vertical="center"/>
    </xf>
    <xf numFmtId="10" fontId="34" fillId="0" borderId="89" xfId="0" applyNumberFormat="1" applyFont="1" applyBorder="1" applyAlignment="1">
      <alignment horizontal="center" vertical="center"/>
    </xf>
    <xf numFmtId="10" fontId="34" fillId="0" borderId="97" xfId="0" applyNumberFormat="1" applyFont="1" applyBorder="1" applyAlignment="1">
      <alignment horizontal="center" vertical="center"/>
    </xf>
    <xf numFmtId="10" fontId="34" fillId="0" borderId="71" xfId="0" applyNumberFormat="1" applyFont="1" applyBorder="1" applyAlignment="1">
      <alignment horizontal="center" vertical="center"/>
    </xf>
    <xf numFmtId="10" fontId="34" fillId="0" borderId="72" xfId="0" applyNumberFormat="1" applyFont="1" applyBorder="1" applyAlignment="1">
      <alignment horizontal="center" vertical="center"/>
    </xf>
    <xf numFmtId="10" fontId="34" fillId="0" borderId="73" xfId="0" applyNumberFormat="1" applyFont="1" applyBorder="1" applyAlignment="1">
      <alignment horizontal="center" vertical="center"/>
    </xf>
    <xf numFmtId="10" fontId="34" fillId="0" borderId="91" xfId="0" applyNumberFormat="1" applyFont="1" applyBorder="1" applyAlignment="1">
      <alignment horizontal="center" vertical="center"/>
    </xf>
    <xf numFmtId="10" fontId="34" fillId="0" borderId="99" xfId="0" applyNumberFormat="1" applyFont="1" applyBorder="1" applyAlignment="1">
      <alignment horizontal="center" vertical="center"/>
    </xf>
    <xf numFmtId="10" fontId="34" fillId="0" borderId="74" xfId="0" applyNumberFormat="1" applyFont="1" applyBorder="1" applyAlignment="1">
      <alignment horizontal="center" vertical="center"/>
    </xf>
    <xf numFmtId="10" fontId="34" fillId="0" borderId="75" xfId="0" applyNumberFormat="1" applyFont="1" applyBorder="1" applyAlignment="1">
      <alignment horizontal="center" vertical="center"/>
    </xf>
    <xf numFmtId="10" fontId="34" fillId="0" borderId="76" xfId="0" applyNumberFormat="1" applyFont="1" applyBorder="1" applyAlignment="1">
      <alignment horizontal="center" vertical="center"/>
    </xf>
    <xf numFmtId="10" fontId="34" fillId="0" borderId="92" xfId="0" applyNumberFormat="1" applyFont="1" applyBorder="1" applyAlignment="1">
      <alignment horizontal="center" vertical="center"/>
    </xf>
    <xf numFmtId="10" fontId="34" fillId="0" borderId="100" xfId="0" applyNumberFormat="1" applyFont="1" applyBorder="1" applyAlignment="1">
      <alignment horizontal="center" vertical="center"/>
    </xf>
    <xf numFmtId="10" fontId="34" fillId="0" borderId="71" xfId="196" applyNumberFormat="1" applyFont="1" applyBorder="1" applyAlignment="1">
      <alignment horizontal="center" vertical="center"/>
    </xf>
    <xf numFmtId="10" fontId="34" fillId="0" borderId="72" xfId="196" applyNumberFormat="1" applyFont="1" applyBorder="1" applyAlignment="1">
      <alignment horizontal="center" vertical="center"/>
    </xf>
    <xf numFmtId="10" fontId="34" fillId="0" borderId="73" xfId="196" applyNumberFormat="1" applyFont="1" applyBorder="1" applyAlignment="1">
      <alignment horizontal="center" vertical="center"/>
    </xf>
    <xf numFmtId="10" fontId="34" fillId="0" borderId="91" xfId="196" applyNumberFormat="1" applyFont="1" applyBorder="1" applyAlignment="1">
      <alignment horizontal="center" vertical="center"/>
    </xf>
    <xf numFmtId="10" fontId="34" fillId="0" borderId="99" xfId="196" applyNumberFormat="1" applyFont="1" applyBorder="1" applyAlignment="1">
      <alignment horizontal="center" vertical="center"/>
    </xf>
    <xf numFmtId="10" fontId="49" fillId="29" borderId="68" xfId="0" applyNumberFormat="1" applyFont="1" applyFill="1" applyBorder="1" applyAlignment="1">
      <alignment horizontal="center" vertical="center"/>
    </xf>
    <xf numFmtId="10" fontId="49" fillId="29" borderId="69" xfId="0" applyNumberFormat="1" applyFont="1" applyFill="1" applyBorder="1" applyAlignment="1">
      <alignment horizontal="center" vertical="center"/>
    </xf>
    <xf numFmtId="10" fontId="49" fillId="29" borderId="70" xfId="0" applyNumberFormat="1" applyFont="1" applyFill="1" applyBorder="1" applyAlignment="1">
      <alignment horizontal="center" vertical="center"/>
    </xf>
    <xf numFmtId="10" fontId="49" fillId="29" borderId="90" xfId="0" applyNumberFormat="1" applyFont="1" applyFill="1" applyBorder="1" applyAlignment="1">
      <alignment horizontal="center" vertical="center"/>
    </xf>
    <xf numFmtId="10" fontId="49" fillId="29" borderId="98" xfId="0" applyNumberFormat="1" applyFont="1" applyFill="1" applyBorder="1" applyAlignment="1">
      <alignment horizontal="center" vertical="center"/>
    </xf>
    <xf numFmtId="10" fontId="49" fillId="29" borderId="77" xfId="0" applyNumberFormat="1" applyFont="1" applyFill="1" applyBorder="1" applyAlignment="1">
      <alignment horizontal="center" vertical="center"/>
    </xf>
    <xf numFmtId="10" fontId="49" fillId="29" borderId="78" xfId="0" applyNumberFormat="1" applyFont="1" applyFill="1" applyBorder="1" applyAlignment="1">
      <alignment horizontal="center" vertical="center"/>
    </xf>
    <xf numFmtId="10" fontId="49" fillId="29" borderId="79" xfId="0" applyNumberFormat="1" applyFont="1" applyFill="1" applyBorder="1" applyAlignment="1">
      <alignment horizontal="center" vertical="center"/>
    </xf>
    <xf numFmtId="10" fontId="49" fillId="29" borderId="93" xfId="0" applyNumberFormat="1" applyFont="1" applyFill="1" applyBorder="1" applyAlignment="1">
      <alignment horizontal="center" vertical="center"/>
    </xf>
    <xf numFmtId="10" fontId="49" fillId="29" borderId="101" xfId="0" applyNumberFormat="1" applyFont="1" applyFill="1" applyBorder="1" applyAlignment="1">
      <alignment horizontal="center" vertical="center"/>
    </xf>
    <xf numFmtId="10" fontId="49" fillId="29" borderId="77" xfId="196" applyNumberFormat="1" applyFont="1" applyFill="1" applyBorder="1" applyAlignment="1">
      <alignment horizontal="center" vertical="center"/>
    </xf>
    <xf numFmtId="10" fontId="49" fillId="29" borderId="78" xfId="196" applyNumberFormat="1" applyFont="1" applyFill="1" applyBorder="1" applyAlignment="1">
      <alignment horizontal="center" vertical="center"/>
    </xf>
    <xf numFmtId="10" fontId="49" fillId="29" borderId="79" xfId="196" applyNumberFormat="1" applyFont="1" applyFill="1" applyBorder="1" applyAlignment="1">
      <alignment horizontal="center" vertical="center"/>
    </xf>
    <xf numFmtId="10" fontId="49" fillId="29" borderId="93" xfId="196" applyNumberFormat="1" applyFont="1" applyFill="1" applyBorder="1" applyAlignment="1">
      <alignment horizontal="center" vertical="center"/>
    </xf>
    <xf numFmtId="10" fontId="49" fillId="29" borderId="101" xfId="196" applyNumberFormat="1" applyFont="1" applyFill="1" applyBorder="1" applyAlignment="1">
      <alignment horizontal="center" vertical="center"/>
    </xf>
    <xf numFmtId="10" fontId="49" fillId="29" borderId="68" xfId="196" applyNumberFormat="1" applyFont="1" applyFill="1" applyBorder="1" applyAlignment="1">
      <alignment horizontal="center" vertical="center"/>
    </xf>
    <xf numFmtId="10" fontId="49" fillId="29" borderId="69" xfId="196" applyNumberFormat="1" applyFont="1" applyFill="1" applyBorder="1" applyAlignment="1">
      <alignment horizontal="center" vertical="center"/>
    </xf>
    <xf numFmtId="10" fontId="49" fillId="29" borderId="70" xfId="196" applyNumberFormat="1" applyFont="1" applyFill="1" applyBorder="1" applyAlignment="1">
      <alignment horizontal="center" vertical="center"/>
    </xf>
    <xf numFmtId="10" fontId="49" fillId="29" borderId="90" xfId="196" applyNumberFormat="1" applyFont="1" applyFill="1" applyBorder="1" applyAlignment="1">
      <alignment horizontal="center" vertical="center"/>
    </xf>
    <xf numFmtId="10" fontId="49" fillId="29" borderId="98" xfId="196" applyNumberFormat="1" applyFont="1" applyFill="1" applyBorder="1" applyAlignment="1">
      <alignment horizontal="center" vertical="center"/>
    </xf>
    <xf numFmtId="10" fontId="49" fillId="29" borderId="80" xfId="196" applyNumberFormat="1" applyFont="1" applyFill="1" applyBorder="1" applyAlignment="1">
      <alignment horizontal="center" vertical="center"/>
    </xf>
    <xf numFmtId="10" fontId="49" fillId="29" borderId="81" xfId="196" applyNumberFormat="1" applyFont="1" applyFill="1" applyBorder="1" applyAlignment="1">
      <alignment horizontal="center" vertical="center"/>
    </xf>
    <xf numFmtId="10" fontId="49" fillId="29" borderId="82" xfId="196" applyNumberFormat="1" applyFont="1" applyFill="1" applyBorder="1" applyAlignment="1">
      <alignment horizontal="center" vertical="center"/>
    </xf>
    <xf numFmtId="10" fontId="49" fillId="29" borderId="94" xfId="196" applyNumberFormat="1" applyFont="1" applyFill="1" applyBorder="1" applyAlignment="1">
      <alignment horizontal="center" vertical="center"/>
    </xf>
    <xf numFmtId="10" fontId="49" fillId="29" borderId="102" xfId="196" applyNumberFormat="1" applyFont="1" applyFill="1" applyBorder="1" applyAlignment="1">
      <alignment horizontal="center" vertical="center"/>
    </xf>
    <xf numFmtId="10" fontId="49" fillId="29" borderId="80" xfId="0" applyNumberFormat="1" applyFont="1" applyFill="1" applyBorder="1" applyAlignment="1">
      <alignment horizontal="center" vertical="center"/>
    </xf>
    <xf numFmtId="10" fontId="49" fillId="29" borderId="81" xfId="0" applyNumberFormat="1" applyFont="1" applyFill="1" applyBorder="1" applyAlignment="1">
      <alignment horizontal="center" vertical="center"/>
    </xf>
    <xf numFmtId="10" fontId="49" fillId="29" borderId="82" xfId="0" applyNumberFormat="1" applyFont="1" applyFill="1" applyBorder="1" applyAlignment="1">
      <alignment horizontal="center" vertical="center"/>
    </xf>
    <xf numFmtId="10" fontId="49" fillId="29" borderId="94" xfId="0" applyNumberFormat="1" applyFont="1" applyFill="1" applyBorder="1" applyAlignment="1">
      <alignment horizontal="center" vertical="center"/>
    </xf>
    <xf numFmtId="10" fontId="49" fillId="29" borderId="102" xfId="0" applyNumberFormat="1" applyFont="1" applyFill="1" applyBorder="1" applyAlignment="1">
      <alignment horizontal="center" vertical="center"/>
    </xf>
    <xf numFmtId="10" fontId="49" fillId="29" borderId="71" xfId="0" applyNumberFormat="1" applyFont="1" applyFill="1" applyBorder="1" applyAlignment="1">
      <alignment horizontal="center" vertical="center"/>
    </xf>
    <xf numFmtId="10" fontId="49" fillId="29" borderId="72" xfId="0" applyNumberFormat="1" applyFont="1" applyFill="1" applyBorder="1" applyAlignment="1">
      <alignment horizontal="center" vertical="center"/>
    </xf>
    <xf numFmtId="10" fontId="49" fillId="29" borderId="73" xfId="0" applyNumberFormat="1" applyFont="1" applyFill="1" applyBorder="1" applyAlignment="1">
      <alignment horizontal="center" vertical="center"/>
    </xf>
    <xf numFmtId="10" fontId="49" fillId="29" borderId="91" xfId="0" applyNumberFormat="1" applyFont="1" applyFill="1" applyBorder="1" applyAlignment="1">
      <alignment horizontal="center" vertical="center"/>
    </xf>
    <xf numFmtId="10" fontId="49" fillId="29" borderId="99" xfId="0" applyNumberFormat="1" applyFont="1" applyFill="1" applyBorder="1" applyAlignment="1">
      <alignment horizontal="center" vertical="center"/>
    </xf>
    <xf numFmtId="10" fontId="49" fillId="29" borderId="74" xfId="0" applyNumberFormat="1" applyFont="1" applyFill="1" applyBorder="1" applyAlignment="1">
      <alignment horizontal="center" vertical="center"/>
    </xf>
    <xf numFmtId="10" fontId="49" fillId="29" borderId="75" xfId="0" applyNumberFormat="1" applyFont="1" applyFill="1" applyBorder="1" applyAlignment="1">
      <alignment horizontal="center" vertical="center"/>
    </xf>
    <xf numFmtId="10" fontId="49" fillId="29" borderId="76" xfId="0" applyNumberFormat="1" applyFont="1" applyFill="1" applyBorder="1" applyAlignment="1">
      <alignment horizontal="center" vertical="center"/>
    </xf>
    <xf numFmtId="10" fontId="49" fillId="29" borderId="92" xfId="0" applyNumberFormat="1" applyFont="1" applyFill="1" applyBorder="1" applyAlignment="1">
      <alignment horizontal="center" vertical="center"/>
    </xf>
    <xf numFmtId="10" fontId="49" fillId="29" borderId="100" xfId="0" applyNumberFormat="1" applyFont="1" applyFill="1" applyBorder="1" applyAlignment="1">
      <alignment horizontal="center" vertical="center"/>
    </xf>
    <xf numFmtId="0" fontId="34" fillId="0" borderId="52" xfId="0" applyFont="1" applyBorder="1" applyAlignment="1">
      <alignment horizontal="center" vertical="center"/>
    </xf>
    <xf numFmtId="0" fontId="34" fillId="0" borderId="54" xfId="0" applyFont="1" applyBorder="1" applyAlignment="1">
      <alignment horizontal="center" vertical="center"/>
    </xf>
    <xf numFmtId="43" fontId="30" fillId="0" borderId="0" xfId="197" applyFont="1" applyAlignment="1">
      <alignment horizontal="center"/>
    </xf>
    <xf numFmtId="164" fontId="30" fillId="0" borderId="0" xfId="197" applyNumberFormat="1" applyFont="1" applyAlignment="1">
      <alignment horizontal="center"/>
    </xf>
    <xf numFmtId="164" fontId="30" fillId="0" borderId="0" xfId="0" applyNumberFormat="1" applyFont="1" applyAlignment="1">
      <alignment horizontal="center"/>
    </xf>
    <xf numFmtId="0" fontId="34" fillId="0" borderId="54" xfId="0" applyFont="1" applyBorder="1" applyAlignment="1">
      <alignment horizontal="center" vertical="center"/>
    </xf>
    <xf numFmtId="10" fontId="34" fillId="0" borderId="71" xfId="196" applyNumberFormat="1" applyFont="1" applyFill="1" applyBorder="1" applyAlignment="1">
      <alignment horizontal="center" vertical="center"/>
    </xf>
    <xf numFmtId="10" fontId="34" fillId="0" borderId="71" xfId="0" applyNumberFormat="1" applyFont="1" applyFill="1" applyBorder="1" applyAlignment="1">
      <alignment horizontal="center" vertical="center"/>
    </xf>
    <xf numFmtId="10" fontId="34" fillId="0" borderId="65" xfId="0" applyNumberFormat="1" applyFont="1" applyFill="1" applyBorder="1" applyAlignment="1">
      <alignment horizontal="center" vertical="center"/>
    </xf>
    <xf numFmtId="0" fontId="32" fillId="31" borderId="32" xfId="0" applyFont="1" applyFill="1" applyBorder="1" applyAlignment="1">
      <alignment horizontal="left" vertical="center" wrapText="1"/>
    </xf>
    <xf numFmtId="0" fontId="32" fillId="31" borderId="0" xfId="0" applyFont="1" applyFill="1" applyBorder="1" applyAlignment="1">
      <alignment horizontal="left" vertical="center" wrapText="1"/>
    </xf>
    <xf numFmtId="0" fontId="32" fillId="31" borderId="26" xfId="0" applyFont="1" applyFill="1" applyBorder="1" applyAlignment="1">
      <alignment horizontal="left" vertical="center" wrapText="1"/>
    </xf>
    <xf numFmtId="0" fontId="3" fillId="31" borderId="32" xfId="0" applyFont="1" applyFill="1" applyBorder="1" applyAlignment="1">
      <alignment vertical="center"/>
    </xf>
    <xf numFmtId="0" fontId="3" fillId="31" borderId="0" xfId="0" applyFont="1" applyFill="1" applyBorder="1" applyAlignment="1">
      <alignment vertical="center"/>
    </xf>
    <xf numFmtId="15" fontId="4" fillId="31" borderId="32" xfId="0" applyNumberFormat="1" applyFont="1" applyFill="1" applyBorder="1" applyAlignment="1">
      <alignment vertical="center" wrapText="1"/>
    </xf>
    <xf numFmtId="15" fontId="4" fillId="31" borderId="26" xfId="0" applyNumberFormat="1" applyFont="1" applyFill="1" applyBorder="1" applyAlignment="1">
      <alignment vertical="center" wrapText="1"/>
    </xf>
    <xf numFmtId="15" fontId="4" fillId="31" borderId="0" xfId="0" applyNumberFormat="1" applyFont="1" applyFill="1" applyBorder="1" applyAlignment="1">
      <alignment vertical="center" wrapText="1"/>
    </xf>
    <xf numFmtId="0" fontId="32" fillId="31" borderId="32" xfId="0" applyFont="1" applyFill="1" applyBorder="1" applyAlignment="1">
      <alignment horizontal="left" vertical="center" wrapText="1" readingOrder="1"/>
    </xf>
    <xf numFmtId="0" fontId="32" fillId="31" borderId="0" xfId="0" applyFont="1" applyFill="1" applyBorder="1" applyAlignment="1">
      <alignment horizontal="left" vertical="center" wrapText="1" readingOrder="1"/>
    </xf>
    <xf numFmtId="0" fontId="32" fillId="31" borderId="26" xfId="0" applyFont="1" applyFill="1" applyBorder="1" applyAlignment="1">
      <alignment horizontal="left" vertical="center" wrapText="1" readingOrder="1"/>
    </xf>
    <xf numFmtId="10" fontId="35" fillId="24" borderId="32" xfId="0" applyNumberFormat="1" applyFont="1" applyFill="1" applyBorder="1" applyAlignment="1">
      <alignment horizontal="center" vertical="center" wrapText="1"/>
    </xf>
    <xf numFmtId="10" fontId="35" fillId="24" borderId="0" xfId="0" applyNumberFormat="1" applyFont="1" applyFill="1" applyBorder="1" applyAlignment="1">
      <alignment horizontal="center" vertical="center" wrapText="1"/>
    </xf>
    <xf numFmtId="10" fontId="35" fillId="24" borderId="26" xfId="0" applyNumberFormat="1" applyFont="1" applyFill="1" applyBorder="1" applyAlignment="1">
      <alignment horizontal="center" vertical="center" wrapText="1"/>
    </xf>
    <xf numFmtId="10" fontId="35" fillId="24" borderId="32" xfId="0" applyNumberFormat="1" applyFont="1" applyFill="1" applyBorder="1" applyAlignment="1">
      <alignment horizontal="left" vertical="center" wrapText="1"/>
    </xf>
    <xf numFmtId="10" fontId="35" fillId="24" borderId="0" xfId="0" applyNumberFormat="1" applyFont="1" applyFill="1" applyBorder="1" applyAlignment="1">
      <alignment horizontal="left" vertical="center" wrapText="1"/>
    </xf>
    <xf numFmtId="10" fontId="35" fillId="24" borderId="26" xfId="0" applyNumberFormat="1" applyFont="1" applyFill="1" applyBorder="1" applyAlignment="1">
      <alignment horizontal="left" vertical="center" wrapText="1"/>
    </xf>
    <xf numFmtId="0" fontId="32" fillId="24" borderId="32" xfId="3" applyFont="1" applyFill="1" applyBorder="1" applyAlignment="1" applyProtection="1">
      <alignment vertical="center" wrapText="1"/>
      <protection locked="0"/>
    </xf>
    <xf numFmtId="0" fontId="32" fillId="24" borderId="26" xfId="3" applyFont="1" applyFill="1" applyBorder="1" applyAlignment="1" applyProtection="1">
      <alignment vertical="center" wrapText="1"/>
      <protection locked="0"/>
    </xf>
    <xf numFmtId="0" fontId="32" fillId="24" borderId="32" xfId="1" applyFont="1" applyFill="1" applyBorder="1" applyAlignment="1">
      <alignment horizontal="center" vertical="center" wrapText="1"/>
    </xf>
    <xf numFmtId="0" fontId="32" fillId="24" borderId="0" xfId="1" applyFont="1" applyFill="1" applyBorder="1" applyAlignment="1">
      <alignment horizontal="center" vertical="center" wrapText="1"/>
    </xf>
    <xf numFmtId="0" fontId="32" fillId="24" borderId="26" xfId="1" applyFont="1" applyFill="1" applyBorder="1" applyAlignment="1">
      <alignment horizontal="center" vertical="center" wrapText="1"/>
    </xf>
    <xf numFmtId="0" fontId="35" fillId="25" borderId="32" xfId="0" applyFont="1" applyFill="1" applyBorder="1" applyAlignment="1">
      <alignment horizontal="center" vertical="center" wrapText="1"/>
    </xf>
    <xf numFmtId="0" fontId="35" fillId="25" borderId="0" xfId="0" applyFont="1" applyFill="1" applyBorder="1" applyAlignment="1">
      <alignment horizontal="center" vertical="center" wrapText="1"/>
    </xf>
    <xf numFmtId="0" fontId="35" fillId="25" borderId="26" xfId="0" applyFont="1" applyFill="1" applyBorder="1" applyAlignment="1">
      <alignment horizontal="center" vertical="center" wrapText="1"/>
    </xf>
    <xf numFmtId="0" fontId="32" fillId="30" borderId="32" xfId="3" applyFont="1" applyFill="1" applyBorder="1" applyAlignment="1" applyProtection="1">
      <alignment horizontal="center" vertical="center" wrapText="1"/>
      <protection locked="0"/>
    </xf>
    <xf numFmtId="0" fontId="32" fillId="30" borderId="0" xfId="3" applyFont="1" applyFill="1" applyBorder="1" applyAlignment="1" applyProtection="1">
      <alignment horizontal="center" vertical="center" wrapText="1"/>
      <protection locked="0"/>
    </xf>
    <xf numFmtId="0" fontId="32" fillId="30" borderId="26" xfId="3" applyFont="1" applyFill="1" applyBorder="1" applyAlignment="1" applyProtection="1">
      <alignment horizontal="center" vertical="center" wrapText="1"/>
      <protection locked="0"/>
    </xf>
    <xf numFmtId="0" fontId="32" fillId="29" borderId="32" xfId="0" applyFont="1" applyFill="1" applyBorder="1" applyAlignment="1">
      <alignment horizontal="center" vertical="center" wrapText="1"/>
    </xf>
    <xf numFmtId="0" fontId="32" fillId="29" borderId="26" xfId="0" applyFont="1" applyFill="1" applyBorder="1" applyAlignment="1">
      <alignment horizontal="center" vertical="center" wrapText="1"/>
    </xf>
    <xf numFmtId="0" fontId="32" fillId="29" borderId="0" xfId="0" applyFont="1" applyFill="1" applyBorder="1" applyAlignment="1">
      <alignment horizontal="center" vertical="center" wrapText="1"/>
    </xf>
    <xf numFmtId="0" fontId="32" fillId="26" borderId="32" xfId="0" applyFont="1" applyFill="1" applyBorder="1" applyAlignment="1">
      <alignment horizontal="center" vertical="center" wrapText="1"/>
    </xf>
    <xf numFmtId="0" fontId="32" fillId="26" borderId="0" xfId="0" applyFont="1" applyFill="1" applyBorder="1" applyAlignment="1">
      <alignment horizontal="center" vertical="center" wrapText="1"/>
    </xf>
    <xf numFmtId="0" fontId="32" fillId="26" borderId="26" xfId="0" applyFont="1" applyFill="1" applyBorder="1" applyAlignment="1">
      <alignment horizontal="center" vertical="center" wrapText="1"/>
    </xf>
    <xf numFmtId="0" fontId="32" fillId="26" borderId="32" xfId="0" applyFont="1" applyFill="1" applyBorder="1" applyAlignment="1">
      <alignment horizontal="center" vertical="center" wrapText="1" readingOrder="1"/>
    </xf>
    <xf numFmtId="0" fontId="32" fillId="26" borderId="0" xfId="0" applyFont="1" applyFill="1" applyBorder="1" applyAlignment="1">
      <alignment horizontal="center" vertical="center" wrapText="1" readingOrder="1"/>
    </xf>
    <xf numFmtId="0" fontId="32" fillId="26" borderId="26" xfId="0" applyFont="1" applyFill="1" applyBorder="1" applyAlignment="1">
      <alignment horizontal="center" vertical="center" wrapText="1" readingOrder="1"/>
    </xf>
    <xf numFmtId="9" fontId="32" fillId="6" borderId="32" xfId="0" applyNumberFormat="1" applyFont="1" applyFill="1" applyBorder="1" applyAlignment="1">
      <alignment horizontal="center" vertical="center" wrapText="1"/>
    </xf>
    <xf numFmtId="9" fontId="32" fillId="6" borderId="0" xfId="0" applyNumberFormat="1" applyFont="1" applyFill="1" applyBorder="1" applyAlignment="1">
      <alignment horizontal="center" vertical="center" wrapText="1"/>
    </xf>
    <xf numFmtId="9" fontId="32" fillId="6" borderId="26" xfId="0" applyNumberFormat="1" applyFont="1" applyFill="1" applyBorder="1" applyAlignment="1">
      <alignment horizontal="center" vertical="center" wrapText="1"/>
    </xf>
    <xf numFmtId="0" fontId="32" fillId="6" borderId="32" xfId="1" applyFont="1" applyFill="1" applyBorder="1" applyAlignment="1">
      <alignment horizontal="center" vertical="center" wrapText="1"/>
    </xf>
    <xf numFmtId="0" fontId="32" fillId="6" borderId="26" xfId="1" applyFont="1" applyFill="1" applyBorder="1" applyAlignment="1">
      <alignment horizontal="center" vertical="center" wrapText="1"/>
    </xf>
    <xf numFmtId="0" fontId="32" fillId="6" borderId="27" xfId="1" applyFont="1" applyFill="1" applyBorder="1" applyAlignment="1">
      <alignment horizontal="center" vertical="center" wrapText="1"/>
    </xf>
    <xf numFmtId="9" fontId="32" fillId="6" borderId="27" xfId="0" applyNumberFormat="1" applyFont="1" applyFill="1" applyBorder="1" applyAlignment="1">
      <alignment horizontal="center" vertical="center" wrapText="1"/>
    </xf>
    <xf numFmtId="0" fontId="32" fillId="6" borderId="0" xfId="1" applyFont="1" applyFill="1" applyBorder="1" applyAlignment="1">
      <alignment horizontal="center" vertical="center" wrapText="1"/>
    </xf>
    <xf numFmtId="0" fontId="32" fillId="19" borderId="32" xfId="1" applyFont="1" applyFill="1" applyBorder="1" applyAlignment="1">
      <alignment horizontal="center" vertical="center" wrapText="1"/>
    </xf>
    <xf numFmtId="0" fontId="32" fillId="19" borderId="27" xfId="1" applyFont="1" applyFill="1" applyBorder="1" applyAlignment="1">
      <alignment horizontal="center" vertical="center" wrapText="1"/>
    </xf>
    <xf numFmtId="0" fontId="32" fillId="19" borderId="0" xfId="1" applyFont="1" applyFill="1" applyBorder="1" applyAlignment="1">
      <alignment horizontal="center" vertical="center" wrapText="1"/>
    </xf>
    <xf numFmtId="0" fontId="32" fillId="19" borderId="26" xfId="1" applyFont="1" applyFill="1" applyBorder="1" applyAlignment="1">
      <alignment horizontal="center" vertical="center" wrapText="1"/>
    </xf>
    <xf numFmtId="0" fontId="33" fillId="32" borderId="20" xfId="0" applyFont="1" applyFill="1" applyBorder="1" applyAlignment="1">
      <alignment horizontal="left" vertical="center" wrapText="1"/>
    </xf>
    <xf numFmtId="0" fontId="33" fillId="32" borderId="3" xfId="0" applyFont="1" applyFill="1" applyBorder="1" applyAlignment="1">
      <alignment horizontal="left" vertical="center" wrapText="1"/>
    </xf>
    <xf numFmtId="0" fontId="33" fillId="9" borderId="20" xfId="1" applyFont="1" applyFill="1" applyBorder="1" applyAlignment="1">
      <alignment horizontal="left" vertical="center" wrapText="1"/>
    </xf>
    <xf numFmtId="0" fontId="33" fillId="9" borderId="3" xfId="1" applyFont="1" applyFill="1" applyBorder="1" applyAlignment="1">
      <alignment horizontal="left" vertical="center" wrapText="1"/>
    </xf>
    <xf numFmtId="0" fontId="33" fillId="6" borderId="20" xfId="1" applyFont="1" applyFill="1" applyBorder="1" applyAlignment="1">
      <alignment horizontal="left" vertical="center" wrapText="1"/>
    </xf>
    <xf numFmtId="0" fontId="33" fillId="6" borderId="3" xfId="1" applyFont="1" applyFill="1" applyBorder="1" applyAlignment="1">
      <alignment horizontal="left" vertical="center" wrapText="1"/>
    </xf>
    <xf numFmtId="9" fontId="33" fillId="6" borderId="20" xfId="0" applyNumberFormat="1" applyFont="1" applyFill="1" applyBorder="1" applyAlignment="1">
      <alignment horizontal="left" vertical="center" wrapText="1"/>
    </xf>
    <xf numFmtId="9" fontId="33" fillId="6" borderId="3" xfId="0" applyNumberFormat="1" applyFont="1" applyFill="1" applyBorder="1" applyAlignment="1">
      <alignment horizontal="left" vertical="center" wrapText="1"/>
    </xf>
    <xf numFmtId="0" fontId="33" fillId="36" borderId="20" xfId="0" applyFont="1" applyFill="1" applyBorder="1" applyAlignment="1">
      <alignment horizontal="left" vertical="center" wrapText="1" readingOrder="1"/>
    </xf>
    <xf numFmtId="0" fontId="33" fillId="36" borderId="3" xfId="0" applyFont="1" applyFill="1" applyBorder="1" applyAlignment="1">
      <alignment horizontal="left" vertical="center" wrapText="1" readingOrder="1"/>
    </xf>
    <xf numFmtId="0" fontId="33" fillId="36" borderId="20" xfId="0" applyFont="1" applyFill="1" applyBorder="1" applyAlignment="1">
      <alignment horizontal="left" vertical="center" wrapText="1"/>
    </xf>
    <xf numFmtId="0" fontId="33" fillId="36" borderId="3" xfId="0" applyFont="1" applyFill="1" applyBorder="1" applyAlignment="1">
      <alignment horizontal="left" vertical="center" wrapText="1"/>
    </xf>
    <xf numFmtId="0" fontId="33" fillId="35" borderId="20" xfId="0" applyFont="1" applyFill="1" applyBorder="1" applyAlignment="1">
      <alignment horizontal="left" vertical="center" wrapText="1"/>
    </xf>
    <xf numFmtId="0" fontId="33" fillId="35" borderId="3" xfId="0" applyFont="1" applyFill="1" applyBorder="1" applyAlignment="1">
      <alignment horizontal="left" vertical="center" wrapText="1"/>
    </xf>
    <xf numFmtId="0" fontId="33" fillId="34" borderId="20" xfId="3" applyFont="1" applyFill="1" applyBorder="1" applyAlignment="1" applyProtection="1">
      <alignment horizontal="left" vertical="center" wrapText="1"/>
      <protection locked="0"/>
    </xf>
    <xf numFmtId="0" fontId="33" fillId="34" borderId="3" xfId="3" applyFont="1" applyFill="1" applyBorder="1" applyAlignment="1" applyProtection="1">
      <alignment horizontal="left" vertical="center" wrapText="1"/>
      <protection locked="0"/>
    </xf>
    <xf numFmtId="0" fontId="33" fillId="33" borderId="20" xfId="0" applyFont="1" applyFill="1" applyBorder="1" applyAlignment="1">
      <alignment horizontal="left" vertical="center" wrapText="1"/>
    </xf>
    <xf numFmtId="0" fontId="33" fillId="33" borderId="3" xfId="0" applyFont="1" applyFill="1" applyBorder="1" applyAlignment="1">
      <alignment horizontal="left" vertical="center" wrapText="1"/>
    </xf>
    <xf numFmtId="0" fontId="33" fillId="19" borderId="20" xfId="1" applyFont="1" applyFill="1" applyBorder="1" applyAlignment="1">
      <alignment horizontal="left" vertical="center" wrapText="1"/>
    </xf>
    <xf numFmtId="0" fontId="33" fillId="19" borderId="3" xfId="1" applyFont="1" applyFill="1" applyBorder="1" applyAlignment="1">
      <alignment horizontal="left" vertical="center" wrapText="1"/>
    </xf>
    <xf numFmtId="0" fontId="33" fillId="19" borderId="20" xfId="3" applyFont="1" applyFill="1" applyBorder="1" applyAlignment="1" applyProtection="1">
      <alignment horizontal="left" vertical="center" wrapText="1"/>
      <protection locked="0"/>
    </xf>
    <xf numFmtId="0" fontId="33" fillId="19" borderId="3" xfId="3" applyFont="1" applyFill="1" applyBorder="1" applyAlignment="1" applyProtection="1">
      <alignment horizontal="left" vertical="center" wrapText="1"/>
      <protection locked="0"/>
    </xf>
    <xf numFmtId="10" fontId="33" fillId="19" borderId="20" xfId="0" applyNumberFormat="1" applyFont="1" applyFill="1" applyBorder="1" applyAlignment="1">
      <alignment horizontal="left" vertical="center" wrapText="1"/>
    </xf>
    <xf numFmtId="10" fontId="33" fillId="19" borderId="3" xfId="0" applyNumberFormat="1" applyFont="1" applyFill="1" applyBorder="1" applyAlignment="1">
      <alignment horizontal="left" vertical="center" wrapText="1"/>
    </xf>
    <xf numFmtId="0" fontId="33" fillId="32" borderId="20" xfId="0" applyFont="1" applyFill="1" applyBorder="1" applyAlignment="1">
      <alignment horizontal="left" vertical="center" wrapText="1" readingOrder="1"/>
    </xf>
    <xf numFmtId="0" fontId="33" fillId="32" borderId="3" xfId="0" applyFont="1" applyFill="1" applyBorder="1" applyAlignment="1">
      <alignment horizontal="left" vertical="center" wrapText="1" readingOrder="1"/>
    </xf>
    <xf numFmtId="0" fontId="33" fillId="32" borderId="21" xfId="0" applyFont="1" applyFill="1" applyBorder="1" applyAlignment="1">
      <alignment horizontal="left" vertical="center" wrapText="1"/>
    </xf>
    <xf numFmtId="15" fontId="33" fillId="32" borderId="3" xfId="0" applyNumberFormat="1" applyFont="1" applyFill="1" applyBorder="1" applyAlignment="1">
      <alignment horizontal="left" vertical="center" wrapText="1"/>
    </xf>
    <xf numFmtId="15" fontId="33" fillId="32" borderId="20" xfId="0" applyNumberFormat="1" applyFont="1" applyFill="1" applyBorder="1" applyAlignment="1">
      <alignment horizontal="left" vertical="center" wrapText="1"/>
    </xf>
    <xf numFmtId="0" fontId="33" fillId="32" borderId="20" xfId="0" applyFont="1" applyFill="1" applyBorder="1" applyAlignment="1">
      <alignment horizontal="left" vertical="center"/>
    </xf>
    <xf numFmtId="0" fontId="33" fillId="32" borderId="3" xfId="0" applyFont="1" applyFill="1" applyBorder="1" applyAlignment="1">
      <alignment horizontal="left" vertical="center"/>
    </xf>
    <xf numFmtId="0" fontId="33" fillId="32" borderId="21" xfId="0" applyFont="1" applyFill="1" applyBorder="1" applyAlignment="1">
      <alignment horizontal="left" vertical="center"/>
    </xf>
    <xf numFmtId="0" fontId="34" fillId="0" borderId="52" xfId="0" applyFont="1" applyBorder="1" applyAlignment="1">
      <alignment horizontal="center" vertical="center"/>
    </xf>
    <xf numFmtId="0" fontId="34" fillId="0" borderId="54" xfId="0" applyFont="1" applyBorder="1" applyAlignment="1">
      <alignment horizontal="center" vertical="center"/>
    </xf>
    <xf numFmtId="0" fontId="33" fillId="32" borderId="20" xfId="0" applyFont="1" applyFill="1" applyBorder="1" applyAlignment="1">
      <alignment horizontal="left" vertical="center" wrapText="1"/>
    </xf>
    <xf numFmtId="0" fontId="33" fillId="32" borderId="3" xfId="0" applyFont="1" applyFill="1" applyBorder="1" applyAlignment="1">
      <alignment horizontal="left" vertical="center" wrapText="1"/>
    </xf>
    <xf numFmtId="0" fontId="34" fillId="0" borderId="52" xfId="0" applyFont="1" applyBorder="1" applyAlignment="1">
      <alignment horizontal="center" vertical="center"/>
    </xf>
    <xf numFmtId="0" fontId="34" fillId="0" borderId="54" xfId="0" applyFont="1" applyBorder="1" applyAlignment="1">
      <alignment horizontal="center" vertical="center"/>
    </xf>
    <xf numFmtId="10" fontId="34" fillId="0" borderId="32" xfId="0" applyNumberFormat="1" applyFont="1" applyBorder="1" applyAlignment="1">
      <alignment horizontal="center" vertical="center"/>
    </xf>
    <xf numFmtId="10" fontId="49" fillId="29" borderId="117" xfId="0" applyNumberFormat="1" applyFont="1" applyFill="1" applyBorder="1" applyAlignment="1">
      <alignment horizontal="center" vertical="center"/>
    </xf>
    <xf numFmtId="10" fontId="34" fillId="0" borderId="0" xfId="0" applyNumberFormat="1" applyFont="1" applyBorder="1" applyAlignment="1">
      <alignment horizontal="center" vertical="center"/>
    </xf>
    <xf numFmtId="10" fontId="34" fillId="0" borderId="118" xfId="0" applyNumberFormat="1" applyFont="1" applyBorder="1" applyAlignment="1">
      <alignment horizontal="center" vertical="center"/>
    </xf>
    <xf numFmtId="10" fontId="49" fillId="29" borderId="26" xfId="0" applyNumberFormat="1" applyFont="1" applyFill="1" applyBorder="1" applyAlignment="1">
      <alignment horizontal="center" vertical="center"/>
    </xf>
    <xf numFmtId="10" fontId="34" fillId="0" borderId="0" xfId="196" applyNumberFormat="1" applyFont="1" applyBorder="1" applyAlignment="1">
      <alignment horizontal="center" vertical="center"/>
    </xf>
    <xf numFmtId="10" fontId="49" fillId="29" borderId="26" xfId="196" applyNumberFormat="1" applyFont="1" applyFill="1" applyBorder="1" applyAlignment="1">
      <alignment horizontal="center" vertical="center"/>
    </xf>
    <xf numFmtId="10" fontId="49" fillId="29" borderId="27" xfId="0" applyNumberFormat="1" applyFont="1" applyFill="1" applyBorder="1" applyAlignment="1">
      <alignment horizontal="center" vertical="center"/>
    </xf>
    <xf numFmtId="10" fontId="49" fillId="29" borderId="27" xfId="196" applyNumberFormat="1" applyFont="1" applyFill="1" applyBorder="1" applyAlignment="1">
      <alignment horizontal="center" vertical="center"/>
    </xf>
    <xf numFmtId="10" fontId="49" fillId="29" borderId="0" xfId="0" applyNumberFormat="1" applyFont="1" applyFill="1" applyBorder="1" applyAlignment="1">
      <alignment horizontal="center" vertical="center"/>
    </xf>
    <xf numFmtId="10" fontId="30" fillId="0" borderId="119" xfId="196" applyNumberFormat="1" applyFont="1" applyBorder="1" applyAlignment="1">
      <alignment horizontal="center" vertical="center"/>
    </xf>
    <xf numFmtId="10" fontId="30" fillId="0" borderId="120" xfId="196" applyNumberFormat="1" applyFont="1" applyBorder="1" applyAlignment="1">
      <alignment horizontal="center" vertical="center"/>
    </xf>
    <xf numFmtId="10" fontId="49" fillId="29" borderId="21" xfId="0" applyNumberFormat="1" applyFont="1" applyFill="1" applyBorder="1" applyAlignment="1">
      <alignment horizontal="center" vertical="center"/>
    </xf>
    <xf numFmtId="10" fontId="34" fillId="0" borderId="20" xfId="0" applyNumberFormat="1" applyFont="1" applyBorder="1" applyAlignment="1">
      <alignment horizontal="center" vertical="center"/>
    </xf>
    <xf numFmtId="10" fontId="49" fillId="29" borderId="34" xfId="0" applyNumberFormat="1" applyFont="1" applyFill="1" applyBorder="1" applyAlignment="1">
      <alignment horizontal="center" vertical="center"/>
    </xf>
    <xf numFmtId="10" fontId="34" fillId="0" borderId="41" xfId="0" applyNumberFormat="1" applyFont="1" applyBorder="1" applyAlignment="1">
      <alignment horizontal="center" vertical="center"/>
    </xf>
    <xf numFmtId="0" fontId="33" fillId="32" borderId="42" xfId="0" applyFont="1" applyFill="1" applyBorder="1" applyAlignment="1">
      <alignment horizontal="left" vertical="center" wrapText="1"/>
    </xf>
    <xf numFmtId="0" fontId="33" fillId="32" borderId="62" xfId="0" applyFont="1" applyFill="1" applyBorder="1" applyAlignment="1">
      <alignment horizontal="left" vertical="center" wrapText="1"/>
    </xf>
    <xf numFmtId="0" fontId="33" fillId="32" borderId="43" xfId="0" applyFont="1" applyFill="1" applyBorder="1" applyAlignment="1">
      <alignment horizontal="left" vertical="center" wrapText="1"/>
    </xf>
    <xf numFmtId="10" fontId="49" fillId="29" borderId="121" xfId="0" applyNumberFormat="1" applyFont="1" applyFill="1" applyBorder="1" applyAlignment="1">
      <alignment horizontal="center" vertical="center"/>
    </xf>
    <xf numFmtId="10" fontId="49" fillId="29" borderId="0" xfId="196" applyNumberFormat="1" applyFont="1" applyFill="1" applyBorder="1" applyAlignment="1">
      <alignment horizontal="center" vertical="center"/>
    </xf>
    <xf numFmtId="10" fontId="49" fillId="29" borderId="40" xfId="0" applyNumberFormat="1" applyFont="1" applyFill="1" applyBorder="1" applyAlignment="1">
      <alignment horizontal="center" vertical="center"/>
    </xf>
    <xf numFmtId="10" fontId="34" fillId="0" borderId="38" xfId="0" applyNumberFormat="1" applyFont="1" applyBorder="1" applyAlignment="1">
      <alignment horizontal="center" vertical="center"/>
    </xf>
    <xf numFmtId="10" fontId="49" fillId="29" borderId="122" xfId="0" applyNumberFormat="1" applyFont="1" applyFill="1" applyBorder="1" applyAlignment="1">
      <alignment horizontal="center" vertical="center"/>
    </xf>
    <xf numFmtId="10" fontId="34" fillId="0" borderId="123" xfId="0" applyNumberFormat="1" applyFont="1" applyBorder="1" applyAlignment="1">
      <alignment horizontal="center" vertical="center"/>
    </xf>
    <xf numFmtId="10" fontId="49" fillId="29" borderId="124" xfId="0" applyNumberFormat="1" applyFont="1" applyFill="1" applyBorder="1" applyAlignment="1">
      <alignment horizontal="center" vertical="center"/>
    </xf>
    <xf numFmtId="10" fontId="34" fillId="0" borderId="125" xfId="0" applyNumberFormat="1" applyFont="1" applyBorder="1" applyAlignment="1">
      <alignment horizontal="center" vertical="center"/>
    </xf>
    <xf numFmtId="10" fontId="49" fillId="29" borderId="39" xfId="0" applyNumberFormat="1" applyFont="1" applyFill="1" applyBorder="1" applyAlignment="1">
      <alignment horizontal="center" vertical="center"/>
    </xf>
    <xf numFmtId="10" fontId="34" fillId="0" borderId="3" xfId="0" applyNumberFormat="1" applyFont="1" applyBorder="1" applyAlignment="1">
      <alignment horizontal="center" vertical="center"/>
    </xf>
    <xf numFmtId="10" fontId="49" fillId="29" borderId="127" xfId="0" applyNumberFormat="1" applyFont="1" applyFill="1" applyBorder="1" applyAlignment="1">
      <alignment horizontal="center" vertical="center"/>
    </xf>
    <xf numFmtId="10" fontId="34" fillId="0" borderId="128" xfId="0" applyNumberFormat="1" applyFont="1" applyBorder="1" applyAlignment="1">
      <alignment horizontal="center" vertical="center"/>
    </xf>
    <xf numFmtId="10" fontId="49" fillId="29" borderId="129" xfId="0" applyNumberFormat="1" applyFont="1" applyFill="1" applyBorder="1" applyAlignment="1">
      <alignment horizontal="center" vertical="center"/>
    </xf>
    <xf numFmtId="10" fontId="49" fillId="29" borderId="130" xfId="0" applyNumberFormat="1" applyFont="1" applyFill="1" applyBorder="1" applyAlignment="1">
      <alignment horizontal="center" vertical="center"/>
    </xf>
    <xf numFmtId="10" fontId="34" fillId="0" borderId="131" xfId="0" applyNumberFormat="1" applyFont="1" applyBorder="1" applyAlignment="1">
      <alignment horizontal="center" vertical="center"/>
    </xf>
    <xf numFmtId="10" fontId="49" fillId="29" borderId="126" xfId="0" applyNumberFormat="1" applyFont="1" applyFill="1" applyBorder="1" applyAlignment="1">
      <alignment horizontal="center" vertical="center"/>
    </xf>
    <xf numFmtId="10" fontId="34" fillId="0" borderId="132" xfId="0" applyNumberFormat="1" applyFont="1" applyBorder="1" applyAlignment="1">
      <alignment horizontal="center" vertical="center"/>
    </xf>
    <xf numFmtId="10" fontId="34" fillId="0" borderId="133" xfId="0" applyNumberFormat="1" applyFont="1" applyBorder="1" applyAlignment="1">
      <alignment horizontal="center" vertical="center"/>
    </xf>
    <xf numFmtId="10" fontId="34" fillId="4" borderId="20" xfId="0" applyNumberFormat="1" applyFont="1" applyFill="1" applyBorder="1" applyAlignment="1">
      <alignment horizontal="center" vertical="center"/>
    </xf>
    <xf numFmtId="10" fontId="34" fillId="4" borderId="41" xfId="0" applyNumberFormat="1" applyFont="1" applyFill="1" applyBorder="1" applyAlignment="1">
      <alignment horizontal="center" vertical="center"/>
    </xf>
    <xf numFmtId="10" fontId="34" fillId="0" borderId="134" xfId="0" applyNumberFormat="1" applyFont="1" applyBorder="1" applyAlignment="1">
      <alignment horizontal="center" vertical="center"/>
    </xf>
    <xf numFmtId="10" fontId="34" fillId="0" borderId="30" xfId="0" applyNumberFormat="1" applyFont="1" applyBorder="1" applyAlignment="1">
      <alignment horizontal="center" vertical="center"/>
    </xf>
    <xf numFmtId="10" fontId="49" fillId="29" borderId="28" xfId="0" applyNumberFormat="1" applyFont="1" applyFill="1" applyBorder="1" applyAlignment="1">
      <alignment horizontal="center" vertical="center"/>
    </xf>
    <xf numFmtId="10" fontId="34" fillId="0" borderId="29" xfId="0" applyNumberFormat="1" applyFont="1" applyBorder="1" applyAlignment="1">
      <alignment horizontal="center" vertical="center"/>
    </xf>
    <xf numFmtId="10" fontId="49" fillId="29" borderId="31" xfId="0" applyNumberFormat="1" applyFont="1" applyFill="1" applyBorder="1" applyAlignment="1">
      <alignment horizontal="center" vertical="center"/>
    </xf>
    <xf numFmtId="10" fontId="58" fillId="29" borderId="21" xfId="0" applyNumberFormat="1" applyFont="1" applyFill="1" applyBorder="1" applyAlignment="1">
      <alignment horizontal="center" vertical="center"/>
    </xf>
    <xf numFmtId="10" fontId="34" fillId="4" borderId="133" xfId="0" applyNumberFormat="1" applyFont="1" applyFill="1" applyBorder="1" applyAlignment="1">
      <alignment horizontal="center" vertical="center"/>
    </xf>
    <xf numFmtId="10" fontId="30" fillId="0" borderId="0" xfId="196" applyNumberFormat="1" applyFont="1" applyAlignment="1">
      <alignment horizontal="center"/>
    </xf>
    <xf numFmtId="10" fontId="34" fillId="4" borderId="73" xfId="0" applyNumberFormat="1" applyFont="1" applyFill="1" applyBorder="1" applyAlignment="1">
      <alignment horizontal="center" vertical="center"/>
    </xf>
    <xf numFmtId="10" fontId="34" fillId="4" borderId="76" xfId="0" applyNumberFormat="1" applyFont="1" applyFill="1" applyBorder="1" applyAlignment="1">
      <alignment horizontal="center" vertical="center"/>
    </xf>
    <xf numFmtId="10" fontId="34" fillId="0" borderId="135" xfId="0" applyNumberFormat="1" applyFont="1" applyBorder="1" applyAlignment="1">
      <alignment horizontal="center" vertical="center"/>
    </xf>
    <xf numFmtId="10" fontId="49" fillId="29" borderId="88" xfId="0" applyNumberFormat="1" applyFont="1" applyFill="1" applyBorder="1" applyAlignment="1">
      <alignment horizontal="center" vertical="center"/>
    </xf>
    <xf numFmtId="0" fontId="22" fillId="19" borderId="12" xfId="0" applyFont="1" applyFill="1" applyBorder="1" applyAlignment="1">
      <alignment horizontal="center" vertical="center" wrapText="1"/>
    </xf>
    <xf numFmtId="0" fontId="22" fillId="19" borderId="16" xfId="0" applyFont="1" applyFill="1" applyBorder="1" applyAlignment="1">
      <alignment horizontal="center" vertical="center" wrapText="1"/>
    </xf>
    <xf numFmtId="0" fontId="22" fillId="19" borderId="17" xfId="0" applyFont="1" applyFill="1" applyBorder="1" applyAlignment="1">
      <alignment horizontal="center" vertical="center" wrapText="1"/>
    </xf>
    <xf numFmtId="0" fontId="2" fillId="0" borderId="5" xfId="2" applyFont="1" applyFill="1" applyBorder="1" applyAlignment="1">
      <alignment horizontal="center" vertical="center" wrapText="1"/>
    </xf>
    <xf numFmtId="0" fontId="4" fillId="17" borderId="1" xfId="3" applyFont="1" applyFill="1" applyBorder="1" applyAlignment="1" applyProtection="1">
      <alignment horizontal="center" vertical="center" wrapText="1"/>
      <protection locked="0"/>
    </xf>
    <xf numFmtId="15" fontId="4" fillId="17" borderId="12" xfId="0" applyNumberFormat="1" applyFont="1" applyFill="1" applyBorder="1" applyAlignment="1">
      <alignment vertical="center" wrapText="1"/>
    </xf>
    <xf numFmtId="0" fontId="4" fillId="15" borderId="15" xfId="0" applyFont="1" applyFill="1" applyBorder="1" applyAlignment="1">
      <alignment vertical="center" wrapText="1"/>
    </xf>
    <xf numFmtId="0" fontId="4" fillId="15" borderId="12" xfId="0" applyFont="1" applyFill="1" applyBorder="1" applyAlignment="1">
      <alignment vertical="center" wrapText="1"/>
    </xf>
    <xf numFmtId="0" fontId="6" fillId="8" borderId="12" xfId="0" applyFont="1" applyFill="1" applyBorder="1" applyAlignment="1">
      <alignment vertical="center" wrapText="1"/>
    </xf>
    <xf numFmtId="0" fontId="20" fillId="16" borderId="15" xfId="1" applyFont="1" applyFill="1" applyBorder="1" applyAlignment="1">
      <alignment vertical="center" wrapText="1"/>
    </xf>
    <xf numFmtId="0" fontId="20" fillId="16" borderId="12" xfId="1" applyFont="1" applyFill="1" applyBorder="1" applyAlignment="1">
      <alignment vertical="center" wrapText="1"/>
    </xf>
    <xf numFmtId="0" fontId="6" fillId="16" borderId="6"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16" borderId="9" xfId="0" applyFont="1" applyFill="1" applyBorder="1" applyAlignment="1">
      <alignment horizontal="center" vertical="center" wrapText="1"/>
    </xf>
    <xf numFmtId="0" fontId="6" fillId="16" borderId="12" xfId="0" applyFont="1" applyFill="1" applyBorder="1" applyAlignment="1">
      <alignment vertical="center" wrapText="1"/>
    </xf>
    <xf numFmtId="0" fontId="6" fillId="13" borderId="1" xfId="0" applyFont="1" applyFill="1" applyBorder="1" applyAlignment="1">
      <alignment vertical="center" wrapText="1"/>
    </xf>
    <xf numFmtId="0" fontId="6" fillId="13" borderId="12" xfId="0" applyFont="1" applyFill="1" applyBorder="1" applyAlignment="1">
      <alignment vertical="center" wrapText="1"/>
    </xf>
    <xf numFmtId="0" fontId="6" fillId="16" borderId="7" xfId="3" applyFill="1" applyBorder="1" applyAlignment="1" applyProtection="1">
      <alignment horizontal="center" vertical="center" wrapText="1"/>
      <protection locked="0"/>
    </xf>
    <xf numFmtId="0" fontId="6" fillId="16" borderId="1" xfId="3" applyFill="1" applyBorder="1" applyAlignment="1" applyProtection="1">
      <alignment horizontal="center" vertical="center" wrapText="1"/>
      <protection locked="0"/>
    </xf>
    <xf numFmtId="0" fontId="6" fillId="16" borderId="10" xfId="3" applyFill="1" applyBorder="1" applyAlignment="1" applyProtection="1">
      <alignment horizontal="center" vertical="center" wrapText="1"/>
      <protection locked="0"/>
    </xf>
    <xf numFmtId="0" fontId="6" fillId="13" borderId="7" xfId="0" applyFont="1" applyFill="1" applyBorder="1" applyAlignment="1">
      <alignment vertical="center" wrapText="1"/>
    </xf>
    <xf numFmtId="0" fontId="6" fillId="13" borderId="1" xfId="0" applyFont="1" applyFill="1" applyBorder="1" applyAlignment="1">
      <alignment horizontal="center" vertical="center" wrapText="1"/>
    </xf>
    <xf numFmtId="0" fontId="6" fillId="12" borderId="7"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6" fillId="14" borderId="1" xfId="3" applyFill="1" applyBorder="1" applyAlignment="1" applyProtection="1">
      <alignment horizontal="center" vertical="center" wrapText="1"/>
      <protection locked="0"/>
    </xf>
    <xf numFmtId="0" fontId="6" fillId="17" borderId="8" xfId="0" applyFont="1" applyFill="1" applyBorder="1" applyAlignment="1">
      <alignment horizontal="center" vertical="center" wrapText="1"/>
    </xf>
    <xf numFmtId="0" fontId="6" fillId="17" borderId="8" xfId="0" applyFont="1" applyFill="1" applyBorder="1" applyAlignment="1">
      <alignment horizontal="left" vertical="center" wrapText="1"/>
    </xf>
    <xf numFmtId="0" fontId="0" fillId="0" borderId="8" xfId="0" applyBorder="1" applyAlignment="1">
      <alignment horizontal="left" vertical="center" wrapText="1"/>
    </xf>
    <xf numFmtId="0" fontId="5" fillId="17" borderId="1" xfId="0" applyFont="1" applyFill="1" applyBorder="1" applyAlignment="1">
      <alignment horizontal="left" vertical="center" wrapText="1"/>
    </xf>
    <xf numFmtId="0" fontId="0" fillId="0" borderId="1" xfId="0" applyBorder="1" applyAlignment="1">
      <alignment horizontal="left" vertical="center" wrapText="1"/>
    </xf>
    <xf numFmtId="0" fontId="4" fillId="17" borderId="8" xfId="0" applyFont="1" applyFill="1" applyBorder="1" applyAlignment="1">
      <alignment vertical="center" wrapText="1"/>
    </xf>
    <xf numFmtId="0" fontId="0" fillId="17" borderId="8" xfId="0" applyFill="1" applyBorder="1" applyAlignment="1">
      <alignment vertical="center" wrapText="1"/>
    </xf>
    <xf numFmtId="0" fontId="0" fillId="0" borderId="9" xfId="0" applyBorder="1" applyAlignment="1">
      <alignment vertical="center"/>
    </xf>
    <xf numFmtId="0" fontId="4" fillId="17" borderId="1" xfId="0" applyFont="1" applyFill="1" applyBorder="1" applyAlignment="1">
      <alignment vertical="center" wrapText="1"/>
    </xf>
    <xf numFmtId="0" fontId="0" fillId="17" borderId="1" xfId="0" applyFill="1" applyBorder="1" applyAlignment="1">
      <alignment vertical="center" wrapText="1"/>
    </xf>
    <xf numFmtId="0" fontId="6" fillId="12" borderId="6" xfId="0" applyFont="1" applyFill="1" applyBorder="1" applyAlignment="1">
      <alignment horizontal="center" vertical="center" wrapText="1"/>
    </xf>
    <xf numFmtId="0" fontId="6" fillId="12" borderId="8" xfId="0" applyFont="1" applyFill="1" applyBorder="1" applyAlignment="1">
      <alignment horizontal="center" vertical="center" wrapText="1"/>
    </xf>
    <xf numFmtId="0" fontId="6" fillId="12" borderId="9"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14" borderId="7"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4" borderId="10" xfId="0" applyFont="1" applyFill="1" applyBorder="1" applyAlignment="1">
      <alignment horizontal="center" vertical="center" wrapText="1"/>
    </xf>
    <xf numFmtId="9" fontId="6" fillId="13" borderId="7" xfId="0" applyNumberFormat="1" applyFont="1" applyFill="1" applyBorder="1" applyAlignment="1">
      <alignment vertical="center" wrapText="1"/>
    </xf>
    <xf numFmtId="9" fontId="6" fillId="13" borderId="1" xfId="0" applyNumberFormat="1" applyFont="1" applyFill="1" applyBorder="1" applyAlignment="1">
      <alignment vertical="center" wrapText="1"/>
    </xf>
    <xf numFmtId="0" fontId="9" fillId="17" borderId="2" xfId="0" applyFont="1" applyFill="1" applyBorder="1" applyAlignment="1">
      <alignment horizontal="center" vertical="center" wrapText="1" readingOrder="1"/>
    </xf>
    <xf numFmtId="0" fontId="9" fillId="17" borderId="3" xfId="0" applyFont="1" applyFill="1" applyBorder="1" applyAlignment="1">
      <alignment horizontal="center" vertical="center" wrapText="1" readingOrder="1"/>
    </xf>
    <xf numFmtId="0" fontId="20" fillId="8" borderId="1" xfId="0" applyFont="1" applyFill="1" applyBorder="1" applyAlignment="1">
      <alignment vertical="center" wrapText="1"/>
    </xf>
    <xf numFmtId="0" fontId="6" fillId="8" borderId="1" xfId="0" applyFont="1" applyFill="1" applyBorder="1" applyAlignment="1">
      <alignment vertical="center" wrapText="1"/>
    </xf>
    <xf numFmtId="0" fontId="6" fillId="8" borderId="1" xfId="0" applyFont="1" applyFill="1" applyBorder="1" applyAlignment="1">
      <alignment vertical="center" wrapText="1" readingOrder="1"/>
    </xf>
    <xf numFmtId="9" fontId="4" fillId="17" borderId="2" xfId="0" applyNumberFormat="1" applyFont="1" applyFill="1" applyBorder="1" applyAlignment="1">
      <alignment horizontal="center" vertical="center" wrapText="1"/>
    </xf>
    <xf numFmtId="9" fontId="4" fillId="17" borderId="11" xfId="0" applyNumberFormat="1" applyFont="1" applyFill="1" applyBorder="1" applyAlignment="1">
      <alignment horizontal="center" vertical="center" wrapText="1"/>
    </xf>
    <xf numFmtId="0" fontId="9" fillId="17" borderId="11" xfId="0" applyFont="1" applyFill="1" applyBorder="1" applyAlignment="1">
      <alignment horizontal="center" vertical="center" wrapText="1" readingOrder="1"/>
    </xf>
    <xf numFmtId="0" fontId="6" fillId="17" borderId="2" xfId="0" applyFont="1" applyFill="1" applyBorder="1" applyAlignment="1">
      <alignment horizontal="left" vertical="center" wrapText="1"/>
    </xf>
    <xf numFmtId="0" fontId="6" fillId="17" borderId="11" xfId="0" applyFont="1" applyFill="1" applyBorder="1" applyAlignment="1">
      <alignment horizontal="left" vertical="center" wrapText="1"/>
    </xf>
    <xf numFmtId="0" fontId="4" fillId="16" borderId="7" xfId="3" applyFont="1" applyFill="1" applyBorder="1" applyAlignment="1" applyProtection="1">
      <alignment horizontal="center" vertical="center" wrapText="1"/>
      <protection locked="0"/>
    </xf>
    <xf numFmtId="0" fontId="4" fillId="16" borderId="1" xfId="3" applyFont="1" applyFill="1" applyBorder="1" applyAlignment="1" applyProtection="1">
      <alignment horizontal="center" vertical="center" wrapText="1"/>
      <protection locked="0"/>
    </xf>
    <xf numFmtId="0" fontId="6" fillId="15" borderId="7" xfId="0" applyFont="1" applyFill="1" applyBorder="1" applyAlignment="1">
      <alignment vertical="center" wrapText="1" readingOrder="1"/>
    </xf>
    <xf numFmtId="0" fontId="6" fillId="15" borderId="1" xfId="0" applyFont="1" applyFill="1" applyBorder="1" applyAlignment="1">
      <alignment vertical="center" wrapText="1" readingOrder="1"/>
    </xf>
    <xf numFmtId="1" fontId="6" fillId="15" borderId="7" xfId="0" applyNumberFormat="1" applyFont="1" applyFill="1" applyBorder="1" applyAlignment="1">
      <alignment vertical="center" wrapText="1"/>
    </xf>
    <xf numFmtId="1" fontId="6" fillId="15" borderId="1" xfId="0" applyNumberFormat="1" applyFont="1" applyFill="1" applyBorder="1" applyAlignment="1">
      <alignment vertical="center" wrapText="1"/>
    </xf>
    <xf numFmtId="0" fontId="6" fillId="15" borderId="7"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4" fillId="9" borderId="12" xfId="0" applyFont="1" applyFill="1" applyBorder="1" applyAlignment="1">
      <alignment vertical="center" wrapText="1"/>
    </xf>
    <xf numFmtId="0" fontId="6" fillId="9" borderId="15" xfId="1" applyFont="1" applyFill="1" applyBorder="1" applyAlignment="1">
      <alignment vertical="center" wrapText="1"/>
    </xf>
    <xf numFmtId="0" fontId="6" fillId="9" borderId="12" xfId="1" applyFont="1" applyFill="1" applyBorder="1" applyAlignment="1">
      <alignment vertical="center" wrapText="1"/>
    </xf>
    <xf numFmtId="0" fontId="4" fillId="14" borderId="6" xfId="0" applyFont="1" applyFill="1" applyBorder="1" applyAlignment="1">
      <alignment horizontal="center" vertical="center" wrapText="1"/>
    </xf>
    <xf numFmtId="0" fontId="4" fillId="14" borderId="8" xfId="0" applyFont="1" applyFill="1" applyBorder="1" applyAlignment="1">
      <alignment horizontal="center" vertical="center" wrapText="1"/>
    </xf>
    <xf numFmtId="0" fontId="4" fillId="14" borderId="9" xfId="0" applyFont="1" applyFill="1" applyBorder="1" applyAlignment="1">
      <alignment horizontal="center" vertical="center" wrapText="1"/>
    </xf>
    <xf numFmtId="9" fontId="4" fillId="9" borderId="1" xfId="0" applyNumberFormat="1" applyFont="1" applyFill="1" applyBorder="1" applyAlignment="1">
      <alignment horizontal="left" vertical="center" wrapText="1"/>
    </xf>
    <xf numFmtId="0" fontId="6" fillId="9" borderId="1" xfId="1" applyFont="1" applyFill="1" applyBorder="1" applyAlignment="1">
      <alignment horizontal="center" vertical="center" wrapText="1"/>
    </xf>
    <xf numFmtId="0" fontId="6" fillId="9" borderId="7" xfId="1" applyFont="1" applyFill="1" applyBorder="1" applyAlignment="1">
      <alignment horizontal="center" vertical="center" wrapText="1"/>
    </xf>
    <xf numFmtId="0" fontId="6" fillId="9" borderId="6" xfId="1" applyFont="1" applyFill="1" applyBorder="1" applyAlignment="1">
      <alignment horizontal="center" vertical="center" wrapText="1"/>
    </xf>
    <xf numFmtId="0" fontId="6" fillId="9" borderId="8" xfId="1" applyFont="1" applyFill="1" applyBorder="1" applyAlignment="1">
      <alignment horizontal="center" vertical="center" wrapText="1"/>
    </xf>
    <xf numFmtId="0" fontId="6" fillId="9" borderId="9" xfId="1"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13" borderId="1" xfId="0" applyFont="1" applyFill="1" applyBorder="1" applyAlignment="1">
      <alignment vertical="center" wrapText="1" readingOrder="1"/>
    </xf>
    <xf numFmtId="0" fontId="6" fillId="13" borderId="15" xfId="0" applyFont="1" applyFill="1" applyBorder="1" applyAlignment="1">
      <alignment vertical="center" wrapText="1"/>
    </xf>
    <xf numFmtId="0" fontId="6" fillId="12" borderId="12" xfId="0" applyFont="1" applyFill="1" applyBorder="1" applyAlignment="1">
      <alignment vertical="center" wrapText="1"/>
    </xf>
    <xf numFmtId="0" fontId="6" fillId="9" borderId="10" xfId="1" applyFont="1" applyFill="1" applyBorder="1" applyAlignment="1">
      <alignment horizontal="center" vertical="center" wrapText="1"/>
    </xf>
    <xf numFmtId="0" fontId="5" fillId="17" borderId="2" xfId="0" applyFont="1" applyFill="1" applyBorder="1" applyAlignment="1">
      <alignment horizontal="center" vertical="center"/>
    </xf>
    <xf numFmtId="0" fontId="5" fillId="17" borderId="11" xfId="0" applyFont="1" applyFill="1" applyBorder="1" applyAlignment="1">
      <alignment horizontal="center" vertical="center"/>
    </xf>
    <xf numFmtId="0" fontId="5" fillId="22" borderId="2" xfId="0" applyFont="1" applyFill="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16" fillId="18" borderId="18" xfId="2" applyFont="1" applyFill="1" applyBorder="1" applyAlignment="1">
      <alignment horizontal="center" vertical="center" wrapText="1"/>
    </xf>
    <xf numFmtId="0" fontId="16" fillId="18" borderId="0" xfId="2" applyFont="1" applyFill="1" applyAlignment="1">
      <alignment horizontal="center" vertical="center" wrapText="1"/>
    </xf>
    <xf numFmtId="0" fontId="26" fillId="17" borderId="1" xfId="0" applyFont="1" applyFill="1" applyBorder="1" applyAlignment="1">
      <alignment vertical="center" wrapText="1"/>
    </xf>
    <xf numFmtId="0" fontId="26" fillId="22" borderId="1" xfId="0" applyFont="1" applyFill="1" applyBorder="1" applyAlignment="1">
      <alignment horizontal="left" vertical="center"/>
    </xf>
    <xf numFmtId="0" fontId="26" fillId="0" borderId="1" xfId="0" applyFont="1" applyBorder="1" applyAlignment="1">
      <alignment horizontal="left" vertical="center"/>
    </xf>
    <xf numFmtId="0" fontId="6" fillId="10" borderId="1" xfId="0" applyFont="1" applyFill="1" applyBorder="1" applyAlignment="1">
      <alignment horizontal="center" vertical="center" wrapText="1"/>
    </xf>
    <xf numFmtId="0" fontId="6" fillId="10" borderId="1" xfId="0" applyFont="1" applyFill="1" applyBorder="1" applyAlignment="1">
      <alignment vertical="center" wrapText="1"/>
    </xf>
    <xf numFmtId="49" fontId="6" fillId="13" borderId="12" xfId="0" applyNumberFormat="1" applyFont="1" applyFill="1" applyBorder="1" applyAlignment="1">
      <alignment vertical="center" wrapText="1"/>
    </xf>
    <xf numFmtId="0" fontId="6" fillId="9" borderId="1" xfId="1" applyFont="1" applyFill="1" applyBorder="1" applyAlignment="1">
      <alignment horizontal="left" vertical="center" wrapText="1"/>
    </xf>
    <xf numFmtId="0" fontId="6" fillId="9" borderId="10" xfId="1" applyFont="1" applyFill="1" applyBorder="1" applyAlignment="1">
      <alignment horizontal="left" vertical="center" wrapText="1"/>
    </xf>
    <xf numFmtId="0" fontId="6" fillId="13" borderId="7" xfId="0" applyFont="1" applyFill="1" applyBorder="1" applyAlignment="1">
      <alignment horizontal="center" vertical="center" wrapText="1"/>
    </xf>
    <xf numFmtId="0" fontId="44" fillId="32" borderId="2" xfId="0" applyFont="1" applyFill="1" applyBorder="1" applyAlignment="1">
      <alignment horizontal="center" vertical="center" wrapText="1" readingOrder="1"/>
    </xf>
    <xf numFmtId="0" fontId="44" fillId="32" borderId="3" xfId="0" applyFont="1" applyFill="1" applyBorder="1" applyAlignment="1">
      <alignment horizontal="center" vertical="center" wrapText="1" readingOrder="1"/>
    </xf>
    <xf numFmtId="0" fontId="44" fillId="32" borderId="21" xfId="0" applyFont="1" applyFill="1" applyBorder="1" applyAlignment="1">
      <alignment horizontal="center" vertical="center" wrapText="1" readingOrder="1"/>
    </xf>
    <xf numFmtId="0" fontId="44" fillId="32" borderId="20" xfId="0" applyFont="1" applyFill="1" applyBorder="1" applyAlignment="1">
      <alignment horizontal="center" vertical="center" wrapText="1" readingOrder="1"/>
    </xf>
    <xf numFmtId="0" fontId="35" fillId="19" borderId="23" xfId="0" applyFont="1" applyFill="1" applyBorder="1" applyAlignment="1">
      <alignment vertical="center" wrapText="1"/>
    </xf>
    <xf numFmtId="165" fontId="50" fillId="19" borderId="23" xfId="196" applyNumberFormat="1" applyFont="1" applyFill="1" applyBorder="1" applyAlignment="1">
      <alignment horizontal="center" vertical="center" wrapText="1"/>
    </xf>
    <xf numFmtId="165" fontId="35" fillId="19" borderId="23" xfId="196" applyNumberFormat="1" applyFont="1" applyFill="1" applyBorder="1" applyAlignment="1">
      <alignment horizontal="center" vertical="center" wrapText="1"/>
    </xf>
    <xf numFmtId="0" fontId="40" fillId="32" borderId="20" xfId="0" applyFont="1" applyFill="1" applyBorder="1" applyAlignment="1">
      <alignment vertical="center" wrapText="1" readingOrder="1"/>
    </xf>
    <xf numFmtId="0" fontId="40" fillId="32" borderId="3" xfId="0" applyFont="1" applyFill="1" applyBorder="1" applyAlignment="1">
      <alignment vertical="center" wrapText="1" readingOrder="1"/>
    </xf>
    <xf numFmtId="0" fontId="40" fillId="32" borderId="21" xfId="0" applyFont="1" applyFill="1" applyBorder="1" applyAlignment="1">
      <alignment vertical="center" wrapText="1" readingOrder="1"/>
    </xf>
    <xf numFmtId="0" fontId="44" fillId="32" borderId="20" xfId="0" applyFont="1" applyFill="1" applyBorder="1" applyAlignment="1">
      <alignment vertical="center" wrapText="1" readingOrder="1"/>
    </xf>
    <xf numFmtId="0" fontId="44" fillId="32" borderId="3" xfId="0" applyFont="1" applyFill="1" applyBorder="1" applyAlignment="1">
      <alignment vertical="center" wrapText="1" readingOrder="1"/>
    </xf>
    <xf numFmtId="0" fontId="44" fillId="32" borderId="21" xfId="0" applyFont="1" applyFill="1" applyBorder="1" applyAlignment="1">
      <alignment vertical="center" wrapText="1" readingOrder="1"/>
    </xf>
    <xf numFmtId="0" fontId="32" fillId="32" borderId="23" xfId="0" applyFont="1" applyFill="1" applyBorder="1" applyAlignment="1">
      <alignment horizontal="left" vertical="center" wrapText="1"/>
    </xf>
    <xf numFmtId="165" fontId="32" fillId="32" borderId="23" xfId="196" applyNumberFormat="1" applyFont="1" applyFill="1" applyBorder="1" applyAlignment="1">
      <alignment horizontal="center" vertical="center" wrapText="1"/>
    </xf>
    <xf numFmtId="165" fontId="35" fillId="19" borderId="35" xfId="196" applyNumberFormat="1" applyFont="1" applyFill="1" applyBorder="1" applyAlignment="1">
      <alignment horizontal="center" vertical="center" wrapText="1"/>
    </xf>
    <xf numFmtId="0" fontId="35" fillId="19" borderId="35" xfId="0" applyFont="1" applyFill="1" applyBorder="1" applyAlignment="1">
      <alignment vertical="center" wrapText="1"/>
    </xf>
    <xf numFmtId="0" fontId="32" fillId="19" borderId="20" xfId="3" applyFont="1" applyFill="1" applyBorder="1" applyAlignment="1" applyProtection="1">
      <alignment vertical="center" wrapText="1"/>
      <protection locked="0"/>
    </xf>
    <xf numFmtId="0" fontId="32" fillId="19" borderId="3" xfId="3" applyFont="1" applyFill="1" applyBorder="1" applyAlignment="1" applyProtection="1">
      <alignment vertical="center" wrapText="1"/>
      <protection locked="0"/>
    </xf>
    <xf numFmtId="0" fontId="35" fillId="19" borderId="34" xfId="0" applyFont="1" applyFill="1" applyBorder="1" applyAlignment="1">
      <alignment vertical="center" wrapText="1"/>
    </xf>
    <xf numFmtId="165" fontId="35" fillId="19" borderId="34" xfId="196" applyNumberFormat="1" applyFont="1" applyFill="1" applyBorder="1" applyAlignment="1">
      <alignment horizontal="center" vertical="center" wrapText="1"/>
    </xf>
    <xf numFmtId="0" fontId="32" fillId="19" borderId="21" xfId="3" applyFont="1" applyFill="1" applyBorder="1" applyAlignment="1" applyProtection="1">
      <alignment vertical="center" wrapText="1"/>
      <protection locked="0"/>
    </xf>
    <xf numFmtId="9" fontId="32" fillId="9" borderId="3" xfId="0" applyNumberFormat="1" applyFont="1" applyFill="1" applyBorder="1" applyAlignment="1">
      <alignment vertical="center" wrapText="1"/>
    </xf>
    <xf numFmtId="165" fontId="32" fillId="9" borderId="3" xfId="196" applyNumberFormat="1" applyFont="1" applyFill="1" applyBorder="1" applyAlignment="1">
      <alignment horizontal="center" vertical="center" wrapText="1"/>
    </xf>
    <xf numFmtId="165" fontId="32" fillId="9" borderId="21" xfId="196" applyNumberFormat="1" applyFont="1" applyFill="1" applyBorder="1" applyAlignment="1">
      <alignment horizontal="center" vertical="center" wrapText="1"/>
    </xf>
    <xf numFmtId="0" fontId="32" fillId="9" borderId="23" xfId="1" applyFont="1" applyFill="1" applyBorder="1" applyAlignment="1">
      <alignment vertical="center" wrapText="1"/>
    </xf>
    <xf numFmtId="0" fontId="35" fillId="9" borderId="20" xfId="0" applyFont="1" applyFill="1" applyBorder="1" applyAlignment="1">
      <alignment vertical="center" wrapText="1"/>
    </xf>
    <xf numFmtId="0" fontId="35" fillId="9" borderId="21" xfId="0" applyFont="1" applyFill="1" applyBorder="1" applyAlignment="1">
      <alignment vertical="center" wrapText="1"/>
    </xf>
    <xf numFmtId="9" fontId="32" fillId="9" borderId="20" xfId="0" applyNumberFormat="1" applyFont="1" applyFill="1" applyBorder="1" applyAlignment="1">
      <alignment horizontal="left" vertical="center" wrapText="1"/>
    </xf>
    <xf numFmtId="9" fontId="32" fillId="9" borderId="21" xfId="0" applyNumberFormat="1" applyFont="1" applyFill="1" applyBorder="1" applyAlignment="1">
      <alignment horizontal="left" vertical="center" wrapText="1"/>
    </xf>
    <xf numFmtId="0" fontId="35" fillId="9" borderId="20" xfId="0" applyFont="1" applyFill="1" applyBorder="1" applyAlignment="1">
      <alignment vertical="center" wrapText="1" readingOrder="1"/>
    </xf>
    <xf numFmtId="0" fontId="35" fillId="9" borderId="21" xfId="0" applyFont="1" applyFill="1" applyBorder="1" applyAlignment="1">
      <alignment vertical="center" wrapText="1" readingOrder="1"/>
    </xf>
    <xf numFmtId="9" fontId="32" fillId="9" borderId="20" xfId="0" applyNumberFormat="1" applyFont="1" applyFill="1" applyBorder="1" applyAlignment="1">
      <alignment vertical="center" wrapText="1"/>
    </xf>
    <xf numFmtId="9" fontId="32" fillId="9" borderId="21" xfId="0" applyNumberFormat="1" applyFont="1" applyFill="1" applyBorder="1" applyAlignment="1">
      <alignment vertical="center" wrapText="1"/>
    </xf>
    <xf numFmtId="165" fontId="32" fillId="9" borderId="34" xfId="196" applyNumberFormat="1" applyFont="1" applyFill="1" applyBorder="1" applyAlignment="1">
      <alignment horizontal="center" vertical="center" wrapText="1"/>
    </xf>
    <xf numFmtId="165" fontId="32" fillId="9" borderId="23" xfId="196" applyNumberFormat="1" applyFont="1" applyFill="1" applyBorder="1" applyAlignment="1">
      <alignment horizontal="center" vertical="center" wrapText="1"/>
    </xf>
    <xf numFmtId="0" fontId="32" fillId="32" borderId="41" xfId="0" applyFont="1" applyFill="1" applyBorder="1" applyAlignment="1">
      <alignment horizontal="left" vertical="center" wrapText="1"/>
    </xf>
    <xf numFmtId="0" fontId="32" fillId="32" borderId="34" xfId="0" applyFont="1" applyFill="1" applyBorder="1" applyAlignment="1">
      <alignment horizontal="left" vertical="center" wrapText="1"/>
    </xf>
    <xf numFmtId="165" fontId="32" fillId="32" borderId="41" xfId="196" applyNumberFormat="1" applyFont="1" applyFill="1" applyBorder="1" applyAlignment="1">
      <alignment horizontal="center" vertical="center" wrapText="1"/>
    </xf>
    <xf numFmtId="165" fontId="32" fillId="32" borderId="34" xfId="196" applyNumberFormat="1" applyFont="1" applyFill="1" applyBorder="1" applyAlignment="1">
      <alignment horizontal="center" vertical="center" wrapText="1"/>
    </xf>
    <xf numFmtId="165" fontId="32" fillId="6" borderId="23" xfId="196" applyNumberFormat="1" applyFont="1" applyFill="1" applyBorder="1" applyAlignment="1">
      <alignment horizontal="center" vertical="center" wrapText="1"/>
    </xf>
    <xf numFmtId="9" fontId="32" fillId="6" borderId="23" xfId="1" applyNumberFormat="1" applyFont="1" applyFill="1" applyBorder="1" applyAlignment="1">
      <alignment vertical="center" wrapText="1"/>
    </xf>
    <xf numFmtId="0" fontId="32" fillId="6" borderId="35" xfId="1" applyFont="1" applyFill="1" applyBorder="1" applyAlignment="1">
      <alignment vertical="center" wrapText="1"/>
    </xf>
    <xf numFmtId="165" fontId="32" fillId="6" borderId="35" xfId="196" applyNumberFormat="1" applyFont="1" applyFill="1" applyBorder="1" applyAlignment="1">
      <alignment horizontal="center" vertical="center" wrapText="1"/>
    </xf>
    <xf numFmtId="0" fontId="32" fillId="36" borderId="3" xfId="0" applyFont="1" applyFill="1" applyBorder="1" applyAlignment="1">
      <alignment vertical="center" wrapText="1"/>
    </xf>
    <xf numFmtId="0" fontId="32" fillId="36" borderId="3" xfId="0" applyFont="1" applyFill="1" applyBorder="1" applyAlignment="1">
      <alignment horizontal="center" vertical="center" wrapText="1"/>
    </xf>
    <xf numFmtId="0" fontId="32" fillId="36" borderId="21" xfId="0" applyFont="1" applyFill="1" applyBorder="1" applyAlignment="1">
      <alignment horizontal="center" vertical="center" wrapText="1"/>
    </xf>
    <xf numFmtId="0" fontId="32" fillId="36" borderId="23" xfId="0" applyFont="1" applyFill="1" applyBorder="1" applyAlignment="1">
      <alignment vertical="center" wrapText="1" readingOrder="1"/>
    </xf>
    <xf numFmtId="165" fontId="32" fillId="36" borderId="23" xfId="196" applyNumberFormat="1" applyFont="1" applyFill="1" applyBorder="1" applyAlignment="1">
      <alignment horizontal="center" vertical="center" wrapText="1" readingOrder="1"/>
    </xf>
    <xf numFmtId="0" fontId="32" fillId="36" borderId="35" xfId="0" applyFont="1" applyFill="1" applyBorder="1" applyAlignment="1">
      <alignment vertical="center" wrapText="1" readingOrder="1"/>
    </xf>
    <xf numFmtId="165" fontId="32" fillId="36" borderId="35" xfId="196" applyNumberFormat="1" applyFont="1" applyFill="1" applyBorder="1" applyAlignment="1">
      <alignment horizontal="center" vertical="center" wrapText="1" readingOrder="1"/>
    </xf>
    <xf numFmtId="0" fontId="32" fillId="36" borderId="3" xfId="0" applyFont="1" applyFill="1" applyBorder="1" applyAlignment="1">
      <alignment vertical="center" wrapText="1" readingOrder="1"/>
    </xf>
    <xf numFmtId="0" fontId="32" fillId="36" borderId="34" xfId="0" applyFont="1" applyFill="1" applyBorder="1" applyAlignment="1">
      <alignment vertical="center" wrapText="1" readingOrder="1"/>
    </xf>
    <xf numFmtId="165" fontId="32" fillId="36" borderId="34" xfId="196" applyNumberFormat="1" applyFont="1" applyFill="1" applyBorder="1" applyAlignment="1">
      <alignment horizontal="center" vertical="center" wrapText="1" readingOrder="1"/>
    </xf>
    <xf numFmtId="0" fontId="32" fillId="35" borderId="22" xfId="0" applyFont="1" applyFill="1" applyBorder="1" applyAlignment="1">
      <alignment vertical="center" wrapText="1"/>
    </xf>
    <xf numFmtId="0" fontId="32" fillId="35" borderId="23" xfId="0" applyFont="1" applyFill="1" applyBorder="1" applyAlignment="1">
      <alignment vertical="center" wrapText="1"/>
    </xf>
    <xf numFmtId="0" fontId="32" fillId="9" borderId="20" xfId="1" applyFont="1" applyFill="1" applyBorder="1" applyAlignment="1">
      <alignment horizontal="left" vertical="center" wrapText="1"/>
    </xf>
    <xf numFmtId="0" fontId="32" fillId="9" borderId="3" xfId="1" applyFont="1" applyFill="1" applyBorder="1" applyAlignment="1">
      <alignment horizontal="left" vertical="center" wrapText="1"/>
    </xf>
    <xf numFmtId="0" fontId="32" fillId="9" borderId="11" xfId="1" applyFont="1" applyFill="1" applyBorder="1" applyAlignment="1">
      <alignment horizontal="left" vertical="center" wrapText="1"/>
    </xf>
    <xf numFmtId="0" fontId="32" fillId="9" borderId="20" xfId="0" applyFont="1" applyFill="1" applyBorder="1" applyAlignment="1">
      <alignment vertical="center" wrapText="1" readingOrder="1"/>
    </xf>
    <xf numFmtId="0" fontId="32" fillId="9" borderId="3" xfId="0" applyFont="1" applyFill="1" applyBorder="1" applyAlignment="1">
      <alignment vertical="center" wrapText="1" readingOrder="1"/>
    </xf>
    <xf numFmtId="9" fontId="35" fillId="9" borderId="20" xfId="0" applyNumberFormat="1" applyFont="1" applyFill="1" applyBorder="1" applyAlignment="1">
      <alignment vertical="center" wrapText="1"/>
    </xf>
    <xf numFmtId="9" fontId="35" fillId="9" borderId="3" xfId="0" applyNumberFormat="1" applyFont="1" applyFill="1" applyBorder="1" applyAlignment="1">
      <alignment vertical="center" wrapText="1"/>
    </xf>
    <xf numFmtId="0" fontId="32" fillId="9" borderId="34" xfId="1" applyFont="1" applyFill="1" applyBorder="1" applyAlignment="1">
      <alignment vertical="center" wrapText="1"/>
    </xf>
    <xf numFmtId="0" fontId="48" fillId="18" borderId="45" xfId="1" applyFont="1" applyFill="1" applyBorder="1" applyAlignment="1">
      <alignment horizontal="center" vertical="center" wrapText="1"/>
    </xf>
    <xf numFmtId="0" fontId="48" fillId="18" borderId="46" xfId="1" applyFont="1" applyFill="1" applyBorder="1" applyAlignment="1">
      <alignment horizontal="center" vertical="center" wrapText="1"/>
    </xf>
    <xf numFmtId="0" fontId="48" fillId="18" borderId="37" xfId="1" applyFont="1" applyFill="1" applyBorder="1" applyAlignment="1">
      <alignment horizontal="center" vertical="center" wrapText="1"/>
    </xf>
    <xf numFmtId="165" fontId="32" fillId="9" borderId="35" xfId="196" applyNumberFormat="1" applyFont="1" applyFill="1" applyBorder="1" applyAlignment="1">
      <alignment horizontal="center" vertical="center" wrapText="1"/>
    </xf>
    <xf numFmtId="0" fontId="32" fillId="9" borderId="22" xfId="1" applyFont="1" applyFill="1" applyBorder="1" applyAlignment="1">
      <alignment vertical="center" wrapText="1"/>
    </xf>
    <xf numFmtId="0" fontId="50" fillId="19" borderId="23" xfId="0" applyFont="1" applyFill="1" applyBorder="1" applyAlignment="1">
      <alignment vertical="center" wrapText="1"/>
    </xf>
    <xf numFmtId="0" fontId="32" fillId="9" borderId="35" xfId="1" applyFont="1" applyFill="1" applyBorder="1" applyAlignment="1">
      <alignment vertical="center" wrapText="1"/>
    </xf>
    <xf numFmtId="0" fontId="32" fillId="9" borderId="20" xfId="1" applyFont="1" applyFill="1" applyBorder="1" applyAlignment="1">
      <alignment vertical="center" wrapText="1"/>
    </xf>
    <xf numFmtId="0" fontId="32" fillId="9" borderId="3" xfId="1" applyFont="1" applyFill="1" applyBorder="1" applyAlignment="1">
      <alignment vertical="center" wrapText="1"/>
    </xf>
    <xf numFmtId="165" fontId="32" fillId="9" borderId="22" xfId="196" applyNumberFormat="1" applyFont="1" applyFill="1" applyBorder="1" applyAlignment="1">
      <alignment horizontal="center" vertical="center" wrapText="1"/>
    </xf>
    <xf numFmtId="0" fontId="32" fillId="9" borderId="24" xfId="1" applyFont="1" applyFill="1" applyBorder="1" applyAlignment="1">
      <alignment vertical="center" wrapText="1"/>
    </xf>
    <xf numFmtId="0" fontId="32" fillId="6" borderId="23" xfId="1" applyFont="1" applyFill="1" applyBorder="1" applyAlignment="1">
      <alignment vertical="center" wrapText="1"/>
    </xf>
    <xf numFmtId="9" fontId="32" fillId="6" borderId="3" xfId="0" applyNumberFormat="1" applyFont="1" applyFill="1" applyBorder="1" applyAlignment="1">
      <alignment vertical="center" wrapText="1"/>
    </xf>
    <xf numFmtId="165" fontId="32" fillId="9" borderId="41" xfId="196" applyNumberFormat="1" applyFont="1" applyFill="1" applyBorder="1" applyAlignment="1">
      <alignment horizontal="center" vertical="center" wrapText="1"/>
    </xf>
    <xf numFmtId="165" fontId="32" fillId="9" borderId="20" xfId="196" applyNumberFormat="1" applyFont="1" applyFill="1" applyBorder="1" applyAlignment="1">
      <alignment horizontal="center" vertical="center" wrapText="1"/>
    </xf>
    <xf numFmtId="9" fontId="32" fillId="9" borderId="23" xfId="1" applyNumberFormat="1" applyFont="1" applyFill="1" applyBorder="1" applyAlignment="1">
      <alignment vertical="center" wrapText="1"/>
    </xf>
    <xf numFmtId="165" fontId="50" fillId="9" borderId="22" xfId="196" applyNumberFormat="1" applyFont="1" applyFill="1" applyBorder="1" applyAlignment="1">
      <alignment horizontal="center" vertical="center" wrapText="1"/>
    </xf>
    <xf numFmtId="165" fontId="50" fillId="9" borderId="23" xfId="196" applyNumberFormat="1" applyFont="1" applyFill="1" applyBorder="1" applyAlignment="1">
      <alignment horizontal="center" vertical="center" wrapText="1"/>
    </xf>
    <xf numFmtId="165" fontId="32" fillId="9" borderId="24" xfId="196" applyNumberFormat="1" applyFont="1" applyFill="1" applyBorder="1" applyAlignment="1">
      <alignment horizontal="center" vertical="center" wrapText="1"/>
    </xf>
    <xf numFmtId="0" fontId="38" fillId="18" borderId="0" xfId="2" applyFont="1" applyFill="1" applyBorder="1" applyAlignment="1">
      <alignment horizontal="center" vertical="center" wrapText="1"/>
    </xf>
    <xf numFmtId="0" fontId="33" fillId="9" borderId="45" xfId="1" applyFont="1" applyFill="1" applyBorder="1" applyAlignment="1">
      <alignment horizontal="left" vertical="center" wrapText="1"/>
    </xf>
    <xf numFmtId="0" fontId="33" fillId="9" borderId="46" xfId="1" applyFont="1" applyFill="1" applyBorder="1" applyAlignment="1">
      <alignment horizontal="left" vertical="center" wrapText="1"/>
    </xf>
    <xf numFmtId="0" fontId="33" fillId="9" borderId="37" xfId="1" applyFont="1" applyFill="1" applyBorder="1" applyAlignment="1">
      <alignment horizontal="left" vertical="center" wrapText="1"/>
    </xf>
    <xf numFmtId="0" fontId="37" fillId="0" borderId="42" xfId="0" applyFont="1" applyFill="1" applyBorder="1" applyAlignment="1">
      <alignment horizontal="center" vertical="center"/>
    </xf>
    <xf numFmtId="0" fontId="37" fillId="0" borderId="62" xfId="0" applyFont="1" applyFill="1" applyBorder="1" applyAlignment="1">
      <alignment horizontal="center" vertical="center"/>
    </xf>
    <xf numFmtId="0" fontId="35" fillId="9" borderId="3" xfId="0" applyFont="1" applyFill="1" applyBorder="1" applyAlignment="1">
      <alignment vertical="center" wrapText="1"/>
    </xf>
    <xf numFmtId="0" fontId="35" fillId="9" borderId="22" xfId="0" applyFont="1" applyFill="1" applyBorder="1" applyAlignment="1">
      <alignment vertical="center" wrapText="1" readingOrder="1"/>
    </xf>
    <xf numFmtId="0" fontId="35" fillId="9" borderId="23" xfId="0" applyFont="1" applyFill="1" applyBorder="1" applyAlignment="1">
      <alignment vertical="center" wrapText="1" readingOrder="1"/>
    </xf>
    <xf numFmtId="0" fontId="35" fillId="9" borderId="24" xfId="0" applyFont="1" applyFill="1" applyBorder="1" applyAlignment="1">
      <alignment vertical="center" wrapText="1" readingOrder="1"/>
    </xf>
    <xf numFmtId="9" fontId="32" fillId="9" borderId="3" xfId="0" applyNumberFormat="1" applyFont="1" applyFill="1" applyBorder="1" applyAlignment="1">
      <alignment horizontal="left" vertical="center" wrapText="1"/>
    </xf>
    <xf numFmtId="0" fontId="35" fillId="9" borderId="3" xfId="0" applyFont="1" applyFill="1" applyBorder="1" applyAlignment="1">
      <alignment vertical="center" wrapText="1" readingOrder="1"/>
    </xf>
    <xf numFmtId="0" fontId="35" fillId="9" borderId="11" xfId="0" applyFont="1" applyFill="1" applyBorder="1" applyAlignment="1">
      <alignment vertical="center" wrapText="1" readingOrder="1"/>
    </xf>
    <xf numFmtId="0" fontId="31" fillId="18" borderId="31" xfId="1" applyFont="1" applyFill="1" applyBorder="1" applyAlignment="1">
      <alignment horizontal="center" vertical="center" wrapText="1"/>
    </xf>
    <xf numFmtId="0" fontId="31" fillId="18" borderId="26" xfId="1" applyFont="1" applyFill="1" applyBorder="1" applyAlignment="1">
      <alignment horizontal="center" vertical="center" wrapText="1"/>
    </xf>
    <xf numFmtId="0" fontId="32" fillId="9" borderId="7"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1" xfId="1" applyFont="1" applyFill="1" applyBorder="1" applyAlignment="1">
      <alignment horizontal="center" vertical="center" wrapText="1"/>
    </xf>
    <xf numFmtId="0" fontId="32" fillId="9" borderId="2" xfId="1" applyFont="1" applyFill="1" applyBorder="1" applyAlignment="1">
      <alignment horizontal="center" vertical="center" wrapText="1"/>
    </xf>
    <xf numFmtId="0" fontId="32" fillId="9" borderId="7" xfId="1" applyFont="1" applyFill="1" applyBorder="1" applyAlignment="1">
      <alignment horizontal="left" vertical="center" wrapText="1"/>
    </xf>
    <xf numFmtId="0" fontId="32" fillId="9" borderId="1" xfId="1" applyFont="1" applyFill="1" applyBorder="1" applyAlignment="1">
      <alignment horizontal="left" vertical="center" wrapText="1"/>
    </xf>
    <xf numFmtId="0" fontId="32" fillId="9" borderId="2" xfId="1" applyFont="1" applyFill="1" applyBorder="1" applyAlignment="1">
      <alignment horizontal="left" vertical="center" wrapText="1"/>
    </xf>
    <xf numFmtId="0" fontId="33" fillId="9" borderId="45" xfId="0" applyFont="1" applyFill="1" applyBorder="1" applyAlignment="1">
      <alignment horizontal="left" vertical="center" wrapText="1"/>
    </xf>
    <xf numFmtId="0" fontId="33" fillId="9" borderId="46" xfId="0" applyFont="1" applyFill="1" applyBorder="1" applyAlignment="1">
      <alignment horizontal="left" vertical="center" wrapText="1"/>
    </xf>
    <xf numFmtId="0" fontId="33" fillId="9" borderId="37" xfId="0" applyFont="1" applyFill="1" applyBorder="1" applyAlignment="1">
      <alignment horizontal="left" vertical="center" wrapText="1"/>
    </xf>
    <xf numFmtId="0" fontId="37" fillId="0" borderId="43" xfId="0" applyFont="1" applyFill="1" applyBorder="1" applyAlignment="1">
      <alignment horizontal="center" vertical="center"/>
    </xf>
    <xf numFmtId="9" fontId="32" fillId="9" borderId="20" xfId="0" applyNumberFormat="1" applyFont="1" applyFill="1" applyBorder="1" applyAlignment="1">
      <alignment vertical="center" wrapText="1" readingOrder="1"/>
    </xf>
    <xf numFmtId="9" fontId="32" fillId="9" borderId="34" xfId="1" applyNumberFormat="1" applyFont="1" applyFill="1" applyBorder="1" applyAlignment="1">
      <alignment vertical="center" wrapText="1"/>
    </xf>
    <xf numFmtId="0" fontId="33" fillId="6" borderId="45" xfId="0" applyFont="1" applyFill="1" applyBorder="1" applyAlignment="1">
      <alignment horizontal="left" vertical="center" wrapText="1"/>
    </xf>
    <xf numFmtId="0" fontId="33" fillId="6" borderId="46" xfId="0" applyFont="1" applyFill="1" applyBorder="1" applyAlignment="1">
      <alignment horizontal="left" vertical="center" wrapText="1"/>
    </xf>
    <xf numFmtId="9" fontId="32" fillId="6" borderId="21" xfId="0" applyNumberFormat="1" applyFont="1" applyFill="1" applyBorder="1" applyAlignment="1">
      <alignment vertical="center" wrapText="1"/>
    </xf>
    <xf numFmtId="0" fontId="32" fillId="6" borderId="3" xfId="0" applyFont="1" applyFill="1" applyBorder="1" applyAlignment="1">
      <alignment vertical="center" wrapText="1"/>
    </xf>
    <xf numFmtId="0" fontId="32" fillId="6" borderId="21" xfId="0" applyFont="1" applyFill="1" applyBorder="1" applyAlignment="1">
      <alignment vertical="center" wrapText="1"/>
    </xf>
    <xf numFmtId="9" fontId="32" fillId="6" borderId="34" xfId="1" applyNumberFormat="1" applyFont="1" applyFill="1" applyBorder="1" applyAlignment="1">
      <alignment vertical="center" wrapText="1"/>
    </xf>
    <xf numFmtId="165" fontId="32" fillId="6" borderId="34" xfId="196" applyNumberFormat="1" applyFont="1" applyFill="1" applyBorder="1" applyAlignment="1">
      <alignment horizontal="center" vertical="center" wrapText="1"/>
    </xf>
    <xf numFmtId="0" fontId="32" fillId="6" borderId="20" xfId="0" applyFont="1" applyFill="1" applyBorder="1" applyAlignment="1">
      <alignment horizontal="center" vertical="center" wrapText="1"/>
    </xf>
    <xf numFmtId="0" fontId="32" fillId="6" borderId="3" xfId="0" applyFont="1" applyFill="1" applyBorder="1" applyAlignment="1">
      <alignment horizontal="center" vertical="center" wrapText="1"/>
    </xf>
    <xf numFmtId="9" fontId="32" fillId="6" borderId="20" xfId="0" applyNumberFormat="1" applyFont="1" applyFill="1" applyBorder="1" applyAlignment="1">
      <alignment vertical="center" wrapText="1"/>
    </xf>
    <xf numFmtId="0" fontId="32" fillId="6" borderId="20" xfId="0" applyFont="1" applyFill="1" applyBorder="1" applyAlignment="1">
      <alignment vertical="center" wrapText="1"/>
    </xf>
    <xf numFmtId="9" fontId="32" fillId="6" borderId="41" xfId="1" applyNumberFormat="1" applyFont="1" applyFill="1" applyBorder="1" applyAlignment="1">
      <alignment vertical="center" wrapText="1"/>
    </xf>
    <xf numFmtId="9" fontId="32" fillId="6" borderId="21" xfId="1" applyNumberFormat="1" applyFont="1" applyFill="1" applyBorder="1" applyAlignment="1">
      <alignment vertical="center" wrapText="1"/>
    </xf>
    <xf numFmtId="0" fontId="41" fillId="0" borderId="42" xfId="0" applyFont="1" applyFill="1" applyBorder="1" applyAlignment="1">
      <alignment horizontal="center" vertical="center" wrapText="1"/>
    </xf>
    <xf numFmtId="0" fontId="41" fillId="0" borderId="62" xfId="0" applyFont="1" applyFill="1" applyBorder="1" applyAlignment="1">
      <alignment horizontal="center" vertical="center" wrapText="1"/>
    </xf>
    <xf numFmtId="0" fontId="40" fillId="36" borderId="20" xfId="0" applyFont="1" applyFill="1" applyBorder="1" applyAlignment="1">
      <alignment horizontal="left" vertical="center" wrapText="1"/>
    </xf>
    <xf numFmtId="0" fontId="40" fillId="36" borderId="3" xfId="0" applyFont="1" applyFill="1" applyBorder="1" applyAlignment="1">
      <alignment horizontal="left" vertical="center" wrapText="1"/>
    </xf>
    <xf numFmtId="0" fontId="32" fillId="36" borderId="20" xfId="0" applyFont="1" applyFill="1" applyBorder="1" applyAlignment="1">
      <alignment vertical="center" wrapText="1"/>
    </xf>
    <xf numFmtId="9" fontId="32" fillId="6" borderId="20" xfId="0" applyNumberFormat="1" applyFont="1" applyFill="1" applyBorder="1" applyAlignment="1">
      <alignment horizontal="center" vertical="center" wrapText="1"/>
    </xf>
    <xf numFmtId="9" fontId="32" fillId="6" borderId="3" xfId="0" applyNumberFormat="1" applyFont="1" applyFill="1" applyBorder="1" applyAlignment="1">
      <alignment horizontal="center" vertical="center" wrapText="1"/>
    </xf>
    <xf numFmtId="9" fontId="33" fillId="6" borderId="45" xfId="0" applyNumberFormat="1" applyFont="1" applyFill="1" applyBorder="1" applyAlignment="1">
      <alignment horizontal="left" vertical="center" wrapText="1"/>
    </xf>
    <xf numFmtId="9" fontId="33" fillId="6" borderId="46" xfId="0" applyNumberFormat="1" applyFont="1" applyFill="1" applyBorder="1" applyAlignment="1">
      <alignment horizontal="left" vertical="center" wrapText="1"/>
    </xf>
    <xf numFmtId="0" fontId="41" fillId="0" borderId="42" xfId="0" applyFont="1" applyFill="1" applyBorder="1" applyAlignment="1">
      <alignment horizontal="center" vertical="center" wrapText="1" readingOrder="1"/>
    </xf>
    <xf numFmtId="0" fontId="41" fillId="0" borderId="62" xfId="0" applyFont="1" applyFill="1" applyBorder="1" applyAlignment="1">
      <alignment horizontal="center" vertical="center" wrapText="1" readingOrder="1"/>
    </xf>
    <xf numFmtId="0" fontId="41" fillId="0" borderId="43" xfId="0" applyFont="1" applyFill="1" applyBorder="1" applyAlignment="1">
      <alignment horizontal="center" vertical="center" wrapText="1" readingOrder="1"/>
    </xf>
    <xf numFmtId="165" fontId="32" fillId="32" borderId="34" xfId="196" applyNumberFormat="1" applyFont="1" applyFill="1" applyBorder="1" applyAlignment="1">
      <alignment horizontal="center" vertical="center" wrapText="1" readingOrder="1"/>
    </xf>
    <xf numFmtId="165" fontId="32" fillId="32" borderId="23" xfId="196" applyNumberFormat="1" applyFont="1" applyFill="1" applyBorder="1" applyAlignment="1">
      <alignment horizontal="center" vertical="center" wrapText="1" readingOrder="1"/>
    </xf>
    <xf numFmtId="0" fontId="33" fillId="36" borderId="22" xfId="0" applyFont="1" applyFill="1" applyBorder="1" applyAlignment="1">
      <alignment vertical="center" wrapText="1"/>
    </xf>
    <xf numFmtId="0" fontId="33" fillId="36" borderId="23" xfId="0" applyFont="1" applyFill="1" applyBorder="1" applyAlignment="1">
      <alignment vertical="center" wrapText="1"/>
    </xf>
    <xf numFmtId="0" fontId="33" fillId="36" borderId="46" xfId="0" applyFont="1" applyFill="1" applyBorder="1" applyAlignment="1">
      <alignment horizontal="left" vertical="center" wrapText="1"/>
    </xf>
    <xf numFmtId="0" fontId="33" fillId="36" borderId="37" xfId="0" applyFont="1" applyFill="1" applyBorder="1" applyAlignment="1">
      <alignment horizontal="left" vertical="center" wrapText="1"/>
    </xf>
    <xf numFmtId="0" fontId="32" fillId="36" borderId="20" xfId="0" applyFont="1" applyFill="1" applyBorder="1" applyAlignment="1">
      <alignment horizontal="center" vertical="center" wrapText="1"/>
    </xf>
    <xf numFmtId="0" fontId="33" fillId="36" borderId="45" xfId="0" applyFont="1" applyFill="1" applyBorder="1" applyAlignment="1">
      <alignment horizontal="left" vertical="center" wrapText="1" readingOrder="1"/>
    </xf>
    <xf numFmtId="0" fontId="33" fillId="36" borderId="46" xfId="0" applyFont="1" applyFill="1" applyBorder="1" applyAlignment="1">
      <alignment horizontal="left" vertical="center" wrapText="1" readingOrder="1"/>
    </xf>
    <xf numFmtId="0" fontId="33" fillId="36" borderId="37" xfId="0" applyFont="1" applyFill="1" applyBorder="1" applyAlignment="1">
      <alignment horizontal="left" vertical="center" wrapText="1" readingOrder="1"/>
    </xf>
    <xf numFmtId="0" fontId="32" fillId="36" borderId="24" xfId="0" applyFont="1" applyFill="1" applyBorder="1" applyAlignment="1">
      <alignment vertical="center" wrapText="1" readingOrder="1"/>
    </xf>
    <xf numFmtId="165" fontId="32" fillId="32" borderId="35" xfId="196" applyNumberFormat="1" applyFont="1" applyFill="1" applyBorder="1" applyAlignment="1">
      <alignment horizontal="center" vertical="center" wrapText="1" readingOrder="1"/>
    </xf>
    <xf numFmtId="0" fontId="32" fillId="36" borderId="21" xfId="0" applyFont="1" applyFill="1" applyBorder="1" applyAlignment="1">
      <alignment vertical="center" wrapText="1"/>
    </xf>
    <xf numFmtId="0" fontId="32" fillId="36" borderId="22" xfId="0" applyFont="1" applyFill="1" applyBorder="1" applyAlignment="1">
      <alignment vertical="center" wrapText="1" readingOrder="1"/>
    </xf>
    <xf numFmtId="165" fontId="32" fillId="36" borderId="22" xfId="196" applyNumberFormat="1" applyFont="1" applyFill="1" applyBorder="1" applyAlignment="1">
      <alignment horizontal="center" vertical="center" wrapText="1" readingOrder="1"/>
    </xf>
    <xf numFmtId="0" fontId="52" fillId="36" borderId="20" xfId="0" applyFont="1" applyFill="1" applyBorder="1" applyAlignment="1">
      <alignment horizontal="left" vertical="center" wrapText="1" readingOrder="1"/>
    </xf>
    <xf numFmtId="0" fontId="52" fillId="36" borderId="3" xfId="0" applyFont="1" applyFill="1" applyBorder="1" applyAlignment="1">
      <alignment horizontal="left" vertical="center" wrapText="1" readingOrder="1"/>
    </xf>
    <xf numFmtId="0" fontId="32" fillId="36" borderId="20" xfId="0" applyFont="1" applyFill="1" applyBorder="1" applyAlignment="1">
      <alignment vertical="center" wrapText="1" readingOrder="1"/>
    </xf>
    <xf numFmtId="9" fontId="32" fillId="36" borderId="20" xfId="0" applyNumberFormat="1" applyFont="1" applyFill="1" applyBorder="1" applyAlignment="1">
      <alignment vertical="center" wrapText="1"/>
    </xf>
    <xf numFmtId="9" fontId="32" fillId="36" borderId="3" xfId="0" applyNumberFormat="1" applyFont="1" applyFill="1" applyBorder="1" applyAlignment="1">
      <alignment vertical="center" wrapText="1"/>
    </xf>
    <xf numFmtId="9" fontId="32" fillId="36" borderId="21" xfId="0" applyNumberFormat="1" applyFont="1" applyFill="1" applyBorder="1" applyAlignment="1">
      <alignment vertical="center" wrapText="1"/>
    </xf>
    <xf numFmtId="0" fontId="33" fillId="36" borderId="45" xfId="0" applyFont="1" applyFill="1" applyBorder="1" applyAlignment="1">
      <alignment horizontal="left" vertical="center" wrapText="1"/>
    </xf>
    <xf numFmtId="0" fontId="54" fillId="35" borderId="20" xfId="0" applyFont="1" applyFill="1" applyBorder="1" applyAlignment="1">
      <alignment horizontal="center" vertical="center" wrapText="1"/>
    </xf>
    <xf numFmtId="0" fontId="54" fillId="35" borderId="3" xfId="0" applyFont="1" applyFill="1" applyBorder="1" applyAlignment="1">
      <alignment horizontal="center" vertical="center" wrapText="1"/>
    </xf>
    <xf numFmtId="0" fontId="32" fillId="36" borderId="20" xfId="0" applyFont="1" applyFill="1" applyBorder="1" applyAlignment="1">
      <alignment horizontal="left" vertical="center" wrapText="1" readingOrder="1"/>
    </xf>
    <xf numFmtId="0" fontId="32" fillId="36" borderId="3" xfId="0" applyFont="1" applyFill="1" applyBorder="1" applyAlignment="1">
      <alignment horizontal="left" vertical="center" wrapText="1" readingOrder="1"/>
    </xf>
    <xf numFmtId="0" fontId="33" fillId="35" borderId="45" xfId="0" applyFont="1" applyFill="1" applyBorder="1" applyAlignment="1">
      <alignment horizontal="left" vertical="center" wrapText="1"/>
    </xf>
    <xf numFmtId="0" fontId="33" fillId="35" borderId="46" xfId="0" applyFont="1" applyFill="1" applyBorder="1" applyAlignment="1">
      <alignment horizontal="left" vertical="center" wrapText="1"/>
    </xf>
    <xf numFmtId="165" fontId="32" fillId="35" borderId="23" xfId="196" applyNumberFormat="1" applyFont="1" applyFill="1" applyBorder="1" applyAlignment="1">
      <alignment horizontal="center" vertical="center" wrapText="1"/>
    </xf>
    <xf numFmtId="0" fontId="32" fillId="35" borderId="35" xfId="0" applyFont="1" applyFill="1" applyBorder="1" applyAlignment="1">
      <alignment vertical="center" wrapText="1"/>
    </xf>
    <xf numFmtId="165" fontId="32" fillId="35" borderId="35" xfId="196" applyNumberFormat="1" applyFont="1" applyFill="1" applyBorder="1" applyAlignment="1">
      <alignment horizontal="center" vertical="center" wrapText="1"/>
    </xf>
    <xf numFmtId="0" fontId="32" fillId="35" borderId="3" xfId="0" applyFont="1" applyFill="1" applyBorder="1" applyAlignment="1">
      <alignment vertical="center" wrapText="1"/>
    </xf>
    <xf numFmtId="0" fontId="32" fillId="35" borderId="21" xfId="0" applyFont="1" applyFill="1" applyBorder="1" applyAlignment="1">
      <alignment vertical="center" wrapText="1"/>
    </xf>
    <xf numFmtId="0" fontId="53" fillId="35" borderId="20" xfId="0" applyFont="1" applyFill="1" applyBorder="1" applyAlignment="1">
      <alignment vertical="center" wrapText="1"/>
    </xf>
    <xf numFmtId="0" fontId="53" fillId="35" borderId="3" xfId="0" applyFont="1" applyFill="1" applyBorder="1" applyAlignment="1">
      <alignment vertical="center" wrapText="1"/>
    </xf>
    <xf numFmtId="0" fontId="32" fillId="4" borderId="20" xfId="0" applyFont="1" applyFill="1" applyBorder="1" applyAlignment="1">
      <alignment vertical="center" wrapText="1"/>
    </xf>
    <xf numFmtId="0" fontId="32" fillId="4" borderId="3" xfId="0" applyFont="1" applyFill="1" applyBorder="1" applyAlignment="1">
      <alignment vertical="center" wrapText="1"/>
    </xf>
    <xf numFmtId="0" fontId="32" fillId="35" borderId="20" xfId="0" applyFont="1" applyFill="1" applyBorder="1" applyAlignment="1">
      <alignment vertical="center" wrapText="1"/>
    </xf>
    <xf numFmtId="0" fontId="32" fillId="35" borderId="34" xfId="0" applyFont="1" applyFill="1" applyBorder="1" applyAlignment="1">
      <alignment vertical="center" wrapText="1"/>
    </xf>
    <xf numFmtId="165" fontId="32" fillId="35" borderId="34" xfId="196" applyNumberFormat="1" applyFont="1" applyFill="1" applyBorder="1" applyAlignment="1">
      <alignment horizontal="center" vertical="center" wrapText="1"/>
    </xf>
    <xf numFmtId="165" fontId="32" fillId="36" borderId="24" xfId="196" applyNumberFormat="1" applyFont="1" applyFill="1" applyBorder="1" applyAlignment="1">
      <alignment horizontal="center" vertical="center" wrapText="1" readingOrder="1"/>
    </xf>
    <xf numFmtId="0" fontId="52" fillId="36" borderId="20" xfId="0" applyFont="1" applyFill="1" applyBorder="1" applyAlignment="1">
      <alignment horizontal="left" vertical="center" wrapText="1"/>
    </xf>
    <xf numFmtId="0" fontId="52" fillId="36" borderId="3" xfId="0" applyFont="1" applyFill="1" applyBorder="1" applyAlignment="1">
      <alignment horizontal="left" vertical="center" wrapText="1"/>
    </xf>
    <xf numFmtId="0" fontId="50" fillId="36" borderId="23" xfId="0" applyFont="1" applyFill="1" applyBorder="1" applyAlignment="1">
      <alignment vertical="center" wrapText="1" readingOrder="1"/>
    </xf>
    <xf numFmtId="0" fontId="50" fillId="36" borderId="35" xfId="0" applyFont="1" applyFill="1" applyBorder="1" applyAlignment="1">
      <alignment vertical="center" wrapText="1" readingOrder="1"/>
    </xf>
    <xf numFmtId="165" fontId="32" fillId="35" borderId="22" xfId="196" applyNumberFormat="1" applyFont="1" applyFill="1" applyBorder="1" applyAlignment="1">
      <alignment horizontal="center" vertical="center" wrapText="1"/>
    </xf>
    <xf numFmtId="0" fontId="51" fillId="35" borderId="20" xfId="0" applyFont="1" applyFill="1" applyBorder="1" applyAlignment="1">
      <alignment vertical="center" wrapText="1"/>
    </xf>
    <xf numFmtId="0" fontId="51" fillId="35" borderId="3" xfId="0" applyFont="1" applyFill="1" applyBorder="1" applyAlignment="1">
      <alignment vertical="center" wrapText="1"/>
    </xf>
    <xf numFmtId="0" fontId="54" fillId="4" borderId="20" xfId="0" applyFont="1" applyFill="1" applyBorder="1" applyAlignment="1">
      <alignment vertical="center" wrapText="1"/>
    </xf>
    <xf numFmtId="0" fontId="54" fillId="4" borderId="3" xfId="0" applyFont="1" applyFill="1" applyBorder="1" applyAlignment="1">
      <alignment vertical="center" wrapText="1"/>
    </xf>
    <xf numFmtId="0" fontId="33" fillId="35" borderId="37" xfId="0" applyFont="1" applyFill="1" applyBorder="1" applyAlignment="1">
      <alignment horizontal="left" vertical="center" wrapText="1"/>
    </xf>
    <xf numFmtId="0" fontId="51" fillId="4" borderId="20" xfId="0" applyFont="1" applyFill="1" applyBorder="1" applyAlignment="1">
      <alignment vertical="center" wrapText="1"/>
    </xf>
    <xf numFmtId="0" fontId="51" fillId="4" borderId="3" xfId="0" applyFont="1" applyFill="1" applyBorder="1" applyAlignment="1">
      <alignment vertical="center" wrapText="1"/>
    </xf>
    <xf numFmtId="0" fontId="40" fillId="4" borderId="20" xfId="0" applyFont="1" applyFill="1" applyBorder="1" applyAlignment="1">
      <alignment vertical="center" wrapText="1"/>
    </xf>
    <xf numFmtId="0" fontId="40" fillId="4" borderId="3" xfId="0" applyFont="1" applyFill="1" applyBorder="1" applyAlignment="1">
      <alignment vertical="center" wrapText="1"/>
    </xf>
    <xf numFmtId="0" fontId="51" fillId="35" borderId="20" xfId="0" applyFont="1" applyFill="1" applyBorder="1" applyAlignment="1">
      <alignment horizontal="center" vertical="center" wrapText="1"/>
    </xf>
    <xf numFmtId="0" fontId="51" fillId="35" borderId="3" xfId="0" applyFont="1" applyFill="1" applyBorder="1" applyAlignment="1">
      <alignment horizontal="center" vertical="center" wrapText="1"/>
    </xf>
    <xf numFmtId="0" fontId="50" fillId="35" borderId="20" xfId="0" applyFont="1" applyFill="1" applyBorder="1" applyAlignment="1">
      <alignment vertical="center" wrapText="1"/>
    </xf>
    <xf numFmtId="0" fontId="50" fillId="35" borderId="3" xfId="0" applyFont="1" applyFill="1" applyBorder="1" applyAlignment="1">
      <alignment vertical="center" wrapText="1"/>
    </xf>
    <xf numFmtId="0" fontId="40" fillId="35" borderId="20" xfId="0" applyFont="1" applyFill="1" applyBorder="1" applyAlignment="1">
      <alignment horizontal="center" vertical="center" wrapText="1"/>
    </xf>
    <xf numFmtId="0" fontId="40" fillId="35" borderId="3" xfId="0" applyFont="1" applyFill="1" applyBorder="1" applyAlignment="1">
      <alignment horizontal="center" vertical="center" wrapText="1"/>
    </xf>
    <xf numFmtId="0" fontId="35" fillId="35" borderId="20" xfId="0" applyFont="1" applyFill="1" applyBorder="1" applyAlignment="1">
      <alignment horizontal="center" vertical="center" wrapText="1"/>
    </xf>
    <xf numFmtId="0" fontId="35" fillId="35" borderId="3" xfId="0" applyFont="1" applyFill="1" applyBorder="1" applyAlignment="1">
      <alignment horizontal="center" vertical="center" wrapText="1"/>
    </xf>
    <xf numFmtId="0" fontId="40" fillId="35" borderId="20" xfId="0" applyFont="1" applyFill="1" applyBorder="1" applyAlignment="1">
      <alignment vertical="center" wrapText="1"/>
    </xf>
    <xf numFmtId="0" fontId="40" fillId="35" borderId="3" xfId="0" applyFont="1" applyFill="1" applyBorder="1" applyAlignment="1">
      <alignment vertical="center" wrapText="1"/>
    </xf>
    <xf numFmtId="165" fontId="32" fillId="35" borderId="3" xfId="196" applyNumberFormat="1" applyFont="1" applyFill="1" applyBorder="1" applyAlignment="1">
      <alignment horizontal="center" vertical="center" wrapText="1"/>
    </xf>
    <xf numFmtId="165" fontId="32" fillId="35" borderId="21" xfId="196" applyNumberFormat="1" applyFont="1" applyFill="1" applyBorder="1" applyAlignment="1">
      <alignment horizontal="center" vertical="center" wrapText="1"/>
    </xf>
    <xf numFmtId="165" fontId="32" fillId="34" borderId="23" xfId="196" applyNumberFormat="1" applyFont="1" applyFill="1" applyBorder="1" applyAlignment="1">
      <alignment horizontal="center" vertical="center" wrapText="1"/>
    </xf>
    <xf numFmtId="9" fontId="32" fillId="34" borderId="23" xfId="0" applyNumberFormat="1" applyFont="1" applyFill="1" applyBorder="1" applyAlignment="1">
      <alignment vertical="center" wrapText="1"/>
    </xf>
    <xf numFmtId="0" fontId="32" fillId="34" borderId="3" xfId="0" applyFont="1" applyFill="1" applyBorder="1" applyAlignment="1">
      <alignment vertical="center" wrapText="1" readingOrder="1"/>
    </xf>
    <xf numFmtId="165" fontId="32" fillId="34" borderId="34" xfId="196" applyNumberFormat="1" applyFont="1" applyFill="1" applyBorder="1" applyAlignment="1">
      <alignment horizontal="center" vertical="center" wrapText="1"/>
    </xf>
    <xf numFmtId="9" fontId="32" fillId="34" borderId="35" xfId="0" applyNumberFormat="1" applyFont="1" applyFill="1" applyBorder="1" applyAlignment="1">
      <alignment vertical="center" wrapText="1"/>
    </xf>
    <xf numFmtId="165" fontId="32" fillId="34" borderId="35" xfId="196" applyNumberFormat="1" applyFont="1" applyFill="1" applyBorder="1" applyAlignment="1">
      <alignment horizontal="center" vertical="center" wrapText="1"/>
    </xf>
    <xf numFmtId="0" fontId="32" fillId="34" borderId="20" xfId="0" applyFont="1" applyFill="1" applyBorder="1" applyAlignment="1">
      <alignment vertical="center" wrapText="1"/>
    </xf>
    <xf numFmtId="0" fontId="32" fillId="34" borderId="3" xfId="0" applyFont="1" applyFill="1" applyBorder="1" applyAlignment="1">
      <alignment vertical="center" wrapText="1"/>
    </xf>
    <xf numFmtId="0" fontId="32" fillId="34" borderId="21" xfId="0" applyFont="1" applyFill="1" applyBorder="1" applyAlignment="1">
      <alignment vertical="center" wrapText="1"/>
    </xf>
    <xf numFmtId="0" fontId="40" fillId="34" borderId="20" xfId="0" applyFont="1" applyFill="1" applyBorder="1" applyAlignment="1">
      <alignment vertical="center" wrapText="1"/>
    </xf>
    <xf numFmtId="0" fontId="40" fillId="34" borderId="3" xfId="0" applyFont="1" applyFill="1" applyBorder="1" applyAlignment="1">
      <alignment vertical="center" wrapText="1"/>
    </xf>
    <xf numFmtId="0" fontId="40" fillId="34" borderId="21" xfId="0" applyFont="1" applyFill="1" applyBorder="1" applyAlignment="1">
      <alignment vertical="center" wrapText="1"/>
    </xf>
    <xf numFmtId="0" fontId="40" fillId="34" borderId="20" xfId="3" applyFont="1" applyFill="1" applyBorder="1" applyAlignment="1" applyProtection="1">
      <alignment horizontal="center" vertical="center" wrapText="1"/>
      <protection locked="0"/>
    </xf>
    <xf numFmtId="0" fontId="40" fillId="34" borderId="3" xfId="3" applyFont="1" applyFill="1" applyBorder="1" applyAlignment="1" applyProtection="1">
      <alignment horizontal="center" vertical="center" wrapText="1"/>
      <protection locked="0"/>
    </xf>
    <xf numFmtId="9" fontId="40" fillId="34" borderId="3" xfId="0" applyNumberFormat="1" applyFont="1" applyFill="1" applyBorder="1" applyAlignment="1">
      <alignment vertical="center" wrapText="1"/>
    </xf>
    <xf numFmtId="9" fontId="40" fillId="34" borderId="21" xfId="0" applyNumberFormat="1" applyFont="1" applyFill="1" applyBorder="1" applyAlignment="1">
      <alignment vertical="center" wrapText="1"/>
    </xf>
    <xf numFmtId="9" fontId="32" fillId="34" borderId="3" xfId="0" applyNumberFormat="1" applyFont="1" applyFill="1" applyBorder="1" applyAlignment="1">
      <alignment vertical="center" wrapText="1"/>
    </xf>
    <xf numFmtId="9" fontId="32" fillId="34" borderId="21" xfId="0" applyNumberFormat="1" applyFont="1" applyFill="1" applyBorder="1" applyAlignment="1">
      <alignment vertical="center" wrapText="1"/>
    </xf>
    <xf numFmtId="9" fontId="32" fillId="34" borderId="34" xfId="0" applyNumberFormat="1" applyFont="1" applyFill="1" applyBorder="1" applyAlignment="1">
      <alignment vertical="center" wrapText="1"/>
    </xf>
    <xf numFmtId="0" fontId="41" fillId="0" borderId="42" xfId="3" applyFont="1" applyFill="1" applyBorder="1" applyAlignment="1" applyProtection="1">
      <alignment horizontal="center" vertical="center" wrapText="1"/>
      <protection locked="0"/>
    </xf>
    <xf numFmtId="0" fontId="41" fillId="0" borderId="62" xfId="3" applyFont="1" applyFill="1" applyBorder="1" applyAlignment="1" applyProtection="1">
      <alignment horizontal="center" vertical="center" wrapText="1"/>
      <protection locked="0"/>
    </xf>
    <xf numFmtId="0" fontId="32" fillId="34" borderId="20" xfId="3" applyFont="1" applyFill="1" applyBorder="1" applyAlignment="1" applyProtection="1">
      <alignment horizontal="center" vertical="center" wrapText="1"/>
      <protection locked="0"/>
    </xf>
    <xf numFmtId="0" fontId="32" fillId="34" borderId="3" xfId="3" applyFont="1" applyFill="1" applyBorder="1" applyAlignment="1" applyProtection="1">
      <alignment horizontal="center" vertical="center" wrapText="1"/>
      <protection locked="0"/>
    </xf>
    <xf numFmtId="0" fontId="32" fillId="34" borderId="20" xfId="3" applyFont="1" applyFill="1" applyBorder="1" applyAlignment="1" applyProtection="1">
      <alignment vertical="center" wrapText="1"/>
      <protection locked="0"/>
    </xf>
    <xf numFmtId="0" fontId="32" fillId="34" borderId="3" xfId="3" applyFont="1" applyFill="1" applyBorder="1" applyAlignment="1" applyProtection="1">
      <alignment vertical="center" wrapText="1"/>
      <protection locked="0"/>
    </xf>
    <xf numFmtId="0" fontId="33" fillId="34" borderId="45" xfId="3" applyFont="1" applyFill="1" applyBorder="1" applyAlignment="1" applyProtection="1">
      <alignment horizontal="left" vertical="center" wrapText="1"/>
      <protection locked="0"/>
    </xf>
    <xf numFmtId="0" fontId="33" fillId="34" borderId="46" xfId="3" applyFont="1" applyFill="1" applyBorder="1" applyAlignment="1" applyProtection="1">
      <alignment horizontal="left" vertical="center" wrapText="1"/>
      <protection locked="0"/>
    </xf>
    <xf numFmtId="9" fontId="32" fillId="34" borderId="22" xfId="0" applyNumberFormat="1" applyFont="1" applyFill="1" applyBorder="1" applyAlignment="1">
      <alignment vertical="center" wrapText="1"/>
    </xf>
    <xf numFmtId="0" fontId="40" fillId="34" borderId="20" xfId="0" applyFont="1" applyFill="1" applyBorder="1" applyAlignment="1">
      <alignment vertical="center" wrapText="1" readingOrder="1"/>
    </xf>
    <xf numFmtId="0" fontId="40" fillId="34" borderId="3" xfId="0" applyFont="1" applyFill="1" applyBorder="1" applyAlignment="1">
      <alignment vertical="center" wrapText="1" readingOrder="1"/>
    </xf>
    <xf numFmtId="0" fontId="32" fillId="34" borderId="20" xfId="0" applyFont="1" applyFill="1" applyBorder="1" applyAlignment="1">
      <alignment vertical="center" wrapText="1" readingOrder="1"/>
    </xf>
    <xf numFmtId="9" fontId="32" fillId="34" borderId="24" xfId="0" applyNumberFormat="1" applyFont="1" applyFill="1" applyBorder="1" applyAlignment="1">
      <alignment vertical="center" wrapText="1"/>
    </xf>
    <xf numFmtId="9" fontId="32" fillId="34" borderId="20" xfId="0" applyNumberFormat="1" applyFont="1" applyFill="1" applyBorder="1" applyAlignment="1">
      <alignment vertical="center" wrapText="1" readingOrder="1"/>
    </xf>
    <xf numFmtId="9" fontId="32" fillId="34" borderId="3" xfId="0" applyNumberFormat="1" applyFont="1" applyFill="1" applyBorder="1" applyAlignment="1">
      <alignment vertical="center" wrapText="1" readingOrder="1"/>
    </xf>
    <xf numFmtId="165" fontId="50" fillId="34" borderId="34" xfId="196" applyNumberFormat="1" applyFont="1" applyFill="1" applyBorder="1" applyAlignment="1">
      <alignment horizontal="center" vertical="center" wrapText="1"/>
    </xf>
    <xf numFmtId="165" fontId="50" fillId="34" borderId="23" xfId="196" applyNumberFormat="1" applyFont="1" applyFill="1" applyBorder="1" applyAlignment="1">
      <alignment horizontal="center" vertical="center" wrapText="1"/>
    </xf>
    <xf numFmtId="165" fontId="50" fillId="34" borderId="35" xfId="196" applyNumberFormat="1" applyFont="1" applyFill="1" applyBorder="1" applyAlignment="1">
      <alignment horizontal="center" vertical="center" wrapText="1"/>
    </xf>
    <xf numFmtId="9" fontId="40" fillId="34" borderId="20" xfId="0" applyNumberFormat="1" applyFont="1" applyFill="1" applyBorder="1" applyAlignment="1">
      <alignment vertical="center" wrapText="1" readingOrder="1"/>
    </xf>
    <xf numFmtId="9" fontId="40" fillId="34" borderId="3" xfId="0" applyNumberFormat="1" applyFont="1" applyFill="1" applyBorder="1" applyAlignment="1">
      <alignment vertical="center" wrapText="1" readingOrder="1"/>
    </xf>
    <xf numFmtId="0" fontId="33" fillId="33" borderId="45" xfId="0" applyFont="1" applyFill="1" applyBorder="1" applyAlignment="1">
      <alignment horizontal="left" vertical="center" wrapText="1"/>
    </xf>
    <xf numFmtId="0" fontId="33" fillId="33" borderId="46" xfId="0" applyFont="1" applyFill="1" applyBorder="1" applyAlignment="1">
      <alignment horizontal="left" vertical="center" wrapText="1"/>
    </xf>
    <xf numFmtId="0" fontId="37" fillId="4" borderId="42" xfId="0" applyFont="1" applyFill="1" applyBorder="1" applyAlignment="1">
      <alignment horizontal="center" vertical="center"/>
    </xf>
    <xf numFmtId="0" fontId="37" fillId="4" borderId="62" xfId="0" applyFont="1" applyFill="1" applyBorder="1" applyAlignment="1">
      <alignment horizontal="center" vertical="center"/>
    </xf>
    <xf numFmtId="0" fontId="32" fillId="33" borderId="23" xfId="0" applyFont="1" applyFill="1" applyBorder="1" applyAlignment="1">
      <alignment vertical="center" wrapText="1"/>
    </xf>
    <xf numFmtId="0" fontId="32" fillId="33" borderId="35" xfId="0" applyFont="1" applyFill="1" applyBorder="1" applyAlignment="1">
      <alignment vertical="center" wrapText="1"/>
    </xf>
    <xf numFmtId="165" fontId="32" fillId="33" borderId="23" xfId="196" applyNumberFormat="1" applyFont="1" applyFill="1" applyBorder="1" applyAlignment="1">
      <alignment horizontal="center" vertical="center" wrapText="1"/>
    </xf>
    <xf numFmtId="165" fontId="32" fillId="33" borderId="35" xfId="196" applyNumberFormat="1" applyFont="1" applyFill="1" applyBorder="1" applyAlignment="1">
      <alignment horizontal="center" vertical="center" wrapText="1"/>
    </xf>
    <xf numFmtId="0" fontId="35" fillId="33" borderId="22" xfId="0" applyFont="1" applyFill="1" applyBorder="1" applyAlignment="1">
      <alignment vertical="center" wrapText="1"/>
    </xf>
    <xf numFmtId="0" fontId="35" fillId="33" borderId="23" xfId="0" applyFont="1" applyFill="1" applyBorder="1" applyAlignment="1">
      <alignment vertical="center" wrapText="1"/>
    </xf>
    <xf numFmtId="165" fontId="35" fillId="33" borderId="34" xfId="196" applyNumberFormat="1" applyFont="1" applyFill="1" applyBorder="1" applyAlignment="1">
      <alignment horizontal="center" vertical="center" wrapText="1"/>
    </xf>
    <xf numFmtId="165" fontId="35" fillId="33" borderId="23" xfId="196" applyNumberFormat="1" applyFont="1" applyFill="1" applyBorder="1" applyAlignment="1">
      <alignment horizontal="center" vertical="center" wrapText="1"/>
    </xf>
    <xf numFmtId="0" fontId="35" fillId="33" borderId="35" xfId="0" applyFont="1" applyFill="1" applyBorder="1" applyAlignment="1">
      <alignment vertical="center" wrapText="1"/>
    </xf>
    <xf numFmtId="165" fontId="35" fillId="33" borderId="35" xfId="196" applyNumberFormat="1" applyFont="1" applyFill="1" applyBorder="1" applyAlignment="1">
      <alignment horizontal="center" vertical="center" wrapText="1"/>
    </xf>
    <xf numFmtId="165" fontId="35" fillId="33" borderId="20" xfId="196" applyNumberFormat="1" applyFont="1" applyFill="1" applyBorder="1" applyAlignment="1">
      <alignment horizontal="center" vertical="center" wrapText="1"/>
    </xf>
    <xf numFmtId="165" fontId="35" fillId="33" borderId="21" xfId="196" applyNumberFormat="1" applyFont="1" applyFill="1" applyBorder="1" applyAlignment="1">
      <alignment horizontal="center" vertical="center" wrapText="1"/>
    </xf>
    <xf numFmtId="0" fontId="32" fillId="33" borderId="20" xfId="0" applyFont="1" applyFill="1" applyBorder="1" applyAlignment="1">
      <alignment vertical="center" wrapText="1"/>
    </xf>
    <xf numFmtId="0" fontId="32" fillId="33" borderId="3" xfId="0" applyFont="1" applyFill="1" applyBorder="1" applyAlignment="1">
      <alignment vertical="center" wrapText="1"/>
    </xf>
    <xf numFmtId="1" fontId="32" fillId="33" borderId="20" xfId="0" applyNumberFormat="1" applyFont="1" applyFill="1" applyBorder="1" applyAlignment="1">
      <alignment vertical="center" wrapText="1"/>
    </xf>
    <xf numFmtId="1" fontId="32" fillId="33" borderId="3" xfId="0" applyNumberFormat="1" applyFont="1" applyFill="1" applyBorder="1" applyAlignment="1">
      <alignment vertical="center" wrapText="1"/>
    </xf>
    <xf numFmtId="0" fontId="32" fillId="33" borderId="20" xfId="0" applyFont="1" applyFill="1" applyBorder="1" applyAlignment="1">
      <alignment vertical="center" wrapText="1" readingOrder="1"/>
    </xf>
    <xf numFmtId="0" fontId="32" fillId="33" borderId="3" xfId="0" applyFont="1" applyFill="1" applyBorder="1" applyAlignment="1">
      <alignment vertical="center" wrapText="1" readingOrder="1"/>
    </xf>
    <xf numFmtId="0" fontId="32" fillId="34" borderId="20" xfId="0" applyFont="1" applyFill="1" applyBorder="1" applyAlignment="1">
      <alignment horizontal="center" vertical="center" wrapText="1"/>
    </xf>
    <xf numFmtId="0" fontId="32" fillId="34" borderId="3" xfId="0" applyFont="1" applyFill="1" applyBorder="1" applyAlignment="1">
      <alignment horizontal="center" vertical="center" wrapText="1"/>
    </xf>
    <xf numFmtId="0" fontId="40" fillId="33" borderId="20" xfId="0" applyFont="1" applyFill="1" applyBorder="1" applyAlignment="1">
      <alignment horizontal="left" vertical="center" wrapText="1" readingOrder="1"/>
    </xf>
    <xf numFmtId="0" fontId="40" fillId="33" borderId="3" xfId="0" applyFont="1" applyFill="1" applyBorder="1" applyAlignment="1">
      <alignment horizontal="left" vertical="center" wrapText="1" readingOrder="1"/>
    </xf>
    <xf numFmtId="0" fontId="32" fillId="33" borderId="20" xfId="0" applyFont="1" applyFill="1" applyBorder="1" applyAlignment="1">
      <alignment horizontal="center" vertical="center" wrapText="1"/>
    </xf>
    <xf numFmtId="0" fontId="32" fillId="33" borderId="3" xfId="0" applyFont="1" applyFill="1" applyBorder="1" applyAlignment="1">
      <alignment horizontal="center" vertical="center" wrapText="1"/>
    </xf>
    <xf numFmtId="9" fontId="32" fillId="34" borderId="41" xfId="0" applyNumberFormat="1" applyFont="1" applyFill="1" applyBorder="1" applyAlignment="1">
      <alignment vertical="center" wrapText="1"/>
    </xf>
    <xf numFmtId="165" fontId="32" fillId="34" borderId="41" xfId="196" applyNumberFormat="1" applyFont="1" applyFill="1" applyBorder="1" applyAlignment="1">
      <alignment horizontal="center" vertical="center" wrapText="1"/>
    </xf>
    <xf numFmtId="0" fontId="41" fillId="4" borderId="42" xfId="3" applyFont="1" applyFill="1" applyBorder="1" applyAlignment="1" applyProtection="1">
      <alignment horizontal="center" vertical="center" wrapText="1"/>
      <protection locked="0"/>
    </xf>
    <xf numFmtId="0" fontId="41" fillId="4" borderId="62" xfId="3" applyFont="1" applyFill="1" applyBorder="1" applyAlignment="1" applyProtection="1">
      <alignment horizontal="center" vertical="center" wrapText="1"/>
      <protection locked="0"/>
    </xf>
    <xf numFmtId="0" fontId="40" fillId="19" borderId="20" xfId="3" applyFont="1" applyFill="1" applyBorder="1" applyAlignment="1" applyProtection="1">
      <alignment horizontal="center" vertical="center" wrapText="1"/>
      <protection locked="0"/>
    </xf>
    <xf numFmtId="0" fontId="40" fillId="19" borderId="3" xfId="3" applyFont="1" applyFill="1" applyBorder="1" applyAlignment="1" applyProtection="1">
      <alignment horizontal="center" vertical="center" wrapText="1"/>
      <protection locked="0"/>
    </xf>
    <xf numFmtId="0" fontId="40" fillId="19" borderId="20" xfId="3" applyFont="1" applyFill="1" applyBorder="1" applyAlignment="1" applyProtection="1">
      <alignment vertical="center" wrapText="1"/>
      <protection locked="0"/>
    </xf>
    <xf numFmtId="0" fontId="40" fillId="19" borderId="3" xfId="3" applyFont="1" applyFill="1" applyBorder="1" applyAlignment="1" applyProtection="1">
      <alignment vertical="center" wrapText="1"/>
      <protection locked="0"/>
    </xf>
    <xf numFmtId="1" fontId="40" fillId="33" borderId="3" xfId="0" applyNumberFormat="1" applyFont="1" applyFill="1" applyBorder="1" applyAlignment="1">
      <alignment horizontal="left" vertical="center" wrapText="1"/>
    </xf>
    <xf numFmtId="0" fontId="33" fillId="33" borderId="37" xfId="0" applyFont="1" applyFill="1" applyBorder="1" applyAlignment="1">
      <alignment horizontal="left" vertical="center" wrapText="1"/>
    </xf>
    <xf numFmtId="0" fontId="37" fillId="4" borderId="42" xfId="0" applyFont="1" applyFill="1" applyBorder="1" applyAlignment="1">
      <alignment horizontal="center" vertical="center" wrapText="1"/>
    </xf>
    <xf numFmtId="0" fontId="37" fillId="4" borderId="62" xfId="0" applyFont="1" applyFill="1" applyBorder="1" applyAlignment="1">
      <alignment horizontal="center" vertical="center" wrapText="1"/>
    </xf>
    <xf numFmtId="0" fontId="35" fillId="33" borderId="34" xfId="0" applyFont="1" applyFill="1" applyBorder="1" applyAlignment="1">
      <alignment vertical="center" wrapText="1"/>
    </xf>
    <xf numFmtId="165" fontId="35" fillId="33" borderId="22" xfId="196" applyNumberFormat="1" applyFont="1" applyFill="1" applyBorder="1" applyAlignment="1">
      <alignment horizontal="center" vertical="center" wrapText="1"/>
    </xf>
    <xf numFmtId="1" fontId="32" fillId="33" borderId="21" xfId="0" applyNumberFormat="1" applyFont="1" applyFill="1" applyBorder="1" applyAlignment="1">
      <alignment vertical="center" wrapText="1"/>
    </xf>
    <xf numFmtId="1" fontId="40" fillId="33" borderId="20" xfId="0" applyNumberFormat="1" applyFont="1" applyFill="1" applyBorder="1" applyAlignment="1">
      <alignment horizontal="left" vertical="center" wrapText="1"/>
    </xf>
    <xf numFmtId="1" fontId="40" fillId="33" borderId="21" xfId="0" applyNumberFormat="1" applyFont="1" applyFill="1" applyBorder="1" applyAlignment="1">
      <alignment horizontal="left" vertical="center" wrapText="1"/>
    </xf>
    <xf numFmtId="165" fontId="50" fillId="33" borderId="34" xfId="196" applyNumberFormat="1" applyFont="1" applyFill="1" applyBorder="1" applyAlignment="1">
      <alignment horizontal="center" vertical="center" wrapText="1"/>
    </xf>
    <xf numFmtId="165" fontId="50" fillId="33" borderId="23" xfId="196" applyNumberFormat="1" applyFont="1" applyFill="1" applyBorder="1" applyAlignment="1">
      <alignment horizontal="center" vertical="center" wrapText="1"/>
    </xf>
    <xf numFmtId="0" fontId="35" fillId="33" borderId="24" xfId="0" applyFont="1" applyFill="1" applyBorder="1" applyAlignment="1">
      <alignment vertical="center" wrapText="1"/>
    </xf>
    <xf numFmtId="165" fontId="50" fillId="33" borderId="24" xfId="196" applyNumberFormat="1" applyFont="1" applyFill="1" applyBorder="1" applyAlignment="1">
      <alignment horizontal="center" vertical="center" wrapText="1"/>
    </xf>
    <xf numFmtId="165" fontId="50" fillId="33" borderId="35" xfId="196" applyNumberFormat="1" applyFont="1" applyFill="1" applyBorder="1" applyAlignment="1">
      <alignment horizontal="center" vertical="center" wrapText="1"/>
    </xf>
    <xf numFmtId="165" fontId="50" fillId="33" borderId="22" xfId="196" applyNumberFormat="1" applyFont="1" applyFill="1" applyBorder="1" applyAlignment="1">
      <alignment horizontal="center" vertical="center" wrapText="1"/>
    </xf>
    <xf numFmtId="1" fontId="40" fillId="19" borderId="20" xfId="0" applyNumberFormat="1" applyFont="1" applyFill="1" applyBorder="1" applyAlignment="1">
      <alignment vertical="center" wrapText="1"/>
    </xf>
    <xf numFmtId="1" fontId="40" fillId="19" borderId="3" xfId="0" applyNumberFormat="1" applyFont="1" applyFill="1" applyBorder="1" applyAlignment="1">
      <alignment vertical="center" wrapText="1"/>
    </xf>
    <xf numFmtId="1" fontId="32" fillId="19" borderId="20" xfId="0" applyNumberFormat="1" applyFont="1" applyFill="1" applyBorder="1" applyAlignment="1">
      <alignment vertical="center" wrapText="1"/>
    </xf>
    <xf numFmtId="1" fontId="32" fillId="19" borderId="3" xfId="0" applyNumberFormat="1" applyFont="1" applyFill="1" applyBorder="1" applyAlignment="1">
      <alignment vertical="center" wrapText="1"/>
    </xf>
    <xf numFmtId="0" fontId="37" fillId="4" borderId="43" xfId="0" applyFont="1" applyFill="1" applyBorder="1" applyAlignment="1">
      <alignment horizontal="center" vertical="center"/>
    </xf>
    <xf numFmtId="165" fontId="35" fillId="19" borderId="22" xfId="196" applyNumberFormat="1" applyFont="1" applyFill="1" applyBorder="1" applyAlignment="1">
      <alignment horizontal="center" vertical="center" wrapText="1"/>
    </xf>
    <xf numFmtId="0" fontId="35" fillId="19" borderId="22" xfId="0" applyFont="1" applyFill="1" applyBorder="1" applyAlignment="1">
      <alignment vertical="center" wrapText="1"/>
    </xf>
    <xf numFmtId="0" fontId="33" fillId="19" borderId="45" xfId="1" applyFont="1" applyFill="1" applyBorder="1" applyAlignment="1">
      <alignment horizontal="left" vertical="center" wrapText="1"/>
    </xf>
    <xf numFmtId="0" fontId="33" fillId="19" borderId="46" xfId="1" applyFont="1" applyFill="1" applyBorder="1" applyAlignment="1">
      <alignment horizontal="left" vertical="center" wrapText="1"/>
    </xf>
    <xf numFmtId="10" fontId="33" fillId="19" borderId="45" xfId="0" applyNumberFormat="1" applyFont="1" applyFill="1" applyBorder="1" applyAlignment="1">
      <alignment horizontal="left" vertical="center" wrapText="1"/>
    </xf>
    <xf numFmtId="10" fontId="33" fillId="19" borderId="46" xfId="0" applyNumberFormat="1" applyFont="1" applyFill="1" applyBorder="1" applyAlignment="1">
      <alignment horizontal="left" vertical="center" wrapText="1"/>
    </xf>
    <xf numFmtId="0" fontId="56" fillId="19" borderId="20" xfId="3" applyFont="1" applyFill="1" applyBorder="1" applyAlignment="1" applyProtection="1">
      <alignment vertical="center" wrapText="1"/>
      <protection locked="0"/>
    </xf>
    <xf numFmtId="0" fontId="56" fillId="19" borderId="3" xfId="3" applyFont="1" applyFill="1" applyBorder="1" applyAlignment="1" applyProtection="1">
      <alignment vertical="center" wrapText="1"/>
      <protection locked="0"/>
    </xf>
    <xf numFmtId="0" fontId="33" fillId="19" borderId="45" xfId="3" applyFont="1" applyFill="1" applyBorder="1" applyAlignment="1" applyProtection="1">
      <alignment horizontal="left" vertical="center" wrapText="1"/>
      <protection locked="0"/>
    </xf>
    <xf numFmtId="0" fontId="33" fillId="19" borderId="46" xfId="3" applyFont="1" applyFill="1" applyBorder="1" applyAlignment="1" applyProtection="1">
      <alignment horizontal="left" vertical="center" wrapText="1"/>
      <protection locked="0"/>
    </xf>
    <xf numFmtId="0" fontId="57" fillId="19" borderId="20" xfId="3" applyFont="1" applyFill="1" applyBorder="1" applyAlignment="1" applyProtection="1">
      <alignment vertical="center" wrapText="1"/>
      <protection locked="0"/>
    </xf>
    <xf numFmtId="0" fontId="57" fillId="19" borderId="3" xfId="3" applyFont="1" applyFill="1" applyBorder="1" applyAlignment="1" applyProtection="1">
      <alignment vertical="center" wrapText="1"/>
      <protection locked="0"/>
    </xf>
    <xf numFmtId="0" fontId="55" fillId="19" borderId="20" xfId="3" applyFont="1" applyFill="1" applyBorder="1" applyAlignment="1" applyProtection="1">
      <alignment vertical="center" wrapText="1"/>
      <protection locked="0"/>
    </xf>
    <xf numFmtId="0" fontId="55" fillId="19" borderId="3" xfId="3" applyFont="1" applyFill="1" applyBorder="1" applyAlignment="1" applyProtection="1">
      <alignment vertical="center" wrapText="1"/>
      <protection locked="0"/>
    </xf>
    <xf numFmtId="0" fontId="32" fillId="19" borderId="20" xfId="3" applyFont="1" applyFill="1" applyBorder="1" applyAlignment="1" applyProtection="1">
      <alignment horizontal="center" vertical="center" wrapText="1"/>
      <protection locked="0"/>
    </xf>
    <xf numFmtId="0" fontId="32" fillId="19" borderId="3" xfId="3" applyFont="1" applyFill="1" applyBorder="1" applyAlignment="1" applyProtection="1">
      <alignment horizontal="center" vertical="center" wrapText="1"/>
      <protection locked="0"/>
    </xf>
    <xf numFmtId="0" fontId="32" fillId="19" borderId="21" xfId="3" applyFont="1" applyFill="1" applyBorder="1" applyAlignment="1" applyProtection="1">
      <alignment horizontal="center" vertical="center" wrapText="1"/>
      <protection locked="0"/>
    </xf>
    <xf numFmtId="0" fontId="48" fillId="18" borderId="45" xfId="0" applyFont="1" applyFill="1" applyBorder="1" applyAlignment="1">
      <alignment horizontal="center" vertical="center" wrapText="1"/>
    </xf>
    <xf numFmtId="0" fontId="48" fillId="18" borderId="46" xfId="0" applyFont="1" applyFill="1" applyBorder="1" applyAlignment="1">
      <alignment horizontal="center" vertical="center" wrapText="1"/>
    </xf>
    <xf numFmtId="0" fontId="35" fillId="32" borderId="20" xfId="3" applyFont="1" applyFill="1" applyBorder="1" applyAlignment="1" applyProtection="1">
      <alignment vertical="center" wrapText="1"/>
      <protection locked="0"/>
    </xf>
    <xf numFmtId="0" fontId="35" fillId="32" borderId="3" xfId="3" applyFont="1" applyFill="1" applyBorder="1" applyAlignment="1" applyProtection="1">
      <alignment vertical="center" wrapText="1"/>
      <protection locked="0"/>
    </xf>
    <xf numFmtId="0" fontId="32" fillId="32" borderId="20" xfId="0" applyFont="1" applyFill="1" applyBorder="1" applyAlignment="1">
      <alignment horizontal="left" vertical="center" wrapText="1" readingOrder="1"/>
    </xf>
    <xf numFmtId="0" fontId="32" fillId="32" borderId="3" xfId="0" applyFont="1" applyFill="1" applyBorder="1" applyAlignment="1">
      <alignment horizontal="left" vertical="center" wrapText="1" readingOrder="1"/>
    </xf>
    <xf numFmtId="0" fontId="32" fillId="32" borderId="20" xfId="0" applyFont="1" applyFill="1" applyBorder="1" applyAlignment="1">
      <alignment vertical="center" wrapText="1" readingOrder="1"/>
    </xf>
    <xf numFmtId="0" fontId="32" fillId="32" borderId="3" xfId="0" applyFont="1" applyFill="1" applyBorder="1" applyAlignment="1">
      <alignment vertical="center" wrapText="1" readingOrder="1"/>
    </xf>
    <xf numFmtId="0" fontId="32" fillId="32" borderId="35" xfId="0" applyFont="1" applyFill="1" applyBorder="1" applyAlignment="1">
      <alignment horizontal="left" vertical="center" wrapText="1"/>
    </xf>
    <xf numFmtId="165" fontId="32" fillId="32" borderId="35" xfId="196" applyNumberFormat="1" applyFont="1" applyFill="1" applyBorder="1" applyAlignment="1">
      <alignment horizontal="center" vertical="center" wrapText="1"/>
    </xf>
    <xf numFmtId="0" fontId="33" fillId="32" borderId="45" xfId="0" applyFont="1" applyFill="1" applyBorder="1" applyAlignment="1">
      <alignment horizontal="left" vertical="center" wrapText="1" readingOrder="1"/>
    </xf>
    <xf numFmtId="0" fontId="33" fillId="32" borderId="46" xfId="0" applyFont="1" applyFill="1" applyBorder="1" applyAlignment="1">
      <alignment horizontal="left" vertical="center" wrapText="1" readingOrder="1"/>
    </xf>
    <xf numFmtId="0" fontId="41" fillId="4" borderId="42" xfId="0" applyFont="1" applyFill="1" applyBorder="1" applyAlignment="1">
      <alignment horizontal="center" vertical="center" wrapText="1" readingOrder="1"/>
    </xf>
    <xf numFmtId="0" fontId="41" fillId="4" borderId="62" xfId="0" applyFont="1" applyFill="1" applyBorder="1" applyAlignment="1">
      <alignment horizontal="center" vertical="center" wrapText="1" readingOrder="1"/>
    </xf>
    <xf numFmtId="0" fontId="48" fillId="18" borderId="45" xfId="0" applyFont="1" applyFill="1" applyBorder="1" applyAlignment="1">
      <alignment horizontal="center" vertical="center" wrapText="1" readingOrder="1"/>
    </xf>
    <xf numFmtId="0" fontId="48" fillId="18" borderId="46" xfId="0" applyFont="1" applyFill="1" applyBorder="1" applyAlignment="1">
      <alignment horizontal="center" vertical="center" wrapText="1" readingOrder="1"/>
    </xf>
    <xf numFmtId="0" fontId="56" fillId="32" borderId="20" xfId="0" applyFont="1" applyFill="1" applyBorder="1" applyAlignment="1">
      <alignment vertical="center" wrapText="1" readingOrder="1"/>
    </xf>
    <xf numFmtId="0" fontId="56" fillId="32" borderId="3" xfId="0" applyFont="1" applyFill="1" applyBorder="1" applyAlignment="1">
      <alignment vertical="center" wrapText="1" readingOrder="1"/>
    </xf>
    <xf numFmtId="0" fontId="44" fillId="32" borderId="20" xfId="0" applyFont="1" applyFill="1" applyBorder="1" applyAlignment="1">
      <alignment horizontal="left" vertical="center" wrapText="1" readingOrder="1"/>
    </xf>
    <xf numFmtId="0" fontId="44" fillId="32" borderId="3" xfId="0" applyFont="1" applyFill="1" applyBorder="1" applyAlignment="1">
      <alignment horizontal="left" vertical="center" wrapText="1" readingOrder="1"/>
    </xf>
    <xf numFmtId="0" fontId="44" fillId="32" borderId="21" xfId="0" applyFont="1" applyFill="1" applyBorder="1" applyAlignment="1">
      <alignment horizontal="left" vertical="center" wrapText="1" readingOrder="1"/>
    </xf>
    <xf numFmtId="0" fontId="33" fillId="32" borderId="45" xfId="0" applyFont="1" applyFill="1" applyBorder="1" applyAlignment="1">
      <alignment horizontal="left" vertical="center" wrapText="1"/>
    </xf>
    <xf numFmtId="0" fontId="33" fillId="32" borderId="46" xfId="0" applyFont="1" applyFill="1" applyBorder="1" applyAlignment="1">
      <alignment horizontal="left" vertical="center" wrapText="1"/>
    </xf>
    <xf numFmtId="0" fontId="33" fillId="32" borderId="37" xfId="0" applyFont="1" applyFill="1" applyBorder="1" applyAlignment="1">
      <alignment horizontal="left" vertical="center" wrapText="1"/>
    </xf>
    <xf numFmtId="0" fontId="35" fillId="32" borderId="20" xfId="3" applyFont="1" applyFill="1" applyBorder="1" applyAlignment="1" applyProtection="1">
      <alignment horizontal="center" vertical="center" wrapText="1"/>
      <protection locked="0"/>
    </xf>
    <xf numFmtId="0" fontId="35" fillId="32" borderId="3" xfId="3" applyFont="1" applyFill="1" applyBorder="1" applyAlignment="1" applyProtection="1">
      <alignment horizontal="center" vertical="center" wrapText="1"/>
      <protection locked="0"/>
    </xf>
    <xf numFmtId="0" fontId="48" fillId="18" borderId="45" xfId="0" applyFont="1" applyFill="1" applyBorder="1" applyAlignment="1">
      <alignment vertical="center" wrapText="1" readingOrder="1"/>
    </xf>
    <xf numFmtId="0" fontId="48" fillId="18" borderId="46" xfId="0" applyFont="1" applyFill="1" applyBorder="1" applyAlignment="1">
      <alignment vertical="center" wrapText="1" readingOrder="1"/>
    </xf>
    <xf numFmtId="0" fontId="48" fillId="18" borderId="37" xfId="0" applyFont="1" applyFill="1" applyBorder="1" applyAlignment="1">
      <alignment vertical="center" wrapText="1" readingOrder="1"/>
    </xf>
    <xf numFmtId="0" fontId="37" fillId="0" borderId="52" xfId="0" applyFont="1" applyFill="1" applyBorder="1" applyAlignment="1">
      <alignment horizontal="center" vertical="center"/>
    </xf>
    <xf numFmtId="0" fontId="37" fillId="0" borderId="55" xfId="0" applyFont="1" applyFill="1" applyBorder="1" applyAlignment="1">
      <alignment horizontal="center" vertical="center"/>
    </xf>
    <xf numFmtId="0" fontId="37" fillId="0" borderId="59" xfId="0" applyFont="1" applyFill="1" applyBorder="1" applyAlignment="1">
      <alignment horizontal="center" vertical="center"/>
    </xf>
    <xf numFmtId="0" fontId="48" fillId="18" borderId="45" xfId="0" applyFont="1" applyFill="1" applyBorder="1" applyAlignment="1">
      <alignment horizontal="left" vertical="center" wrapText="1"/>
    </xf>
    <xf numFmtId="0" fontId="48" fillId="18" borderId="46" xfId="0" applyFont="1" applyFill="1" applyBorder="1" applyAlignment="1">
      <alignment horizontal="left" vertical="center" wrapText="1"/>
    </xf>
    <xf numFmtId="0" fontId="33" fillId="32" borderId="30" xfId="0" applyFont="1" applyFill="1" applyBorder="1" applyAlignment="1">
      <alignment horizontal="left" vertical="center" wrapText="1"/>
    </xf>
    <xf numFmtId="0" fontId="33" fillId="32" borderId="25" xfId="0" applyFont="1" applyFill="1" applyBorder="1" applyAlignment="1">
      <alignment horizontal="left" vertical="center" wrapText="1"/>
    </xf>
    <xf numFmtId="0" fontId="33" fillId="32" borderId="3" xfId="0" applyFont="1" applyFill="1" applyBorder="1" applyAlignment="1">
      <alignment horizontal="left" vertical="center" wrapText="1"/>
    </xf>
    <xf numFmtId="0" fontId="32" fillId="32" borderId="22" xfId="0" applyFont="1" applyFill="1" applyBorder="1" applyAlignment="1">
      <alignment horizontal="left" vertical="center" wrapText="1"/>
    </xf>
    <xf numFmtId="165" fontId="32" fillId="32" borderId="22" xfId="196" applyNumberFormat="1" applyFont="1" applyFill="1" applyBorder="1" applyAlignment="1">
      <alignment horizontal="center" vertical="center" wrapText="1"/>
    </xf>
    <xf numFmtId="0" fontId="32" fillId="32" borderId="21" xfId="0" applyFont="1" applyFill="1" applyBorder="1" applyAlignment="1">
      <alignment horizontal="left" vertical="center" wrapText="1"/>
    </xf>
    <xf numFmtId="0" fontId="44" fillId="32" borderId="45" xfId="0" applyFont="1" applyFill="1" applyBorder="1" applyAlignment="1">
      <alignment vertical="center" wrapText="1" readingOrder="1"/>
    </xf>
    <xf numFmtId="0" fontId="44" fillId="32" borderId="46" xfId="0" applyFont="1" applyFill="1" applyBorder="1" applyAlignment="1">
      <alignment vertical="center" wrapText="1" readingOrder="1"/>
    </xf>
    <xf numFmtId="0" fontId="44" fillId="32" borderId="37" xfId="0" applyFont="1" applyFill="1" applyBorder="1" applyAlignment="1">
      <alignment vertical="center" wrapText="1" readingOrder="1"/>
    </xf>
    <xf numFmtId="0" fontId="35" fillId="32" borderId="20" xfId="0" applyFont="1" applyFill="1" applyBorder="1" applyAlignment="1">
      <alignment vertical="center" wrapText="1"/>
    </xf>
    <xf numFmtId="0" fontId="35" fillId="32" borderId="3" xfId="0" applyFont="1" applyFill="1" applyBorder="1" applyAlignment="1">
      <alignment vertical="center" wrapText="1"/>
    </xf>
    <xf numFmtId="10" fontId="34" fillId="28" borderId="42" xfId="196" applyNumberFormat="1" applyFont="1" applyFill="1" applyBorder="1" applyAlignment="1">
      <alignment horizontal="center" vertical="center"/>
    </xf>
    <xf numFmtId="10" fontId="34" fillId="28" borderId="43" xfId="196" applyNumberFormat="1" applyFont="1" applyFill="1" applyBorder="1" applyAlignment="1">
      <alignment horizontal="center" vertical="center"/>
    </xf>
    <xf numFmtId="0" fontId="32" fillId="32" borderId="20" xfId="1" applyFont="1" applyFill="1" applyBorder="1" applyAlignment="1">
      <alignment horizontal="left" vertical="center" wrapText="1"/>
    </xf>
    <xf numFmtId="0" fontId="32" fillId="32" borderId="3" xfId="1" applyFont="1" applyFill="1" applyBorder="1" applyAlignment="1">
      <alignment horizontal="left" vertical="center" wrapText="1"/>
    </xf>
    <xf numFmtId="0" fontId="32" fillId="32" borderId="21" xfId="1" applyFont="1" applyFill="1" applyBorder="1" applyAlignment="1">
      <alignment horizontal="left" vertical="center" wrapText="1"/>
    </xf>
    <xf numFmtId="10" fontId="34" fillId="28" borderId="20" xfId="196" applyNumberFormat="1" applyFont="1" applyFill="1" applyBorder="1" applyAlignment="1">
      <alignment horizontal="center" vertical="center"/>
    </xf>
    <xf numFmtId="10" fontId="34" fillId="28" borderId="21" xfId="196" applyNumberFormat="1" applyFont="1" applyFill="1" applyBorder="1" applyAlignment="1">
      <alignment horizontal="center" vertical="center"/>
    </xf>
    <xf numFmtId="0" fontId="35" fillId="0" borderId="56" xfId="0" applyFont="1" applyBorder="1" applyAlignment="1">
      <alignment vertical="top" wrapText="1"/>
    </xf>
    <xf numFmtId="0" fontId="35" fillId="0" borderId="32" xfId="0" applyFont="1" applyBorder="1" applyAlignment="1">
      <alignment vertical="top"/>
    </xf>
    <xf numFmtId="0" fontId="35" fillId="0" borderId="38" xfId="0" applyFont="1" applyBorder="1" applyAlignment="1">
      <alignment vertical="top"/>
    </xf>
    <xf numFmtId="0" fontId="35" fillId="0" borderId="57" xfId="0" applyFont="1" applyBorder="1" applyAlignment="1">
      <alignment vertical="top"/>
    </xf>
    <xf numFmtId="0" fontId="35" fillId="0" borderId="0" xfId="0" applyFont="1" applyBorder="1" applyAlignment="1">
      <alignment vertical="top"/>
    </xf>
    <xf numFmtId="0" fontId="35" fillId="0" borderId="39" xfId="0" applyFont="1" applyBorder="1" applyAlignment="1">
      <alignment vertical="top"/>
    </xf>
    <xf numFmtId="0" fontId="35" fillId="0" borderId="58" xfId="0" applyFont="1" applyBorder="1" applyAlignment="1">
      <alignment vertical="top"/>
    </xf>
    <xf numFmtId="0" fontId="35" fillId="0" borderId="26" xfId="0" applyFont="1" applyBorder="1" applyAlignment="1">
      <alignment vertical="top"/>
    </xf>
    <xf numFmtId="0" fontId="35" fillId="0" borderId="40" xfId="0" applyFont="1" applyBorder="1" applyAlignment="1">
      <alignment vertical="top"/>
    </xf>
    <xf numFmtId="10" fontId="34" fillId="28" borderId="45" xfId="196" applyNumberFormat="1" applyFont="1" applyFill="1" applyBorder="1" applyAlignment="1">
      <alignment horizontal="center" vertical="center"/>
    </xf>
    <xf numFmtId="10" fontId="34" fillId="28" borderId="37" xfId="196" applyNumberFormat="1" applyFont="1" applyFill="1" applyBorder="1" applyAlignment="1">
      <alignment horizontal="center" vertical="center"/>
    </xf>
    <xf numFmtId="0" fontId="35" fillId="4" borderId="49" xfId="0" applyFont="1" applyFill="1" applyBorder="1" applyAlignment="1">
      <alignment vertical="center"/>
    </xf>
    <xf numFmtId="0" fontId="35" fillId="4" borderId="33" xfId="0" applyFont="1" applyFill="1" applyBorder="1" applyAlignment="1">
      <alignment vertical="center"/>
    </xf>
    <xf numFmtId="0" fontId="34" fillId="0" borderId="52" xfId="0" applyFont="1" applyBorder="1" applyAlignment="1">
      <alignment horizontal="center" vertical="center"/>
    </xf>
    <xf numFmtId="0" fontId="34" fillId="0" borderId="53" xfId="0" applyFont="1" applyBorder="1" applyAlignment="1">
      <alignment horizontal="center" vertical="center"/>
    </xf>
    <xf numFmtId="0" fontId="34" fillId="0" borderId="54" xfId="0" applyFont="1" applyBorder="1" applyAlignment="1">
      <alignment horizontal="center" vertical="center"/>
    </xf>
    <xf numFmtId="0" fontId="34" fillId="0" borderId="59" xfId="0" applyFont="1" applyBorder="1" applyAlignment="1">
      <alignment horizontal="center" vertical="center"/>
    </xf>
    <xf numFmtId="0" fontId="48" fillId="18" borderId="46" xfId="0" applyFont="1" applyFill="1" applyBorder="1" applyAlignment="1">
      <alignment vertical="center" wrapText="1"/>
    </xf>
    <xf numFmtId="0" fontId="48" fillId="18" borderId="37" xfId="0" applyFont="1" applyFill="1" applyBorder="1" applyAlignment="1">
      <alignment vertical="center" wrapText="1"/>
    </xf>
    <xf numFmtId="0" fontId="42" fillId="32" borderId="20" xfId="0" applyFont="1" applyFill="1" applyBorder="1" applyAlignment="1">
      <alignment horizontal="left" vertical="center" wrapText="1"/>
    </xf>
    <xf numFmtId="0" fontId="42" fillId="32" borderId="3" xfId="0" applyFont="1" applyFill="1" applyBorder="1" applyAlignment="1">
      <alignment horizontal="left" vertical="center" wrapText="1"/>
    </xf>
    <xf numFmtId="0" fontId="42" fillId="32" borderId="21" xfId="0" applyFont="1" applyFill="1" applyBorder="1" applyAlignment="1">
      <alignment horizontal="left" vertical="center" wrapText="1"/>
    </xf>
    <xf numFmtId="0" fontId="40" fillId="32" borderId="20" xfId="0" applyFont="1" applyFill="1" applyBorder="1" applyAlignment="1">
      <alignment horizontal="left" vertical="center" wrapText="1" readingOrder="1"/>
    </xf>
    <xf numFmtId="0" fontId="40" fillId="32" borderId="3" xfId="0" applyFont="1" applyFill="1" applyBorder="1" applyAlignment="1">
      <alignment horizontal="left" vertical="center" wrapText="1" readingOrder="1"/>
    </xf>
    <xf numFmtId="0" fontId="32" fillId="32" borderId="20" xfId="1" applyFont="1" applyFill="1" applyBorder="1" applyAlignment="1">
      <alignment vertical="center" wrapText="1"/>
    </xf>
    <xf numFmtId="0" fontId="32" fillId="32" borderId="3" xfId="1" applyFont="1" applyFill="1" applyBorder="1" applyAlignment="1">
      <alignment vertical="center" wrapText="1"/>
    </xf>
    <xf numFmtId="0" fontId="32" fillId="32" borderId="21" xfId="1" applyFont="1" applyFill="1" applyBorder="1" applyAlignment="1">
      <alignment vertical="center" wrapText="1"/>
    </xf>
    <xf numFmtId="165" fontId="50" fillId="32" borderId="34" xfId="196" applyNumberFormat="1" applyFont="1" applyFill="1" applyBorder="1" applyAlignment="1">
      <alignment horizontal="center" vertical="center" wrapText="1"/>
    </xf>
    <xf numFmtId="165" fontId="50" fillId="32" borderId="23" xfId="196" applyNumberFormat="1" applyFont="1" applyFill="1" applyBorder="1" applyAlignment="1">
      <alignment horizontal="center" vertical="center" wrapText="1"/>
    </xf>
    <xf numFmtId="165" fontId="50" fillId="32" borderId="35" xfId="196" applyNumberFormat="1" applyFont="1" applyFill="1" applyBorder="1" applyAlignment="1">
      <alignment horizontal="center" vertical="center" wrapText="1"/>
    </xf>
    <xf numFmtId="15" fontId="33" fillId="32" borderId="46" xfId="0" applyNumberFormat="1" applyFont="1" applyFill="1" applyBorder="1" applyAlignment="1">
      <alignment horizontal="left" vertical="center" wrapText="1"/>
    </xf>
    <xf numFmtId="15" fontId="33" fillId="32" borderId="45" xfId="0" applyNumberFormat="1" applyFont="1" applyFill="1" applyBorder="1" applyAlignment="1">
      <alignment horizontal="left" vertical="center" wrapText="1"/>
    </xf>
    <xf numFmtId="0" fontId="32" fillId="32" borderId="41" xfId="0" applyFont="1" applyFill="1" applyBorder="1" applyAlignment="1">
      <alignment horizontal="left" vertical="center"/>
    </xf>
    <xf numFmtId="0" fontId="32" fillId="32" borderId="21" xfId="0" applyFont="1" applyFill="1" applyBorder="1" applyAlignment="1">
      <alignment horizontal="left" vertical="center"/>
    </xf>
    <xf numFmtId="165" fontId="32" fillId="32" borderId="41" xfId="196" applyNumberFormat="1" applyFont="1" applyFill="1" applyBorder="1" applyAlignment="1">
      <alignment horizontal="center" vertical="center"/>
    </xf>
    <xf numFmtId="165" fontId="32" fillId="32" borderId="34" xfId="196" applyNumberFormat="1" applyFont="1" applyFill="1" applyBorder="1" applyAlignment="1">
      <alignment horizontal="center" vertical="center"/>
    </xf>
    <xf numFmtId="165" fontId="32" fillId="32" borderId="21" xfId="196" applyNumberFormat="1" applyFont="1" applyFill="1" applyBorder="1" applyAlignment="1">
      <alignment horizontal="center" vertical="center"/>
    </xf>
    <xf numFmtId="0" fontId="34" fillId="0" borderId="47" xfId="0" applyFont="1" applyBorder="1" applyAlignment="1">
      <alignment horizontal="center" vertical="center"/>
    </xf>
    <xf numFmtId="0" fontId="34" fillId="0" borderId="107" xfId="0" applyFont="1" applyBorder="1" applyAlignment="1">
      <alignment horizontal="center" vertical="center"/>
    </xf>
    <xf numFmtId="0" fontId="34" fillId="0" borderId="108" xfId="0" applyFont="1" applyBorder="1" applyAlignment="1">
      <alignment horizontal="center" vertical="center"/>
    </xf>
    <xf numFmtId="0" fontId="34" fillId="0" borderId="48" xfId="0" applyFont="1" applyBorder="1" applyAlignment="1">
      <alignment horizontal="center" vertical="center"/>
    </xf>
    <xf numFmtId="0" fontId="32" fillId="31" borderId="20" xfId="0" applyFont="1" applyFill="1" applyBorder="1" applyAlignment="1">
      <alignment horizontal="left" vertical="center" wrapText="1" readingOrder="1"/>
    </xf>
    <xf numFmtId="0" fontId="32" fillId="31" borderId="21" xfId="0" applyFont="1" applyFill="1" applyBorder="1" applyAlignment="1">
      <alignment horizontal="left" vertical="center" wrapText="1" readingOrder="1"/>
    </xf>
    <xf numFmtId="0" fontId="32" fillId="31" borderId="30" xfId="0" applyFont="1" applyFill="1" applyBorder="1" applyAlignment="1">
      <alignment horizontal="left" vertical="center" wrapText="1" readingOrder="1"/>
    </xf>
    <xf numFmtId="0" fontId="32" fillId="31" borderId="31" xfId="0" applyFont="1" applyFill="1" applyBorder="1" applyAlignment="1">
      <alignment horizontal="left" vertical="center" wrapText="1" readingOrder="1"/>
    </xf>
    <xf numFmtId="0" fontId="32" fillId="31" borderId="3" xfId="0" applyFont="1" applyFill="1" applyBorder="1" applyAlignment="1">
      <alignment horizontal="left" vertical="center" wrapText="1" readingOrder="1"/>
    </xf>
    <xf numFmtId="0" fontId="32" fillId="31" borderId="25" xfId="0" applyFont="1" applyFill="1" applyBorder="1" applyAlignment="1">
      <alignment horizontal="left" vertical="center" wrapText="1" readingOrder="1"/>
    </xf>
    <xf numFmtId="0" fontId="32" fillId="19" borderId="57" xfId="1" applyFont="1" applyFill="1" applyBorder="1" applyAlignment="1">
      <alignment horizontal="center" vertical="center" wrapText="1"/>
    </xf>
    <xf numFmtId="0" fontId="32" fillId="19" borderId="58" xfId="1" applyFont="1" applyFill="1" applyBorder="1" applyAlignment="1">
      <alignment horizontal="center" vertical="center" wrapText="1"/>
    </xf>
    <xf numFmtId="0" fontId="32" fillId="19" borderId="105" xfId="1" applyFont="1" applyFill="1" applyBorder="1" applyAlignment="1">
      <alignment horizontal="center" vertical="center" wrapText="1"/>
    </xf>
    <xf numFmtId="0" fontId="32" fillId="19" borderId="56" xfId="1" applyFont="1" applyFill="1" applyBorder="1" applyAlignment="1">
      <alignment horizontal="center" vertical="center" wrapText="1"/>
    </xf>
    <xf numFmtId="0" fontId="32" fillId="19" borderId="2" xfId="1" applyFont="1" applyFill="1" applyBorder="1" applyAlignment="1">
      <alignment horizontal="left" vertical="center" wrapText="1"/>
    </xf>
    <xf numFmtId="0" fontId="32" fillId="19" borderId="21" xfId="1" applyFont="1" applyFill="1" applyBorder="1" applyAlignment="1">
      <alignment horizontal="left" vertical="center" wrapText="1"/>
    </xf>
    <xf numFmtId="0" fontId="32" fillId="19" borderId="4" xfId="1" applyFont="1" applyFill="1" applyBorder="1" applyAlignment="1">
      <alignment horizontal="left" vertical="center" wrapText="1"/>
    </xf>
    <xf numFmtId="0" fontId="32" fillId="19" borderId="31" xfId="1" applyFont="1" applyFill="1" applyBorder="1" applyAlignment="1">
      <alignment horizontal="left" vertical="center" wrapText="1"/>
    </xf>
    <xf numFmtId="0" fontId="32" fillId="19" borderId="3" xfId="1" applyFont="1" applyFill="1" applyBorder="1" applyAlignment="1">
      <alignment horizontal="left" vertical="center" wrapText="1"/>
    </xf>
    <xf numFmtId="0" fontId="32" fillId="19" borderId="20" xfId="1" applyFont="1" applyFill="1" applyBorder="1" applyAlignment="1">
      <alignment horizontal="left" vertical="center" wrapText="1"/>
    </xf>
    <xf numFmtId="0" fontId="32" fillId="19" borderId="32" xfId="1" applyFont="1" applyFill="1" applyBorder="1" applyAlignment="1">
      <alignment horizontal="center" vertical="center" wrapText="1"/>
    </xf>
    <xf numFmtId="0" fontId="32" fillId="19" borderId="0" xfId="1" applyFont="1" applyFill="1" applyBorder="1" applyAlignment="1">
      <alignment horizontal="center" vertical="center" wrapText="1"/>
    </xf>
    <xf numFmtId="0" fontId="32" fillId="19" borderId="26" xfId="1" applyFont="1" applyFill="1" applyBorder="1" applyAlignment="1">
      <alignment horizontal="center" vertical="center" wrapText="1"/>
    </xf>
    <xf numFmtId="0" fontId="37" fillId="0" borderId="0" xfId="0" applyFont="1" applyBorder="1" applyAlignment="1">
      <alignment horizontal="center" vertical="center"/>
    </xf>
    <xf numFmtId="0" fontId="37" fillId="0" borderId="26" xfId="0" applyFont="1" applyBorder="1" applyAlignment="1">
      <alignment horizontal="center" vertical="center"/>
    </xf>
    <xf numFmtId="0" fontId="37" fillId="0" borderId="32" xfId="0" applyFont="1" applyBorder="1" applyAlignment="1">
      <alignment horizontal="center" vertical="center"/>
    </xf>
    <xf numFmtId="0" fontId="35" fillId="19" borderId="56" xfId="0" applyFont="1" applyFill="1" applyBorder="1" applyAlignment="1">
      <alignment horizontal="center" vertical="center" wrapText="1"/>
    </xf>
    <xf numFmtId="0" fontId="35" fillId="19" borderId="57" xfId="0" applyFont="1" applyFill="1" applyBorder="1" applyAlignment="1">
      <alignment horizontal="center" vertical="center" wrapText="1"/>
    </xf>
    <xf numFmtId="0" fontId="35" fillId="19" borderId="58" xfId="0" applyFont="1" applyFill="1" applyBorder="1" applyAlignment="1">
      <alignment horizontal="center" vertical="center" wrapText="1"/>
    </xf>
    <xf numFmtId="0" fontId="37" fillId="0" borderId="27" xfId="0" applyFont="1" applyBorder="1" applyAlignment="1">
      <alignment horizontal="center" vertical="center"/>
    </xf>
    <xf numFmtId="0" fontId="32" fillId="19" borderId="11" xfId="1" applyFont="1" applyFill="1" applyBorder="1" applyAlignment="1">
      <alignment horizontal="left" vertical="center" wrapText="1"/>
    </xf>
    <xf numFmtId="0" fontId="32" fillId="19" borderId="30" xfId="1" applyFont="1" applyFill="1" applyBorder="1" applyAlignment="1">
      <alignment horizontal="left" vertical="center" wrapText="1"/>
    </xf>
    <xf numFmtId="0" fontId="32" fillId="19" borderId="14" xfId="1" applyFont="1" applyFill="1" applyBorder="1" applyAlignment="1">
      <alignment horizontal="left" vertical="center" wrapText="1"/>
    </xf>
    <xf numFmtId="0" fontId="32" fillId="19" borderId="25" xfId="1" applyFont="1" applyFill="1" applyBorder="1" applyAlignment="1">
      <alignment horizontal="left" vertical="center" wrapText="1"/>
    </xf>
    <xf numFmtId="0" fontId="32" fillId="6" borderId="4" xfId="0" applyFont="1" applyFill="1" applyBorder="1" applyAlignment="1">
      <alignment horizontal="left" vertical="center" wrapText="1"/>
    </xf>
    <xf numFmtId="0" fontId="32" fillId="6" borderId="14" xfId="0" applyFont="1" applyFill="1" applyBorder="1" applyAlignment="1">
      <alignment horizontal="left" vertical="center" wrapText="1"/>
    </xf>
    <xf numFmtId="0" fontId="32" fillId="6" borderId="3" xfId="0" applyFont="1" applyFill="1" applyBorder="1" applyAlignment="1">
      <alignment horizontal="left" vertical="center" wrapText="1"/>
    </xf>
    <xf numFmtId="0" fontId="32" fillId="6" borderId="21" xfId="0" applyFont="1" applyFill="1" applyBorder="1" applyAlignment="1">
      <alignment horizontal="left" vertical="center" wrapText="1"/>
    </xf>
    <xf numFmtId="0" fontId="32" fillId="6" borderId="25" xfId="0" applyFont="1" applyFill="1" applyBorder="1" applyAlignment="1">
      <alignment horizontal="left" vertical="center" wrapText="1"/>
    </xf>
    <xf numFmtId="0" fontId="32" fillId="6" borderId="31" xfId="0" applyFont="1" applyFill="1" applyBorder="1" applyAlignment="1">
      <alignment horizontal="left" vertical="center" wrapText="1"/>
    </xf>
    <xf numFmtId="0" fontId="32" fillId="19" borderId="20" xfId="1" applyFont="1" applyFill="1" applyBorder="1" applyAlignment="1">
      <alignment horizontal="center" vertical="center" wrapText="1"/>
    </xf>
    <xf numFmtId="0" fontId="32" fillId="19" borderId="3" xfId="1" applyFont="1" applyFill="1" applyBorder="1" applyAlignment="1">
      <alignment horizontal="center" vertical="center" wrapText="1"/>
    </xf>
    <xf numFmtId="0" fontId="32" fillId="19" borderId="21" xfId="1" applyFont="1" applyFill="1" applyBorder="1" applyAlignment="1">
      <alignment horizontal="center" vertical="center" wrapText="1"/>
    </xf>
    <xf numFmtId="0" fontId="32" fillId="6" borderId="20" xfId="0" applyFont="1" applyFill="1" applyBorder="1" applyAlignment="1">
      <alignment horizontal="left" vertical="center" wrapText="1"/>
    </xf>
    <xf numFmtId="0" fontId="32" fillId="6" borderId="30" xfId="0" applyFont="1" applyFill="1" applyBorder="1" applyAlignment="1">
      <alignment horizontal="left" vertical="center" wrapText="1"/>
    </xf>
    <xf numFmtId="0" fontId="32" fillId="6" borderId="11" xfId="0" applyFont="1" applyFill="1" applyBorder="1" applyAlignment="1">
      <alignment horizontal="left" vertical="center" wrapText="1"/>
    </xf>
    <xf numFmtId="0" fontId="32" fillId="6" borderId="21" xfId="0" applyFont="1" applyFill="1" applyBorder="1" applyAlignment="1">
      <alignment horizontal="center" vertical="center" wrapText="1"/>
    </xf>
    <xf numFmtId="9" fontId="35" fillId="19" borderId="20" xfId="0" applyNumberFormat="1" applyFont="1" applyFill="1" applyBorder="1" applyAlignment="1">
      <alignment horizontal="left" vertical="center" wrapText="1"/>
    </xf>
    <xf numFmtId="9" fontId="35" fillId="19" borderId="3" xfId="0" applyNumberFormat="1" applyFont="1" applyFill="1" applyBorder="1" applyAlignment="1">
      <alignment horizontal="left" vertical="center" wrapText="1"/>
    </xf>
    <xf numFmtId="9" fontId="35" fillId="19" borderId="21" xfId="0" applyNumberFormat="1" applyFont="1" applyFill="1" applyBorder="1" applyAlignment="1">
      <alignment horizontal="left" vertical="center" wrapText="1"/>
    </xf>
    <xf numFmtId="0" fontId="30" fillId="6" borderId="56" xfId="0" applyFont="1" applyFill="1" applyBorder="1" applyAlignment="1">
      <alignment horizontal="center" vertical="center" wrapText="1"/>
    </xf>
    <xf numFmtId="0" fontId="30" fillId="6" borderId="58" xfId="0" applyFont="1" applyFill="1" applyBorder="1" applyAlignment="1">
      <alignment horizontal="center" vertical="center" wrapText="1"/>
    </xf>
    <xf numFmtId="0" fontId="30" fillId="6" borderId="57" xfId="0" applyFont="1" applyFill="1" applyBorder="1" applyAlignment="1">
      <alignment horizontal="center" vertical="center" wrapText="1"/>
    </xf>
    <xf numFmtId="9" fontId="32" fillId="6" borderId="56" xfId="0" applyNumberFormat="1" applyFont="1" applyFill="1" applyBorder="1" applyAlignment="1">
      <alignment horizontal="center" vertical="center" wrapText="1"/>
    </xf>
    <xf numFmtId="9" fontId="32" fillId="6" borderId="58" xfId="0" applyNumberFormat="1" applyFont="1" applyFill="1" applyBorder="1" applyAlignment="1">
      <alignment horizontal="center" vertical="center" wrapText="1"/>
    </xf>
    <xf numFmtId="0" fontId="32" fillId="6" borderId="2" xfId="0" applyFont="1" applyFill="1" applyBorder="1" applyAlignment="1">
      <alignment horizontal="left" vertical="center" wrapText="1"/>
    </xf>
    <xf numFmtId="0" fontId="32" fillId="26" borderId="56" xfId="0" applyFont="1" applyFill="1" applyBorder="1" applyAlignment="1">
      <alignment horizontal="center" vertical="center" wrapText="1" readingOrder="1"/>
    </xf>
    <xf numFmtId="0" fontId="32" fillId="26" borderId="58" xfId="0" applyFont="1" applyFill="1" applyBorder="1" applyAlignment="1">
      <alignment horizontal="center" vertical="center" wrapText="1" readingOrder="1"/>
    </xf>
    <xf numFmtId="0" fontId="32" fillId="26" borderId="56" xfId="0" applyFont="1" applyFill="1" applyBorder="1" applyAlignment="1">
      <alignment horizontal="center" vertical="center" wrapText="1"/>
    </xf>
    <xf numFmtId="0" fontId="32" fillId="26" borderId="58" xfId="0" applyFont="1" applyFill="1" applyBorder="1" applyAlignment="1">
      <alignment horizontal="center" vertical="center" wrapText="1"/>
    </xf>
    <xf numFmtId="0" fontId="32" fillId="26" borderId="20" xfId="0" applyFont="1" applyFill="1" applyBorder="1" applyAlignment="1">
      <alignment vertical="center" wrapText="1"/>
    </xf>
    <xf numFmtId="0" fontId="32" fillId="26" borderId="21" xfId="0" applyFont="1" applyFill="1" applyBorder="1" applyAlignment="1">
      <alignment vertical="center" wrapText="1"/>
    </xf>
    <xf numFmtId="0" fontId="32" fillId="26" borderId="20" xfId="0" applyFont="1" applyFill="1" applyBorder="1" applyAlignment="1">
      <alignment horizontal="center" vertical="center" wrapText="1"/>
    </xf>
    <xf numFmtId="0" fontId="32" fillId="26" borderId="21" xfId="0" applyFont="1" applyFill="1" applyBorder="1" applyAlignment="1">
      <alignment horizontal="center" vertical="center" wrapText="1"/>
    </xf>
    <xf numFmtId="0" fontId="32" fillId="26" borderId="30" xfId="0" applyFont="1" applyFill="1" applyBorder="1" applyAlignment="1">
      <alignment horizontal="center" vertical="center" wrapText="1"/>
    </xf>
    <xf numFmtId="0" fontId="32" fillId="26" borderId="31" xfId="0" applyFont="1" applyFill="1" applyBorder="1" applyAlignment="1">
      <alignment horizontal="center" vertical="center" wrapText="1"/>
    </xf>
    <xf numFmtId="0" fontId="32" fillId="26" borderId="11" xfId="0" applyFont="1" applyFill="1" applyBorder="1" applyAlignment="1">
      <alignment horizontal="center" vertical="center" wrapText="1"/>
    </xf>
    <xf numFmtId="0" fontId="32" fillId="26" borderId="14" xfId="0" applyFont="1" applyFill="1" applyBorder="1" applyAlignment="1">
      <alignment horizontal="center" vertical="center" wrapText="1"/>
    </xf>
    <xf numFmtId="0" fontId="32" fillId="26" borderId="3" xfId="0" applyFont="1" applyFill="1" applyBorder="1" applyAlignment="1">
      <alignment horizontal="center" vertical="center" wrapText="1"/>
    </xf>
    <xf numFmtId="0" fontId="32" fillId="26" borderId="4" xfId="0" applyFont="1" applyFill="1" applyBorder="1" applyAlignment="1">
      <alignment horizontal="center" vertical="center" wrapText="1"/>
    </xf>
    <xf numFmtId="0" fontId="32" fillId="26" borderId="3" xfId="0" applyFont="1" applyFill="1" applyBorder="1" applyAlignment="1">
      <alignment vertical="center" wrapText="1"/>
    </xf>
    <xf numFmtId="0" fontId="32" fillId="26" borderId="57" xfId="0" applyFont="1" applyFill="1" applyBorder="1" applyAlignment="1">
      <alignment horizontal="center" vertical="center" wrapText="1"/>
    </xf>
    <xf numFmtId="0" fontId="32" fillId="29" borderId="56" xfId="0" applyFont="1" applyFill="1" applyBorder="1" applyAlignment="1">
      <alignment horizontal="center" vertical="center" wrapText="1"/>
    </xf>
    <xf numFmtId="0" fontId="32" fillId="29" borderId="105" xfId="0" applyFont="1" applyFill="1" applyBorder="1" applyAlignment="1">
      <alignment horizontal="center" vertical="center" wrapText="1"/>
    </xf>
    <xf numFmtId="0" fontId="32" fillId="29" borderId="57" xfId="0" applyFont="1" applyFill="1" applyBorder="1" applyAlignment="1">
      <alignment horizontal="center" vertical="center" wrapText="1"/>
    </xf>
    <xf numFmtId="0" fontId="32" fillId="29" borderId="58" xfId="0" applyFont="1" applyFill="1" applyBorder="1" applyAlignment="1">
      <alignment horizontal="center" vertical="center" wrapText="1"/>
    </xf>
    <xf numFmtId="0" fontId="32" fillId="26" borderId="25" xfId="0" applyFont="1" applyFill="1" applyBorder="1" applyAlignment="1">
      <alignment horizontal="center" vertical="center" wrapText="1"/>
    </xf>
    <xf numFmtId="0" fontId="32" fillId="29" borderId="20" xfId="0" applyFont="1" applyFill="1" applyBorder="1" applyAlignment="1">
      <alignment horizontal="center" vertical="center" wrapText="1"/>
    </xf>
    <xf numFmtId="0" fontId="32" fillId="29" borderId="3" xfId="0" applyFont="1" applyFill="1" applyBorder="1" applyAlignment="1">
      <alignment horizontal="center" vertical="center" wrapText="1"/>
    </xf>
    <xf numFmtId="0" fontId="32" fillId="29" borderId="21" xfId="0" applyFont="1" applyFill="1" applyBorder="1" applyAlignment="1">
      <alignment horizontal="center" vertical="center" wrapText="1"/>
    </xf>
    <xf numFmtId="0" fontId="32" fillId="29" borderId="20" xfId="0" applyFont="1" applyFill="1" applyBorder="1" applyAlignment="1">
      <alignment vertical="center" wrapText="1"/>
    </xf>
    <xf numFmtId="0" fontId="32" fillId="29" borderId="21" xfId="0" applyFont="1" applyFill="1" applyBorder="1" applyAlignment="1">
      <alignment vertical="center" wrapText="1"/>
    </xf>
    <xf numFmtId="0" fontId="32" fillId="29" borderId="3" xfId="0" applyFont="1" applyFill="1" applyBorder="1" applyAlignment="1">
      <alignment vertical="center" wrapText="1"/>
    </xf>
    <xf numFmtId="0" fontId="32" fillId="29" borderId="25" xfId="0" applyFont="1" applyFill="1" applyBorder="1" applyAlignment="1">
      <alignment vertical="center" wrapText="1"/>
    </xf>
    <xf numFmtId="0" fontId="32" fillId="29" borderId="31" xfId="0" applyFont="1" applyFill="1" applyBorder="1" applyAlignment="1">
      <alignment vertical="center" wrapText="1"/>
    </xf>
    <xf numFmtId="0" fontId="32" fillId="29" borderId="11" xfId="0" applyFont="1" applyFill="1" applyBorder="1" applyAlignment="1">
      <alignment vertical="center" wrapText="1"/>
    </xf>
    <xf numFmtId="0" fontId="32" fillId="29" borderId="30" xfId="0" applyFont="1" applyFill="1" applyBorder="1" applyAlignment="1">
      <alignment vertical="center" wrapText="1"/>
    </xf>
    <xf numFmtId="0" fontId="32" fillId="29" borderId="14" xfId="0" applyFont="1" applyFill="1" applyBorder="1" applyAlignment="1">
      <alignment vertical="center" wrapText="1"/>
    </xf>
    <xf numFmtId="0" fontId="32" fillId="29" borderId="20" xfId="0" applyFont="1" applyFill="1" applyBorder="1" applyAlignment="1">
      <alignment horizontal="left" vertical="center" wrapText="1"/>
    </xf>
    <xf numFmtId="0" fontId="32" fillId="29" borderId="3" xfId="0" applyFont="1" applyFill="1" applyBorder="1" applyAlignment="1">
      <alignment horizontal="left" vertical="center" wrapText="1"/>
    </xf>
    <xf numFmtId="0" fontId="32" fillId="29" borderId="21" xfId="0" applyFont="1" applyFill="1" applyBorder="1" applyAlignment="1">
      <alignment horizontal="left" vertical="center" wrapText="1"/>
    </xf>
    <xf numFmtId="0" fontId="32" fillId="29" borderId="2" xfId="0" applyFont="1" applyFill="1" applyBorder="1" applyAlignment="1">
      <alignment vertical="center" wrapText="1"/>
    </xf>
    <xf numFmtId="0" fontId="32" fillId="29" borderId="4" xfId="0" applyFont="1" applyFill="1" applyBorder="1" applyAlignment="1">
      <alignment vertical="center" wrapText="1"/>
    </xf>
    <xf numFmtId="0" fontId="40" fillId="29" borderId="25" xfId="0" applyFont="1" applyFill="1" applyBorder="1" applyAlignment="1">
      <alignment vertical="center" wrapText="1"/>
    </xf>
    <xf numFmtId="0" fontId="40" fillId="29" borderId="31" xfId="0" applyFont="1" applyFill="1" applyBorder="1" applyAlignment="1">
      <alignment vertical="center" wrapText="1"/>
    </xf>
    <xf numFmtId="0" fontId="40" fillId="29" borderId="3" xfId="0" applyFont="1" applyFill="1" applyBorder="1" applyAlignment="1">
      <alignment vertical="center" wrapText="1"/>
    </xf>
    <xf numFmtId="0" fontId="40" fillId="29" borderId="21" xfId="0" applyFont="1" applyFill="1" applyBorder="1" applyAlignment="1">
      <alignment vertical="center" wrapText="1"/>
    </xf>
    <xf numFmtId="0" fontId="35" fillId="29" borderId="20" xfId="0" applyFont="1" applyFill="1" applyBorder="1" applyAlignment="1">
      <alignment horizontal="center" vertical="center" wrapText="1"/>
    </xf>
    <xf numFmtId="0" fontId="35" fillId="29" borderId="3" xfId="0" applyFont="1" applyFill="1" applyBorder="1" applyAlignment="1">
      <alignment horizontal="center" vertical="center" wrapText="1"/>
    </xf>
    <xf numFmtId="0" fontId="35" fillId="29" borderId="21" xfId="0" applyFont="1" applyFill="1" applyBorder="1" applyAlignment="1">
      <alignment horizontal="center" vertical="center" wrapText="1"/>
    </xf>
    <xf numFmtId="0" fontId="40" fillId="29" borderId="20" xfId="0" applyFont="1" applyFill="1" applyBorder="1" applyAlignment="1">
      <alignment vertical="center" wrapText="1"/>
    </xf>
    <xf numFmtId="0" fontId="40" fillId="29" borderId="30" xfId="0" applyFont="1" applyFill="1" applyBorder="1" applyAlignment="1">
      <alignment vertical="center" wrapText="1"/>
    </xf>
    <xf numFmtId="0" fontId="32" fillId="29" borderId="64" xfId="0" applyFont="1" applyFill="1" applyBorder="1" applyAlignment="1">
      <alignment horizontal="center" vertical="center" wrapText="1"/>
    </xf>
    <xf numFmtId="0" fontId="32" fillId="30" borderId="20" xfId="3" applyFont="1" applyFill="1" applyBorder="1" applyAlignment="1" applyProtection="1">
      <alignment horizontal="left" vertical="center" wrapText="1"/>
      <protection locked="0"/>
    </xf>
    <xf numFmtId="0" fontId="32" fillId="30" borderId="21" xfId="3" applyFont="1" applyFill="1" applyBorder="1" applyAlignment="1" applyProtection="1">
      <alignment horizontal="left" vertical="center" wrapText="1"/>
      <protection locked="0"/>
    </xf>
    <xf numFmtId="0" fontId="32" fillId="30" borderId="30" xfId="3" applyFont="1" applyFill="1" applyBorder="1" applyAlignment="1" applyProtection="1">
      <alignment horizontal="left" vertical="center" wrapText="1"/>
      <protection locked="0"/>
    </xf>
    <xf numFmtId="0" fontId="32" fillId="30" borderId="31" xfId="3" applyFont="1" applyFill="1" applyBorder="1" applyAlignment="1" applyProtection="1">
      <alignment horizontal="left" vertical="center" wrapText="1"/>
      <protection locked="0"/>
    </xf>
    <xf numFmtId="0" fontId="32" fillId="30" borderId="11" xfId="3" applyFont="1" applyFill="1" applyBorder="1" applyAlignment="1" applyProtection="1">
      <alignment horizontal="left" vertical="center" wrapText="1"/>
      <protection locked="0"/>
    </xf>
    <xf numFmtId="0" fontId="32" fillId="30" borderId="14" xfId="3" applyFont="1" applyFill="1" applyBorder="1" applyAlignment="1" applyProtection="1">
      <alignment horizontal="left" vertical="center" wrapText="1"/>
      <protection locked="0"/>
    </xf>
    <xf numFmtId="0" fontId="32" fillId="30" borderId="3" xfId="3" applyFont="1" applyFill="1" applyBorder="1" applyAlignment="1" applyProtection="1">
      <alignment horizontal="left" vertical="center" wrapText="1"/>
      <protection locked="0"/>
    </xf>
    <xf numFmtId="0" fontId="32" fillId="30" borderId="25" xfId="3" applyFont="1" applyFill="1" applyBorder="1" applyAlignment="1" applyProtection="1">
      <alignment horizontal="left" vertical="center" wrapText="1"/>
      <protection locked="0"/>
    </xf>
    <xf numFmtId="0" fontId="48" fillId="18" borderId="38" xfId="1" applyFont="1" applyFill="1" applyBorder="1" applyAlignment="1">
      <alignment horizontal="center" vertical="center" wrapText="1"/>
    </xf>
    <xf numFmtId="0" fontId="48" fillId="18" borderId="39" xfId="1" applyFont="1" applyFill="1" applyBorder="1" applyAlignment="1">
      <alignment horizontal="center" vertical="center" wrapText="1"/>
    </xf>
    <xf numFmtId="0" fontId="48" fillId="18" borderId="40" xfId="1" applyFont="1" applyFill="1" applyBorder="1" applyAlignment="1">
      <alignment horizontal="center" vertical="center" wrapText="1"/>
    </xf>
    <xf numFmtId="0" fontId="32" fillId="30" borderId="20" xfId="0" applyFont="1" applyFill="1" applyBorder="1" applyAlignment="1">
      <alignment horizontal="center" vertical="center" wrapText="1"/>
    </xf>
    <xf numFmtId="0" fontId="32" fillId="30" borderId="3" xfId="0" applyFont="1" applyFill="1" applyBorder="1" applyAlignment="1">
      <alignment horizontal="center" vertical="center" wrapText="1"/>
    </xf>
    <xf numFmtId="0" fontId="32" fillId="30" borderId="21" xfId="0" applyFont="1" applyFill="1" applyBorder="1" applyAlignment="1">
      <alignment horizontal="center" vertical="center" wrapText="1"/>
    </xf>
    <xf numFmtId="0" fontId="32" fillId="25" borderId="20" xfId="0" applyFont="1" applyFill="1" applyBorder="1" applyAlignment="1">
      <alignment vertical="center" wrapText="1" readingOrder="1"/>
    </xf>
    <xf numFmtId="0" fontId="32" fillId="25" borderId="3" xfId="0" applyFont="1" applyFill="1" applyBorder="1" applyAlignment="1">
      <alignment vertical="center" wrapText="1" readingOrder="1"/>
    </xf>
    <xf numFmtId="0" fontId="32" fillId="25" borderId="21" xfId="0" applyFont="1" applyFill="1" applyBorder="1" applyAlignment="1">
      <alignment vertical="center" wrapText="1" readingOrder="1"/>
    </xf>
    <xf numFmtId="1" fontId="32" fillId="25" borderId="4" xfId="0" applyNumberFormat="1" applyFont="1" applyFill="1" applyBorder="1" applyAlignment="1">
      <alignment vertical="center" wrapText="1"/>
    </xf>
    <xf numFmtId="1" fontId="32" fillId="25" borderId="31" xfId="0" applyNumberFormat="1" applyFont="1" applyFill="1" applyBorder="1" applyAlignment="1">
      <alignment vertical="center" wrapText="1"/>
    </xf>
    <xf numFmtId="0" fontId="32" fillId="25" borderId="30" xfId="0" applyFont="1" applyFill="1" applyBorder="1" applyAlignment="1">
      <alignment vertical="center" wrapText="1"/>
    </xf>
    <xf numFmtId="0" fontId="32" fillId="25" borderId="14" xfId="0" applyFont="1" applyFill="1" applyBorder="1" applyAlignment="1">
      <alignment vertical="center" wrapText="1"/>
    </xf>
    <xf numFmtId="0" fontId="35" fillId="25" borderId="56" xfId="0" applyFont="1" applyFill="1" applyBorder="1" applyAlignment="1">
      <alignment horizontal="center" vertical="center" wrapText="1"/>
    </xf>
    <xf numFmtId="0" fontId="35" fillId="25" borderId="57" xfId="0" applyFont="1" applyFill="1" applyBorder="1" applyAlignment="1">
      <alignment horizontal="center" vertical="center" wrapText="1"/>
    </xf>
    <xf numFmtId="0" fontId="35" fillId="25" borderId="58" xfId="0" applyFont="1" applyFill="1" applyBorder="1" applyAlignment="1">
      <alignment horizontal="center" vertical="center" wrapText="1"/>
    </xf>
    <xf numFmtId="0" fontId="32" fillId="30" borderId="20" xfId="0" applyFont="1" applyFill="1" applyBorder="1" applyAlignment="1">
      <alignment horizontal="left" vertical="center" wrapText="1"/>
    </xf>
    <xf numFmtId="0" fontId="32" fillId="30" borderId="21" xfId="0" applyFont="1" applyFill="1" applyBorder="1" applyAlignment="1">
      <alignment horizontal="left" vertical="center" wrapText="1"/>
    </xf>
    <xf numFmtId="0" fontId="32" fillId="30" borderId="56" xfId="3" applyFont="1" applyFill="1" applyBorder="1" applyAlignment="1" applyProtection="1">
      <alignment horizontal="center" vertical="center" wrapText="1"/>
      <protection locked="0"/>
    </xf>
    <xf numFmtId="0" fontId="32" fillId="30" borderId="58" xfId="3" applyFont="1" applyFill="1" applyBorder="1" applyAlignment="1" applyProtection="1">
      <alignment horizontal="center" vertical="center" wrapText="1"/>
      <protection locked="0"/>
    </xf>
    <xf numFmtId="0" fontId="32" fillId="30" borderId="57" xfId="3" applyFont="1" applyFill="1" applyBorder="1" applyAlignment="1" applyProtection="1">
      <alignment horizontal="center" vertical="center" wrapText="1"/>
      <protection locked="0"/>
    </xf>
    <xf numFmtId="0" fontId="32" fillId="25" borderId="20" xfId="0" applyFont="1" applyFill="1" applyBorder="1" applyAlignment="1">
      <alignment horizontal="center" vertical="center" wrapText="1"/>
    </xf>
    <xf numFmtId="0" fontId="32" fillId="25" borderId="3" xfId="0" applyFont="1" applyFill="1" applyBorder="1" applyAlignment="1">
      <alignment horizontal="center" vertical="center" wrapText="1"/>
    </xf>
    <xf numFmtId="0" fontId="32" fillId="25" borderId="21" xfId="0" applyFont="1" applyFill="1" applyBorder="1" applyAlignment="1">
      <alignment horizontal="center" vertical="center" wrapText="1"/>
    </xf>
    <xf numFmtId="1" fontId="32" fillId="24" borderId="20" xfId="0" applyNumberFormat="1" applyFont="1" applyFill="1" applyBorder="1" applyAlignment="1">
      <alignment vertical="center" wrapText="1"/>
    </xf>
    <xf numFmtId="1" fontId="32" fillId="24" borderId="11" xfId="0" applyNumberFormat="1" applyFont="1" applyFill="1" applyBorder="1" applyAlignment="1">
      <alignment vertical="center" wrapText="1"/>
    </xf>
    <xf numFmtId="1" fontId="32" fillId="24" borderId="30" xfId="0" applyNumberFormat="1" applyFont="1" applyFill="1" applyBorder="1" applyAlignment="1">
      <alignment vertical="center" wrapText="1"/>
    </xf>
    <xf numFmtId="1" fontId="32" fillId="24" borderId="14" xfId="0" applyNumberFormat="1" applyFont="1" applyFill="1" applyBorder="1" applyAlignment="1">
      <alignment vertical="center" wrapText="1"/>
    </xf>
    <xf numFmtId="1" fontId="32" fillId="25" borderId="20" xfId="0" applyNumberFormat="1" applyFont="1" applyFill="1" applyBorder="1" applyAlignment="1">
      <alignment vertical="center" wrapText="1"/>
    </xf>
    <xf numFmtId="1" fontId="32" fillId="25" borderId="21" xfId="0" applyNumberFormat="1" applyFont="1" applyFill="1" applyBorder="1" applyAlignment="1">
      <alignment vertical="center" wrapText="1"/>
    </xf>
    <xf numFmtId="1" fontId="32" fillId="25" borderId="30" xfId="0" applyNumberFormat="1" applyFont="1" applyFill="1" applyBorder="1" applyAlignment="1">
      <alignment vertical="center" wrapText="1"/>
    </xf>
    <xf numFmtId="1" fontId="32" fillId="25" borderId="25" xfId="0" applyNumberFormat="1" applyFont="1" applyFill="1" applyBorder="1" applyAlignment="1">
      <alignment vertical="center" wrapText="1"/>
    </xf>
    <xf numFmtId="1" fontId="32" fillId="24" borderId="3" xfId="0" applyNumberFormat="1" applyFont="1" applyFill="1" applyBorder="1" applyAlignment="1">
      <alignment vertical="center" wrapText="1"/>
    </xf>
    <xf numFmtId="1" fontId="32" fillId="24" borderId="25" xfId="0" applyNumberFormat="1" applyFont="1" applyFill="1" applyBorder="1" applyAlignment="1">
      <alignment vertical="center" wrapText="1"/>
    </xf>
    <xf numFmtId="1" fontId="32" fillId="24" borderId="21" xfId="0" applyNumberFormat="1" applyFont="1" applyFill="1" applyBorder="1" applyAlignment="1">
      <alignment vertical="center" wrapText="1"/>
    </xf>
    <xf numFmtId="1" fontId="32" fillId="24" borderId="31" xfId="0" applyNumberFormat="1" applyFont="1" applyFill="1" applyBorder="1" applyAlignment="1">
      <alignment vertical="center" wrapText="1"/>
    </xf>
    <xf numFmtId="0" fontId="32" fillId="24" borderId="56" xfId="3" applyFont="1" applyFill="1" applyBorder="1" applyAlignment="1" applyProtection="1">
      <alignment vertical="center" wrapText="1"/>
      <protection locked="0"/>
    </xf>
    <xf numFmtId="0" fontId="32" fillId="24" borderId="58" xfId="3" applyFont="1" applyFill="1" applyBorder="1" applyAlignment="1" applyProtection="1">
      <alignment vertical="center" wrapText="1"/>
      <protection locked="0"/>
    </xf>
    <xf numFmtId="0" fontId="32" fillId="24" borderId="56" xfId="1" applyFont="1" applyFill="1" applyBorder="1" applyAlignment="1">
      <alignment vertical="center" wrapText="1"/>
    </xf>
    <xf numFmtId="0" fontId="32" fillId="24" borderId="57" xfId="1" applyFont="1" applyFill="1" applyBorder="1" applyAlignment="1">
      <alignment vertical="center" wrapText="1"/>
    </xf>
    <xf numFmtId="0" fontId="32" fillId="24" borderId="58" xfId="1" applyFont="1" applyFill="1" applyBorder="1" applyAlignment="1">
      <alignment vertical="center" wrapText="1"/>
    </xf>
    <xf numFmtId="0" fontId="35" fillId="24" borderId="20" xfId="3" applyFont="1" applyFill="1" applyBorder="1" applyAlignment="1" applyProtection="1">
      <alignment horizontal="left" vertical="center" wrapText="1"/>
      <protection locked="0"/>
    </xf>
    <xf numFmtId="0" fontId="35" fillId="24" borderId="3" xfId="3" applyFont="1" applyFill="1" applyBorder="1" applyAlignment="1" applyProtection="1">
      <alignment horizontal="left" vertical="center" wrapText="1"/>
      <protection locked="0"/>
    </xf>
    <xf numFmtId="0" fontId="35" fillId="24" borderId="21" xfId="3" applyFont="1" applyFill="1" applyBorder="1" applyAlignment="1" applyProtection="1">
      <alignment horizontal="left" vertical="center" wrapText="1"/>
      <protection locked="0"/>
    </xf>
    <xf numFmtId="0" fontId="48" fillId="18" borderId="37" xfId="0" applyFont="1" applyFill="1" applyBorder="1" applyAlignment="1">
      <alignment horizontal="center" vertical="center" wrapText="1"/>
    </xf>
    <xf numFmtId="0" fontId="35" fillId="31" borderId="20" xfId="3" applyFont="1" applyFill="1" applyBorder="1" applyAlignment="1" applyProtection="1">
      <alignment vertical="center" wrapText="1"/>
      <protection locked="0"/>
    </xf>
    <xf numFmtId="0" fontId="35" fillId="31" borderId="21" xfId="3" applyFont="1" applyFill="1" applyBorder="1" applyAlignment="1" applyProtection="1">
      <alignment vertical="center" wrapText="1"/>
      <protection locked="0"/>
    </xf>
    <xf numFmtId="0" fontId="32" fillId="31" borderId="11" xfId="0" applyFont="1" applyFill="1" applyBorder="1" applyAlignment="1">
      <alignment horizontal="left" vertical="center" wrapText="1" readingOrder="1"/>
    </xf>
    <xf numFmtId="0" fontId="32" fillId="24" borderId="20" xfId="3" applyFont="1" applyFill="1" applyBorder="1" applyAlignment="1" applyProtection="1">
      <alignment horizontal="center" vertical="center" wrapText="1"/>
      <protection locked="0"/>
    </xf>
    <xf numFmtId="0" fontId="32" fillId="24" borderId="3" xfId="3" applyFont="1" applyFill="1" applyBorder="1" applyAlignment="1" applyProtection="1">
      <alignment horizontal="center" vertical="center" wrapText="1"/>
      <protection locked="0"/>
    </xf>
    <xf numFmtId="0" fontId="32" fillId="24" borderId="21" xfId="3" applyFont="1" applyFill="1" applyBorder="1" applyAlignment="1" applyProtection="1">
      <alignment horizontal="center" vertical="center" wrapText="1"/>
      <protection locked="0"/>
    </xf>
    <xf numFmtId="10" fontId="35" fillId="24" borderId="56" xfId="0" applyNumberFormat="1" applyFont="1" applyFill="1" applyBorder="1" applyAlignment="1">
      <alignment horizontal="left" vertical="center" wrapText="1"/>
    </xf>
    <xf numFmtId="10" fontId="35" fillId="24" borderId="57" xfId="0" applyNumberFormat="1" applyFont="1" applyFill="1" applyBorder="1" applyAlignment="1">
      <alignment horizontal="left" vertical="center" wrapText="1"/>
    </xf>
    <xf numFmtId="10" fontId="35" fillId="24" borderId="58" xfId="0" applyNumberFormat="1" applyFont="1" applyFill="1" applyBorder="1" applyAlignment="1">
      <alignment horizontal="left" vertical="center" wrapText="1"/>
    </xf>
    <xf numFmtId="0" fontId="32" fillId="31" borderId="56" xfId="0" applyFont="1" applyFill="1" applyBorder="1" applyAlignment="1">
      <alignment horizontal="left" vertical="center" wrapText="1" readingOrder="1"/>
    </xf>
    <xf numFmtId="0" fontId="32" fillId="31" borderId="57" xfId="0" applyFont="1" applyFill="1" applyBorder="1" applyAlignment="1">
      <alignment horizontal="left" vertical="center" wrapText="1" readingOrder="1"/>
    </xf>
    <xf numFmtId="0" fontId="32" fillId="31" borderId="58" xfId="0" applyFont="1" applyFill="1" applyBorder="1" applyAlignment="1">
      <alignment horizontal="left" vertical="center" wrapText="1" readingOrder="1"/>
    </xf>
    <xf numFmtId="0" fontId="32" fillId="31" borderId="2" xfId="0" applyFont="1" applyFill="1" applyBorder="1" applyAlignment="1">
      <alignment horizontal="left" vertical="center" wrapText="1" readingOrder="1"/>
    </xf>
    <xf numFmtId="0" fontId="32" fillId="31" borderId="4" xfId="0" applyFont="1" applyFill="1" applyBorder="1" applyAlignment="1">
      <alignment horizontal="left" vertical="center" wrapText="1" readingOrder="1"/>
    </xf>
    <xf numFmtId="0" fontId="32" fillId="31" borderId="14" xfId="0" applyFont="1" applyFill="1" applyBorder="1" applyAlignment="1">
      <alignment horizontal="left" vertical="center" wrapText="1" readingOrder="1"/>
    </xf>
    <xf numFmtId="0" fontId="35" fillId="31" borderId="20" xfId="3" applyFont="1" applyFill="1" applyBorder="1" applyAlignment="1" applyProtection="1">
      <alignment horizontal="center" vertical="center" wrapText="1"/>
      <protection locked="0"/>
    </xf>
    <xf numFmtId="0" fontId="35" fillId="31" borderId="3" xfId="3" applyFont="1" applyFill="1" applyBorder="1" applyAlignment="1" applyProtection="1">
      <alignment horizontal="center" vertical="center" wrapText="1"/>
      <protection locked="0"/>
    </xf>
    <xf numFmtId="0" fontId="35" fillId="31" borderId="21" xfId="3" applyFont="1" applyFill="1" applyBorder="1" applyAlignment="1" applyProtection="1">
      <alignment horizontal="center" vertical="center" wrapText="1"/>
      <protection locked="0"/>
    </xf>
    <xf numFmtId="0" fontId="48" fillId="18" borderId="20" xfId="0" applyFont="1" applyFill="1" applyBorder="1" applyAlignment="1">
      <alignment horizontal="center" vertical="center" wrapText="1" readingOrder="1"/>
    </xf>
    <xf numFmtId="0" fontId="48" fillId="18" borderId="3" xfId="0" applyFont="1" applyFill="1" applyBorder="1" applyAlignment="1">
      <alignment horizontal="center" vertical="center" wrapText="1" readingOrder="1"/>
    </xf>
    <xf numFmtId="0" fontId="48" fillId="18" borderId="21" xfId="0" applyFont="1" applyFill="1" applyBorder="1" applyAlignment="1">
      <alignment horizontal="center" vertical="center" wrapText="1" readingOrder="1"/>
    </xf>
    <xf numFmtId="0" fontId="44" fillId="31" borderId="20" xfId="0" applyFont="1" applyFill="1" applyBorder="1" applyAlignment="1">
      <alignment horizontal="center" vertical="center" wrapText="1" readingOrder="1"/>
    </xf>
    <xf numFmtId="0" fontId="44" fillId="31" borderId="3" xfId="0" applyFont="1" applyFill="1" applyBorder="1" applyAlignment="1">
      <alignment horizontal="center" vertical="center" wrapText="1" readingOrder="1"/>
    </xf>
    <xf numFmtId="0" fontId="44" fillId="31" borderId="21" xfId="0" applyFont="1" applyFill="1" applyBorder="1" applyAlignment="1">
      <alignment horizontal="center" vertical="center" wrapText="1" readingOrder="1"/>
    </xf>
    <xf numFmtId="15" fontId="4" fillId="31" borderId="56" xfId="0" applyNumberFormat="1" applyFont="1" applyFill="1" applyBorder="1" applyAlignment="1">
      <alignment vertical="center" wrapText="1"/>
    </xf>
    <xf numFmtId="15" fontId="4" fillId="31" borderId="57" xfId="0" applyNumberFormat="1" applyFont="1" applyFill="1" applyBorder="1" applyAlignment="1">
      <alignment vertical="center" wrapText="1"/>
    </xf>
    <xf numFmtId="15" fontId="4" fillId="31" borderId="58" xfId="0" applyNumberFormat="1" applyFont="1" applyFill="1" applyBorder="1" applyAlignment="1">
      <alignment vertical="center" wrapText="1"/>
    </xf>
    <xf numFmtId="0" fontId="32" fillId="31" borderId="56" xfId="0" applyFont="1" applyFill="1" applyBorder="1" applyAlignment="1">
      <alignment horizontal="left" vertical="center" wrapText="1"/>
    </xf>
    <xf numFmtId="0" fontId="32" fillId="31" borderId="57" xfId="0" applyFont="1" applyFill="1" applyBorder="1" applyAlignment="1">
      <alignment horizontal="left" vertical="center" wrapText="1"/>
    </xf>
    <xf numFmtId="0" fontId="32" fillId="31" borderId="58" xfId="0" applyFont="1" applyFill="1" applyBorder="1" applyAlignment="1">
      <alignment horizontal="left" vertical="center" wrapText="1"/>
    </xf>
    <xf numFmtId="0" fontId="3" fillId="31" borderId="56" xfId="0" applyFont="1" applyFill="1" applyBorder="1" applyAlignment="1">
      <alignment vertical="center" wrapText="1"/>
    </xf>
    <xf numFmtId="0" fontId="3" fillId="31" borderId="105" xfId="0" applyFont="1" applyFill="1" applyBorder="1" applyAlignment="1">
      <alignment vertical="center" wrapText="1"/>
    </xf>
    <xf numFmtId="0" fontId="3" fillId="31" borderId="57" xfId="0" applyFont="1" applyFill="1" applyBorder="1" applyAlignment="1">
      <alignment vertical="center" wrapText="1"/>
    </xf>
    <xf numFmtId="0" fontId="3" fillId="31" borderId="58" xfId="0" applyFont="1" applyFill="1" applyBorder="1" applyAlignment="1">
      <alignment vertical="center" wrapText="1"/>
    </xf>
    <xf numFmtId="0" fontId="48" fillId="18" borderId="39" xfId="0" applyFont="1" applyFill="1" applyBorder="1" applyAlignment="1">
      <alignment horizontal="center" vertical="center" wrapText="1"/>
    </xf>
    <xf numFmtId="0" fontId="48" fillId="18" borderId="40" xfId="0" applyFont="1" applyFill="1" applyBorder="1" applyAlignment="1">
      <alignment horizontal="center" vertical="center" wrapText="1"/>
    </xf>
    <xf numFmtId="0" fontId="42" fillId="31" borderId="20" xfId="0" applyFont="1" applyFill="1" applyBorder="1" applyAlignment="1">
      <alignment horizontal="left" vertical="center" wrapText="1"/>
    </xf>
    <xf numFmtId="0" fontId="42" fillId="31" borderId="3" xfId="0" applyFont="1" applyFill="1" applyBorder="1" applyAlignment="1">
      <alignment horizontal="left" vertical="center" wrapText="1"/>
    </xf>
    <xf numFmtId="0" fontId="42" fillId="31" borderId="21" xfId="0" applyFont="1" applyFill="1" applyBorder="1" applyAlignment="1">
      <alignment horizontal="left" vertical="center" wrapText="1"/>
    </xf>
    <xf numFmtId="0" fontId="32" fillId="31" borderId="20" xfId="1" applyFont="1" applyFill="1" applyBorder="1" applyAlignment="1">
      <alignment horizontal="left" vertical="center" wrapText="1"/>
    </xf>
    <xf numFmtId="0" fontId="32" fillId="31" borderId="3" xfId="1" applyFont="1" applyFill="1" applyBorder="1" applyAlignment="1">
      <alignment horizontal="left" vertical="center" wrapText="1"/>
    </xf>
    <xf numFmtId="0" fontId="32" fillId="31" borderId="21" xfId="1" applyFont="1" applyFill="1" applyBorder="1" applyAlignment="1">
      <alignment horizontal="left" vertical="center" wrapText="1"/>
    </xf>
    <xf numFmtId="0" fontId="32" fillId="31" borderId="30" xfId="1" applyFont="1" applyFill="1" applyBorder="1" applyAlignment="1">
      <alignment horizontal="left" vertical="center" wrapText="1"/>
    </xf>
    <xf numFmtId="0" fontId="32" fillId="31" borderId="25" xfId="1" applyFont="1" applyFill="1" applyBorder="1" applyAlignment="1">
      <alignment horizontal="left" vertical="center" wrapText="1"/>
    </xf>
    <xf numFmtId="0" fontId="32" fillId="31" borderId="31" xfId="1" applyFont="1" applyFill="1" applyBorder="1" applyAlignment="1">
      <alignment horizontal="left" vertical="center" wrapText="1"/>
    </xf>
    <xf numFmtId="0" fontId="33" fillId="31" borderId="20" xfId="0" applyFont="1" applyFill="1" applyBorder="1" applyAlignment="1">
      <alignment horizontal="left" vertical="center" wrapText="1"/>
    </xf>
    <xf numFmtId="0" fontId="33" fillId="31" borderId="3" xfId="0" applyFont="1" applyFill="1" applyBorder="1" applyAlignment="1">
      <alignment horizontal="left" vertical="center" wrapText="1"/>
    </xf>
    <xf numFmtId="0" fontId="33" fillId="31" borderId="21" xfId="0" applyFont="1" applyFill="1" applyBorder="1" applyAlignment="1">
      <alignment horizontal="left" vertical="center" wrapText="1"/>
    </xf>
    <xf numFmtId="0" fontId="44" fillId="31" borderId="20" xfId="0" applyFont="1" applyFill="1" applyBorder="1" applyAlignment="1">
      <alignment vertical="center" wrapText="1" readingOrder="1"/>
    </xf>
    <xf numFmtId="0" fontId="44" fillId="31" borderId="21" xfId="0" applyFont="1" applyFill="1" applyBorder="1" applyAlignment="1">
      <alignment vertical="center" wrapText="1" readingOrder="1"/>
    </xf>
    <xf numFmtId="0" fontId="35" fillId="31" borderId="20" xfId="0" applyFont="1" applyFill="1" applyBorder="1" applyAlignment="1">
      <alignment vertical="center" wrapText="1"/>
    </xf>
    <xf numFmtId="0" fontId="35" fillId="31" borderId="3" xfId="0" applyFont="1" applyFill="1" applyBorder="1" applyAlignment="1">
      <alignment vertical="center" wrapText="1"/>
    </xf>
    <xf numFmtId="0" fontId="35" fillId="31" borderId="21" xfId="0" applyFont="1" applyFill="1" applyBorder="1" applyAlignment="1">
      <alignment vertical="center" wrapText="1"/>
    </xf>
    <xf numFmtId="9" fontId="32" fillId="9" borderId="20" xfId="196" applyFont="1" applyFill="1" applyBorder="1" applyAlignment="1">
      <alignment horizontal="center" vertical="center" wrapText="1"/>
    </xf>
    <xf numFmtId="9" fontId="32" fillId="9" borderId="34" xfId="196" applyFont="1" applyFill="1" applyBorder="1" applyAlignment="1">
      <alignment horizontal="center" vertical="center" wrapText="1"/>
    </xf>
    <xf numFmtId="9" fontId="32" fillId="9" borderId="3" xfId="196" applyFont="1" applyFill="1" applyBorder="1" applyAlignment="1">
      <alignment horizontal="center" vertical="center" wrapText="1"/>
    </xf>
    <xf numFmtId="9" fontId="32" fillId="9" borderId="41" xfId="196" applyFont="1" applyFill="1" applyBorder="1" applyAlignment="1">
      <alignment horizontal="center" vertical="center" wrapText="1"/>
    </xf>
    <xf numFmtId="9" fontId="32" fillId="9" borderId="21" xfId="196" applyFont="1" applyFill="1" applyBorder="1" applyAlignment="1">
      <alignment horizontal="center" vertical="center" wrapText="1"/>
    </xf>
    <xf numFmtId="9" fontId="50" fillId="9" borderId="23" xfId="196" applyFont="1" applyFill="1" applyBorder="1" applyAlignment="1">
      <alignment horizontal="center" vertical="center" wrapText="1"/>
    </xf>
    <xf numFmtId="9" fontId="50" fillId="9" borderId="22" xfId="196" applyFont="1" applyFill="1" applyBorder="1" applyAlignment="1">
      <alignment horizontal="center" vertical="center" wrapText="1"/>
    </xf>
    <xf numFmtId="9" fontId="32" fillId="9" borderId="23" xfId="196" applyFont="1" applyFill="1" applyBorder="1" applyAlignment="1">
      <alignment horizontal="center" vertical="center" wrapText="1"/>
    </xf>
    <xf numFmtId="9" fontId="32" fillId="9" borderId="35" xfId="196" applyFont="1" applyFill="1" applyBorder="1" applyAlignment="1">
      <alignment horizontal="center" vertical="center" wrapText="1"/>
    </xf>
    <xf numFmtId="9" fontId="32" fillId="9" borderId="24" xfId="196" applyFont="1" applyFill="1" applyBorder="1" applyAlignment="1">
      <alignment horizontal="center" vertical="center" wrapText="1"/>
    </xf>
    <xf numFmtId="9" fontId="32" fillId="9" borderId="22" xfId="196" applyFont="1" applyFill="1" applyBorder="1" applyAlignment="1">
      <alignment horizontal="center" vertical="center" wrapText="1"/>
    </xf>
    <xf numFmtId="10" fontId="32" fillId="9" borderId="23" xfId="196" applyNumberFormat="1" applyFont="1" applyFill="1" applyBorder="1" applyAlignment="1">
      <alignment horizontal="center" vertical="center" wrapText="1"/>
    </xf>
    <xf numFmtId="10" fontId="32" fillId="9" borderId="35" xfId="196" applyNumberFormat="1" applyFont="1" applyFill="1" applyBorder="1" applyAlignment="1">
      <alignment horizontal="center" vertical="center" wrapText="1"/>
    </xf>
    <xf numFmtId="10" fontId="32" fillId="9" borderId="34" xfId="196" applyNumberFormat="1" applyFont="1" applyFill="1" applyBorder="1" applyAlignment="1">
      <alignment horizontal="center" vertical="center" wrapText="1"/>
    </xf>
    <xf numFmtId="9" fontId="32" fillId="6" borderId="34" xfId="196" applyFont="1" applyFill="1" applyBorder="1" applyAlignment="1">
      <alignment horizontal="center" vertical="center" wrapText="1"/>
    </xf>
    <xf numFmtId="9" fontId="32" fillId="6" borderId="23" xfId="196" applyFont="1" applyFill="1" applyBorder="1" applyAlignment="1">
      <alignment horizontal="center" vertical="center" wrapText="1"/>
    </xf>
    <xf numFmtId="9" fontId="32" fillId="6" borderId="35" xfId="196" applyFont="1" applyFill="1" applyBorder="1" applyAlignment="1">
      <alignment horizontal="center" vertical="center" wrapText="1"/>
    </xf>
    <xf numFmtId="9" fontId="32" fillId="36" borderId="34" xfId="196" applyFont="1" applyFill="1" applyBorder="1" applyAlignment="1">
      <alignment horizontal="center" vertical="center" wrapText="1" readingOrder="1"/>
    </xf>
    <xf numFmtId="9" fontId="32" fillId="36" borderId="23" xfId="196" applyFont="1" applyFill="1" applyBorder="1" applyAlignment="1">
      <alignment horizontal="center" vertical="center" wrapText="1" readingOrder="1"/>
    </xf>
    <xf numFmtId="9" fontId="32" fillId="36" borderId="35" xfId="196" applyFont="1" applyFill="1" applyBorder="1" applyAlignment="1">
      <alignment horizontal="center" vertical="center" wrapText="1" readingOrder="1"/>
    </xf>
    <xf numFmtId="0" fontId="32" fillId="36" borderId="20" xfId="0" applyFont="1" applyFill="1" applyBorder="1" applyAlignment="1">
      <alignment horizontal="left" vertical="center" wrapText="1"/>
    </xf>
    <xf numFmtId="0" fontId="32" fillId="36" borderId="3" xfId="0" applyFont="1" applyFill="1" applyBorder="1" applyAlignment="1">
      <alignment horizontal="left" vertical="center" wrapText="1"/>
    </xf>
    <xf numFmtId="9" fontId="32" fillId="36" borderId="22" xfId="196" applyFont="1" applyFill="1" applyBorder="1" applyAlignment="1">
      <alignment horizontal="center" vertical="center" wrapText="1" readingOrder="1"/>
    </xf>
    <xf numFmtId="9" fontId="32" fillId="35" borderId="22" xfId="196" applyFont="1" applyFill="1" applyBorder="1" applyAlignment="1">
      <alignment horizontal="center" vertical="center" wrapText="1"/>
    </xf>
    <xf numFmtId="9" fontId="32" fillId="35" borderId="23" xfId="196" applyFont="1" applyFill="1" applyBorder="1" applyAlignment="1">
      <alignment horizontal="center" vertical="center" wrapText="1"/>
    </xf>
    <xf numFmtId="9" fontId="32" fillId="35" borderId="35" xfId="196" applyFont="1" applyFill="1" applyBorder="1" applyAlignment="1">
      <alignment horizontal="center" vertical="center" wrapText="1"/>
    </xf>
    <xf numFmtId="9" fontId="32" fillId="36" borderId="24" xfId="196" applyFont="1" applyFill="1" applyBorder="1" applyAlignment="1">
      <alignment horizontal="center" vertical="center" wrapText="1" readingOrder="1"/>
    </xf>
    <xf numFmtId="9" fontId="32" fillId="35" borderId="34" xfId="196" applyFont="1" applyFill="1" applyBorder="1" applyAlignment="1">
      <alignment horizontal="center" vertical="center" wrapText="1"/>
    </xf>
    <xf numFmtId="0" fontId="32" fillId="35" borderId="20" xfId="0" applyFont="1" applyFill="1" applyBorder="1" applyAlignment="1">
      <alignment horizontal="center" vertical="center" wrapText="1"/>
    </xf>
    <xf numFmtId="0" fontId="32" fillId="35" borderId="3" xfId="0" applyFont="1" applyFill="1" applyBorder="1" applyAlignment="1">
      <alignment horizontal="center" vertical="center" wrapText="1"/>
    </xf>
    <xf numFmtId="9" fontId="50" fillId="35" borderId="23" xfId="196" applyFont="1" applyFill="1" applyBorder="1" applyAlignment="1">
      <alignment horizontal="center" vertical="center" wrapText="1"/>
    </xf>
    <xf numFmtId="9" fontId="50" fillId="35" borderId="35" xfId="196" applyFont="1" applyFill="1" applyBorder="1" applyAlignment="1">
      <alignment horizontal="center" vertical="center" wrapText="1"/>
    </xf>
    <xf numFmtId="9" fontId="50" fillId="35" borderId="22" xfId="196" applyFont="1" applyFill="1" applyBorder="1" applyAlignment="1">
      <alignment horizontal="center" vertical="center" wrapText="1"/>
    </xf>
    <xf numFmtId="9" fontId="50" fillId="35" borderId="34" xfId="196" applyNumberFormat="1" applyFont="1" applyFill="1" applyBorder="1" applyAlignment="1">
      <alignment horizontal="center" vertical="center" wrapText="1"/>
    </xf>
    <xf numFmtId="9" fontId="32" fillId="34" borderId="34" xfId="196" applyFont="1" applyFill="1" applyBorder="1" applyAlignment="1">
      <alignment horizontal="center" vertical="center" wrapText="1"/>
    </xf>
    <xf numFmtId="9" fontId="32" fillId="34" borderId="23" xfId="196" applyFont="1" applyFill="1" applyBorder="1" applyAlignment="1">
      <alignment horizontal="center" vertical="center" wrapText="1"/>
    </xf>
    <xf numFmtId="9" fontId="32" fillId="34" borderId="35" xfId="196" applyFont="1" applyFill="1" applyBorder="1" applyAlignment="1">
      <alignment horizontal="center" vertical="center" wrapText="1"/>
    </xf>
    <xf numFmtId="9" fontId="50" fillId="34" borderId="23" xfId="196" applyFont="1" applyFill="1" applyBorder="1" applyAlignment="1">
      <alignment horizontal="center" vertical="center" wrapText="1"/>
    </xf>
    <xf numFmtId="9" fontId="50" fillId="34" borderId="35" xfId="196" applyFont="1" applyFill="1" applyBorder="1" applyAlignment="1">
      <alignment horizontal="center" vertical="center" wrapText="1"/>
    </xf>
    <xf numFmtId="9" fontId="50" fillId="34" borderId="34" xfId="196" applyFont="1" applyFill="1" applyBorder="1" applyAlignment="1">
      <alignment horizontal="center" vertical="center" wrapText="1"/>
    </xf>
    <xf numFmtId="9" fontId="32" fillId="34" borderId="41" xfId="196" applyFont="1" applyFill="1" applyBorder="1" applyAlignment="1">
      <alignment horizontal="center" vertical="center" wrapText="1"/>
    </xf>
    <xf numFmtId="9" fontId="35" fillId="33" borderId="22" xfId="196" applyFont="1" applyFill="1" applyBorder="1" applyAlignment="1">
      <alignment horizontal="center" vertical="center" wrapText="1"/>
    </xf>
    <xf numFmtId="9" fontId="35" fillId="33" borderId="23" xfId="196" applyFont="1" applyFill="1" applyBorder="1" applyAlignment="1">
      <alignment horizontal="center" vertical="center" wrapText="1"/>
    </xf>
    <xf numFmtId="9" fontId="35" fillId="33" borderId="35" xfId="196" applyFont="1" applyFill="1" applyBorder="1" applyAlignment="1">
      <alignment horizontal="center" vertical="center" wrapText="1"/>
    </xf>
    <xf numFmtId="1" fontId="32" fillId="33" borderId="20" xfId="0" applyNumberFormat="1" applyFont="1" applyFill="1" applyBorder="1" applyAlignment="1">
      <alignment horizontal="left" vertical="center" wrapText="1"/>
    </xf>
    <xf numFmtId="1" fontId="32" fillId="33" borderId="3" xfId="0" applyNumberFormat="1" applyFont="1" applyFill="1" applyBorder="1" applyAlignment="1">
      <alignment horizontal="left" vertical="center" wrapText="1"/>
    </xf>
    <xf numFmtId="1" fontId="32" fillId="33" borderId="21" xfId="0" applyNumberFormat="1" applyFont="1" applyFill="1" applyBorder="1" applyAlignment="1">
      <alignment horizontal="left" vertical="center" wrapText="1"/>
    </xf>
    <xf numFmtId="9" fontId="35" fillId="33" borderId="20" xfId="196" applyFont="1" applyFill="1" applyBorder="1" applyAlignment="1">
      <alignment horizontal="center" vertical="center" wrapText="1"/>
    </xf>
    <xf numFmtId="9" fontId="35" fillId="33" borderId="21" xfId="196" applyFont="1" applyFill="1" applyBorder="1" applyAlignment="1">
      <alignment horizontal="center" vertical="center" wrapText="1"/>
    </xf>
    <xf numFmtId="9" fontId="35" fillId="33" borderId="34" xfId="196" applyFont="1" applyFill="1" applyBorder="1" applyAlignment="1">
      <alignment horizontal="center" vertical="center" wrapText="1"/>
    </xf>
    <xf numFmtId="0" fontId="32" fillId="33" borderId="20" xfId="0" applyFont="1" applyFill="1" applyBorder="1" applyAlignment="1">
      <alignment horizontal="left" vertical="center" wrapText="1" readingOrder="1"/>
    </xf>
    <xf numFmtId="0" fontId="32" fillId="33" borderId="3" xfId="0" applyFont="1" applyFill="1" applyBorder="1" applyAlignment="1">
      <alignment horizontal="left" vertical="center" wrapText="1" readingOrder="1"/>
    </xf>
    <xf numFmtId="0" fontId="35" fillId="33" borderId="20" xfId="0" applyFont="1" applyFill="1" applyBorder="1" applyAlignment="1">
      <alignment vertical="center" wrapText="1"/>
    </xf>
    <xf numFmtId="0" fontId="35" fillId="33" borderId="11" xfId="0" applyFont="1" applyFill="1" applyBorder="1" applyAlignment="1">
      <alignment vertical="center" wrapText="1"/>
    </xf>
    <xf numFmtId="0" fontId="37" fillId="0" borderId="42" xfId="0" applyFont="1" applyFill="1" applyBorder="1" applyAlignment="1">
      <alignment horizontal="center" vertical="center" wrapText="1"/>
    </xf>
    <xf numFmtId="0" fontId="37" fillId="0" borderId="62" xfId="0" applyFont="1" applyFill="1" applyBorder="1" applyAlignment="1">
      <alignment horizontal="center" vertical="center" wrapText="1"/>
    </xf>
    <xf numFmtId="9" fontId="50" fillId="33" borderId="23" xfId="196" applyFont="1" applyFill="1" applyBorder="1" applyAlignment="1">
      <alignment horizontal="center" vertical="center" wrapText="1"/>
    </xf>
    <xf numFmtId="9" fontId="50" fillId="33" borderId="35" xfId="196" applyFont="1" applyFill="1" applyBorder="1" applyAlignment="1">
      <alignment horizontal="center" vertical="center" wrapText="1"/>
    </xf>
    <xf numFmtId="9" fontId="50" fillId="33" borderId="22" xfId="196" applyFont="1" applyFill="1" applyBorder="1" applyAlignment="1">
      <alignment horizontal="center" vertical="center" wrapText="1"/>
    </xf>
    <xf numFmtId="9" fontId="32" fillId="33" borderId="23" xfId="196" applyFont="1" applyFill="1" applyBorder="1" applyAlignment="1">
      <alignment horizontal="center" vertical="center" wrapText="1"/>
    </xf>
    <xf numFmtId="9" fontId="32" fillId="33" borderId="35" xfId="196" applyFont="1" applyFill="1" applyBorder="1" applyAlignment="1">
      <alignment horizontal="center" vertical="center" wrapText="1"/>
    </xf>
    <xf numFmtId="9" fontId="35" fillId="19" borderId="22" xfId="196" applyFont="1" applyFill="1" applyBorder="1" applyAlignment="1">
      <alignment horizontal="center" vertical="center" wrapText="1"/>
    </xf>
    <xf numFmtId="9" fontId="35" fillId="19" borderId="23" xfId="196" applyFont="1" applyFill="1" applyBorder="1" applyAlignment="1">
      <alignment horizontal="center" vertical="center" wrapText="1"/>
    </xf>
    <xf numFmtId="9" fontId="35" fillId="19" borderId="35" xfId="196" applyFont="1" applyFill="1" applyBorder="1" applyAlignment="1">
      <alignment horizontal="center" vertical="center" wrapText="1"/>
    </xf>
    <xf numFmtId="9" fontId="35" fillId="19" borderId="34" xfId="196" applyFont="1" applyFill="1" applyBorder="1" applyAlignment="1">
      <alignment horizontal="center" vertical="center" wrapText="1"/>
    </xf>
    <xf numFmtId="9" fontId="50" fillId="33" borderId="24" xfId="196" applyFont="1" applyFill="1" applyBorder="1" applyAlignment="1">
      <alignment horizontal="center" vertical="center" wrapText="1"/>
    </xf>
    <xf numFmtId="0" fontId="35" fillId="19" borderId="20" xfId="3" applyFont="1" applyFill="1" applyBorder="1" applyAlignment="1" applyProtection="1">
      <alignment horizontal="center" vertical="center" wrapText="1"/>
      <protection locked="0"/>
    </xf>
    <xf numFmtId="0" fontId="35" fillId="19" borderId="3" xfId="3" applyFont="1" applyFill="1" applyBorder="1" applyAlignment="1" applyProtection="1">
      <alignment horizontal="center" vertical="center" wrapText="1"/>
      <protection locked="0"/>
    </xf>
    <xf numFmtId="9" fontId="50" fillId="33" borderId="34" xfId="196" applyFont="1" applyFill="1" applyBorder="1" applyAlignment="1">
      <alignment horizontal="center" vertical="center" wrapText="1"/>
    </xf>
    <xf numFmtId="9" fontId="50" fillId="19" borderId="23" xfId="196" applyFont="1" applyFill="1" applyBorder="1" applyAlignment="1">
      <alignment horizontal="center" vertical="center" wrapText="1"/>
    </xf>
    <xf numFmtId="9" fontId="32" fillId="32" borderId="34" xfId="196" applyFont="1" applyFill="1" applyBorder="1" applyAlignment="1">
      <alignment horizontal="center" vertical="center" wrapText="1"/>
    </xf>
    <xf numFmtId="9" fontId="32" fillId="32" borderId="23" xfId="196" applyFont="1" applyFill="1" applyBorder="1" applyAlignment="1">
      <alignment horizontal="center" vertical="center" wrapText="1"/>
    </xf>
    <xf numFmtId="9" fontId="32" fillId="32" borderId="35" xfId="196" applyFont="1" applyFill="1" applyBorder="1" applyAlignment="1">
      <alignment horizontal="center" vertical="center" wrapText="1"/>
    </xf>
    <xf numFmtId="9" fontId="50" fillId="32" borderId="34" xfId="196" applyFont="1" applyFill="1" applyBorder="1" applyAlignment="1">
      <alignment horizontal="center" vertical="center" wrapText="1"/>
    </xf>
    <xf numFmtId="9" fontId="50" fillId="32" borderId="23" xfId="196" applyFont="1" applyFill="1" applyBorder="1" applyAlignment="1">
      <alignment horizontal="center" vertical="center" wrapText="1"/>
    </xf>
    <xf numFmtId="9" fontId="32" fillId="32" borderId="41" xfId="196" applyFont="1" applyFill="1" applyBorder="1" applyAlignment="1">
      <alignment horizontal="center" vertical="center" wrapText="1"/>
    </xf>
    <xf numFmtId="9" fontId="50" fillId="32" borderId="35" xfId="196" applyFont="1" applyFill="1" applyBorder="1" applyAlignment="1">
      <alignment horizontal="center" vertical="center" wrapText="1"/>
    </xf>
    <xf numFmtId="9" fontId="32" fillId="32" borderId="22" xfId="196" applyFont="1" applyFill="1" applyBorder="1" applyAlignment="1">
      <alignment horizontal="center" vertical="center" wrapText="1"/>
    </xf>
    <xf numFmtId="0" fontId="33" fillId="32" borderId="20" xfId="0" applyFont="1" applyFill="1" applyBorder="1" applyAlignment="1">
      <alignment horizontal="left" vertical="center" wrapText="1"/>
    </xf>
    <xf numFmtId="0" fontId="33" fillId="36" borderId="46" xfId="0" applyFont="1" applyFill="1" applyBorder="1" applyAlignment="1">
      <alignment horizontal="center" vertical="center" wrapText="1"/>
    </xf>
    <xf numFmtId="0" fontId="33" fillId="36" borderId="37" xfId="0" applyFont="1" applyFill="1" applyBorder="1" applyAlignment="1">
      <alignment horizontal="center" vertical="center" wrapText="1"/>
    </xf>
    <xf numFmtId="0" fontId="33" fillId="36" borderId="45" xfId="0" applyFont="1" applyFill="1" applyBorder="1" applyAlignment="1">
      <alignment horizontal="center" vertical="center" wrapText="1"/>
    </xf>
    <xf numFmtId="0" fontId="33" fillId="9" borderId="45" xfId="0" applyFont="1" applyFill="1" applyBorder="1" applyAlignment="1">
      <alignment horizontal="center" vertical="center" wrapText="1"/>
    </xf>
    <xf numFmtId="0" fontId="33" fillId="9" borderId="46" xfId="0" applyFont="1" applyFill="1" applyBorder="1" applyAlignment="1">
      <alignment horizontal="center" vertical="center" wrapText="1"/>
    </xf>
    <xf numFmtId="0" fontId="33" fillId="6" borderId="45" xfId="0" applyFont="1" applyFill="1" applyBorder="1" applyAlignment="1">
      <alignment horizontal="center" vertical="center" wrapText="1"/>
    </xf>
    <xf numFmtId="0" fontId="33" fillId="6" borderId="46" xfId="0" applyFont="1" applyFill="1" applyBorder="1" applyAlignment="1">
      <alignment horizontal="center" vertical="center" wrapText="1"/>
    </xf>
    <xf numFmtId="9" fontId="33" fillId="6" borderId="45" xfId="0" applyNumberFormat="1" applyFont="1" applyFill="1" applyBorder="1" applyAlignment="1">
      <alignment horizontal="center" vertical="center" wrapText="1"/>
    </xf>
    <xf numFmtId="9" fontId="33" fillId="6" borderId="46" xfId="0" applyNumberFormat="1" applyFont="1" applyFill="1" applyBorder="1" applyAlignment="1">
      <alignment horizontal="center" vertical="center" wrapText="1"/>
    </xf>
    <xf numFmtId="0" fontId="33" fillId="36" borderId="45" xfId="0" applyFont="1" applyFill="1" applyBorder="1" applyAlignment="1">
      <alignment horizontal="center" vertical="center" wrapText="1" readingOrder="1"/>
    </xf>
    <xf numFmtId="0" fontId="33" fillId="36" borderId="46" xfId="0" applyFont="1" applyFill="1" applyBorder="1" applyAlignment="1">
      <alignment horizontal="center" vertical="center" wrapText="1" readingOrder="1"/>
    </xf>
    <xf numFmtId="0" fontId="33" fillId="36" borderId="37" xfId="0" applyFont="1" applyFill="1" applyBorder="1" applyAlignment="1">
      <alignment horizontal="center" vertical="center" wrapText="1" readingOrder="1"/>
    </xf>
    <xf numFmtId="0" fontId="33" fillId="9" borderId="45" xfId="1" applyFont="1" applyFill="1" applyBorder="1" applyAlignment="1">
      <alignment horizontal="center" vertical="center" wrapText="1"/>
    </xf>
    <xf numFmtId="0" fontId="33" fillId="9" borderId="46" xfId="1" applyFont="1" applyFill="1" applyBorder="1" applyAlignment="1">
      <alignment horizontal="center" vertical="center" wrapText="1"/>
    </xf>
    <xf numFmtId="0" fontId="33" fillId="9" borderId="37" xfId="1" applyFont="1" applyFill="1" applyBorder="1" applyAlignment="1">
      <alignment horizontal="center" vertical="center" wrapText="1"/>
    </xf>
    <xf numFmtId="0" fontId="33" fillId="9" borderId="37" xfId="0" applyFont="1" applyFill="1" applyBorder="1" applyAlignment="1">
      <alignment horizontal="center" vertical="center" wrapText="1"/>
    </xf>
    <xf numFmtId="0" fontId="33" fillId="35" borderId="45" xfId="0" applyFont="1" applyFill="1" applyBorder="1" applyAlignment="1">
      <alignment horizontal="center" vertical="center" wrapText="1"/>
    </xf>
    <xf numFmtId="0" fontId="33" fillId="35" borderId="46" xfId="0" applyFont="1" applyFill="1" applyBorder="1" applyAlignment="1">
      <alignment horizontal="center" vertical="center" wrapText="1"/>
    </xf>
    <xf numFmtId="0" fontId="33" fillId="35" borderId="37" xfId="0" applyFont="1" applyFill="1" applyBorder="1" applyAlignment="1">
      <alignment horizontal="center" vertical="center" wrapText="1"/>
    </xf>
    <xf numFmtId="0" fontId="33" fillId="32" borderId="45" xfId="0" applyFont="1" applyFill="1" applyBorder="1" applyAlignment="1">
      <alignment horizontal="center" vertical="center" wrapText="1"/>
    </xf>
    <xf numFmtId="0" fontId="33" fillId="32" borderId="46" xfId="0" applyFont="1" applyFill="1" applyBorder="1" applyAlignment="1">
      <alignment horizontal="center" vertical="center" wrapText="1"/>
    </xf>
    <xf numFmtId="0" fontId="33" fillId="32" borderId="37" xfId="0" applyFont="1" applyFill="1" applyBorder="1" applyAlignment="1">
      <alignment horizontal="center" vertical="center" wrapText="1"/>
    </xf>
    <xf numFmtId="0" fontId="33" fillId="19" borderId="45" xfId="3" applyFont="1" applyFill="1" applyBorder="1" applyAlignment="1" applyProtection="1">
      <alignment horizontal="center" vertical="center" wrapText="1"/>
      <protection locked="0"/>
    </xf>
    <xf numFmtId="0" fontId="33" fillId="19" borderId="46" xfId="3" applyFont="1" applyFill="1" applyBorder="1" applyAlignment="1" applyProtection="1">
      <alignment horizontal="center" vertical="center" wrapText="1"/>
      <protection locked="0"/>
    </xf>
    <xf numFmtId="10" fontId="33" fillId="19" borderId="45" xfId="0" applyNumberFormat="1" applyFont="1" applyFill="1" applyBorder="1" applyAlignment="1">
      <alignment horizontal="center" vertical="center" wrapText="1"/>
    </xf>
    <xf numFmtId="10" fontId="33" fillId="19" borderId="46" xfId="0" applyNumberFormat="1" applyFont="1" applyFill="1" applyBorder="1" applyAlignment="1">
      <alignment horizontal="center" vertical="center" wrapText="1"/>
    </xf>
    <xf numFmtId="0" fontId="33" fillId="32" borderId="45" xfId="0" applyFont="1" applyFill="1" applyBorder="1" applyAlignment="1">
      <alignment horizontal="center" vertical="center" wrapText="1" readingOrder="1"/>
    </xf>
    <xf numFmtId="0" fontId="33" fillId="32" borderId="46" xfId="0" applyFont="1" applyFill="1" applyBorder="1" applyAlignment="1">
      <alignment horizontal="center" vertical="center" wrapText="1" readingOrder="1"/>
    </xf>
    <xf numFmtId="0" fontId="33" fillId="34" borderId="45" xfId="3" applyFont="1" applyFill="1" applyBorder="1" applyAlignment="1" applyProtection="1">
      <alignment horizontal="center" vertical="center" wrapText="1"/>
      <protection locked="0"/>
    </xf>
    <xf numFmtId="0" fontId="33" fillId="34" borderId="46" xfId="3" applyFont="1" applyFill="1" applyBorder="1" applyAlignment="1" applyProtection="1">
      <alignment horizontal="center" vertical="center" wrapText="1"/>
      <protection locked="0"/>
    </xf>
    <xf numFmtId="0" fontId="33" fillId="33" borderId="45" xfId="0" applyFont="1" applyFill="1" applyBorder="1" applyAlignment="1">
      <alignment horizontal="center" vertical="center" wrapText="1"/>
    </xf>
    <xf numFmtId="0" fontId="33" fillId="33" borderId="46" xfId="0" applyFont="1" applyFill="1" applyBorder="1" applyAlignment="1">
      <alignment horizontal="center" vertical="center" wrapText="1"/>
    </xf>
    <xf numFmtId="0" fontId="33" fillId="33" borderId="37" xfId="0" applyFont="1" applyFill="1" applyBorder="1" applyAlignment="1">
      <alignment horizontal="center" vertical="center" wrapText="1"/>
    </xf>
    <xf numFmtId="0" fontId="33" fillId="19" borderId="45" xfId="1" applyFont="1" applyFill="1" applyBorder="1" applyAlignment="1">
      <alignment horizontal="center" vertical="center" wrapText="1"/>
    </xf>
    <xf numFmtId="0" fontId="33" fillId="19" borderId="46" xfId="1" applyFont="1" applyFill="1" applyBorder="1" applyAlignment="1">
      <alignment horizontal="center" vertical="center" wrapText="1"/>
    </xf>
    <xf numFmtId="0" fontId="33" fillId="5" borderId="46" xfId="1" applyFont="1" applyFill="1" applyBorder="1" applyAlignment="1">
      <alignment horizontal="center" vertical="center" wrapText="1"/>
    </xf>
    <xf numFmtId="15" fontId="33" fillId="32" borderId="46" xfId="0" applyNumberFormat="1" applyFont="1" applyFill="1" applyBorder="1" applyAlignment="1">
      <alignment horizontal="center" vertical="center" wrapText="1"/>
    </xf>
    <xf numFmtId="15" fontId="33" fillId="32" borderId="45" xfId="0" applyNumberFormat="1" applyFont="1" applyFill="1" applyBorder="1" applyAlignment="1">
      <alignment horizontal="center" vertical="center" wrapText="1"/>
    </xf>
  </cellXfs>
  <cellStyles count="198">
    <cellStyle name="Énfasis1" xfId="1" builtinId="29"/>
    <cellStyle name="Énfasis5" xfId="2" builtinId="45"/>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Millares" xfId="197" builtinId="3"/>
    <cellStyle name="Normal" xfId="0" builtinId="0"/>
    <cellStyle name="Normal 2 2" xfId="3"/>
    <cellStyle name="Porcentaje" xfId="196" builtinId="5"/>
  </cellStyles>
  <dxfs count="0"/>
  <tableStyles count="0" defaultTableStyle="TableStyleMedium2" defaultPivotStyle="PivotStyleLight16"/>
  <colors>
    <mruColors>
      <color rgb="FFFF99CC"/>
      <color rgb="FFCC99FF"/>
      <color rgb="FFFF6600"/>
      <color rgb="FFCCFFCC"/>
      <color rgb="FFCC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CUMPLIMIENTO</a:t>
            </a:r>
            <a:r>
              <a:rPr lang="es-CO" b="1" baseline="0">
                <a:solidFill>
                  <a:sysClr val="windowText" lastClr="000000"/>
                </a:solidFill>
              </a:rPr>
              <a:t> DE ACTIVIDADES DEL  PLAN DE ACCION - AEROCIVIL 2019</a:t>
            </a:r>
            <a:endParaRPr lang="es-CO" b="1">
              <a:solidFill>
                <a:sysClr val="windowText" lastClr="000000"/>
              </a:solidFill>
            </a:endParaRPr>
          </a:p>
        </c:rich>
      </c:tx>
      <c:layout>
        <c:manualLayout>
          <c:xMode val="edge"/>
          <c:yMode val="edge"/>
          <c:x val="0.16845865485560535"/>
          <c:y val="2.943104633757845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1"/>
          <c:tx>
            <c:v>EJECUTADO</c:v>
          </c:tx>
          <c:spPr>
            <a:solidFill>
              <a:schemeClr val="accent2"/>
            </a:solidFill>
            <a:ln>
              <a:noFill/>
            </a:ln>
            <a:effectLst/>
          </c:spPr>
          <c:invertIfNegative val="0"/>
          <c:dLbls>
            <c:dLbl>
              <c:idx val="0"/>
              <c:layout>
                <c:manualLayout>
                  <c:x val="8.3395373690893698E-2"/>
                  <c:y val="6.451614541939165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7A-4695-B989-863FED45AF73}"/>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ACTIVIDADES!$X$3:$AA$3</c:f>
              <c:strCache>
                <c:ptCount val="4"/>
                <c:pt idx="0">
                  <c:v>EVALUACIÓN TRIM I</c:v>
                </c:pt>
                <c:pt idx="1">
                  <c:v>EVALUACIÓN TRIM II</c:v>
                </c:pt>
                <c:pt idx="2">
                  <c:v>EVALUACIÓN TRIM III</c:v>
                </c:pt>
                <c:pt idx="3">
                  <c:v>EVALUACIÓN TRIM IV</c:v>
                </c:pt>
              </c:strCache>
            </c:strRef>
          </c:cat>
          <c:val>
            <c:numRef>
              <c:f>ACTIVIDADES!$X$810:$AA$810</c:f>
              <c:numCache>
                <c:formatCode>0.00%</c:formatCode>
                <c:ptCount val="4"/>
                <c:pt idx="0">
                  <c:v>0.20201518840579707</c:v>
                </c:pt>
              </c:numCache>
            </c:numRef>
          </c:val>
          <c:extLst xmlns:c16r2="http://schemas.microsoft.com/office/drawing/2015/06/chart">
            <c:ext xmlns:c16="http://schemas.microsoft.com/office/drawing/2014/chart" uri="{C3380CC4-5D6E-409C-BE32-E72D297353CC}">
              <c16:uniqueId val="{00000007-3E95-4B6A-A032-2A705687825B}"/>
            </c:ext>
          </c:extLst>
        </c:ser>
        <c:dLbls>
          <c:showLegendKey val="0"/>
          <c:showVal val="0"/>
          <c:showCatName val="0"/>
          <c:showSerName val="0"/>
          <c:showPercent val="0"/>
          <c:showBubbleSize val="0"/>
        </c:dLbls>
        <c:gapWidth val="150"/>
        <c:axId val="-781081728"/>
        <c:axId val="-781074656"/>
      </c:barChart>
      <c:lineChart>
        <c:grouping val="standard"/>
        <c:varyColors val="0"/>
        <c:ser>
          <c:idx val="0"/>
          <c:order val="0"/>
          <c:tx>
            <c:v>PROGRAMADO</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3.9612802503174525E-2"/>
                  <c:y val="-7.74193745032701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57A-4695-B989-863FED45AF73}"/>
                </c:ext>
                <c:ext xmlns:c15="http://schemas.microsoft.com/office/drawing/2012/chart" uri="{CE6537A1-D6FC-4f65-9D91-7224C49458BB}"/>
              </c:extLst>
            </c:dLbl>
            <c:dLbl>
              <c:idx val="1"/>
              <c:layout>
                <c:manualLayout>
                  <c:x val="-5.2122108556808586E-2"/>
                  <c:y val="-7.419356723230059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57A-4695-B989-863FED45AF73}"/>
                </c:ext>
                <c:ext xmlns:c15="http://schemas.microsoft.com/office/drawing/2012/chart" uri="{CE6537A1-D6FC-4f65-9D91-7224C49458BB}"/>
              </c:extLst>
            </c:dLbl>
            <c:dLbl>
              <c:idx val="2"/>
              <c:layout>
                <c:manualLayout>
                  <c:x val="-5.2122108556808662E-2"/>
                  <c:y val="-6.774195269036135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7A-4695-B989-863FED45AF73}"/>
                </c:ext>
                <c:ext xmlns:c15="http://schemas.microsoft.com/office/drawing/2012/chart" uri="{CE6537A1-D6FC-4f65-9D91-7224C49458BB}"/>
              </c:extLst>
            </c:dLbl>
            <c:dLbl>
              <c:idx val="3"/>
              <c:layout>
                <c:manualLayout>
                  <c:x val="-2.0848843422723432E-3"/>
                  <c:y val="4.838710906454379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57A-4695-B989-863FED45AF73}"/>
                </c:ext>
                <c:ext xmlns:c15="http://schemas.microsoft.com/office/drawing/2012/chart" uri="{CE6537A1-D6FC-4f65-9D91-7224C49458BB}"/>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ACTIVIDADES!$X$3:$AA$3</c:f>
              <c:strCache>
                <c:ptCount val="4"/>
                <c:pt idx="0">
                  <c:v>EVALUACIÓN TRIM I</c:v>
                </c:pt>
                <c:pt idx="1">
                  <c:v>EVALUACIÓN TRIM II</c:v>
                </c:pt>
                <c:pt idx="2">
                  <c:v>EVALUACIÓN TRIM III</c:v>
                </c:pt>
                <c:pt idx="3">
                  <c:v>EVALUACIÓN TRIM IV</c:v>
                </c:pt>
              </c:strCache>
            </c:strRef>
          </c:cat>
          <c:val>
            <c:numRef>
              <c:f>ACTIVIDADES!$X$808:$AA$808</c:f>
              <c:numCache>
                <c:formatCode>0.00%</c:formatCode>
                <c:ptCount val="4"/>
                <c:pt idx="0">
                  <c:v>0.21171808695652172</c:v>
                </c:pt>
                <c:pt idx="1">
                  <c:v>0.43581765217391305</c:v>
                </c:pt>
                <c:pt idx="2">
                  <c:v>0.66164769565217396</c:v>
                </c:pt>
                <c:pt idx="3">
                  <c:v>0.97426086956521807</c:v>
                </c:pt>
              </c:numCache>
            </c:numRef>
          </c:val>
          <c:smooth val="0"/>
          <c:extLst xmlns:c16r2="http://schemas.microsoft.com/office/drawing/2015/06/chart">
            <c:ext xmlns:c16="http://schemas.microsoft.com/office/drawing/2014/chart" uri="{C3380CC4-5D6E-409C-BE32-E72D297353CC}">
              <c16:uniqueId val="{00000006-3E95-4B6A-A032-2A705687825B}"/>
            </c:ext>
          </c:extLst>
        </c:ser>
        <c:dLbls>
          <c:showLegendKey val="0"/>
          <c:showVal val="0"/>
          <c:showCatName val="0"/>
          <c:showSerName val="0"/>
          <c:showPercent val="0"/>
          <c:showBubbleSize val="0"/>
        </c:dLbls>
        <c:marker val="1"/>
        <c:smooth val="0"/>
        <c:axId val="-781081728"/>
        <c:axId val="-781074656"/>
      </c:lineChart>
      <c:catAx>
        <c:axId val="-781081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81074656"/>
        <c:crosses val="autoZero"/>
        <c:auto val="1"/>
        <c:lblAlgn val="ctr"/>
        <c:lblOffset val="100"/>
        <c:noMultiLvlLbl val="0"/>
      </c:catAx>
      <c:valAx>
        <c:axId val="-781074656"/>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81081728"/>
        <c:crosses val="autoZero"/>
        <c:crossBetween val="between"/>
        <c:majorUnit val="0.2"/>
        <c:min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38100" cap="flat" cmpd="thickThin" algn="ctr">
      <a:solidFill>
        <a:schemeClr val="tx2"/>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CUMPLIMIENTO</a:t>
            </a:r>
            <a:r>
              <a:rPr lang="es-CO" b="1" baseline="0">
                <a:solidFill>
                  <a:sysClr val="windowText" lastClr="000000"/>
                </a:solidFill>
              </a:rPr>
              <a:t> DE COMPROMISOS DEL  PLAN DE ACCION - AEROCIVIL 2019</a:t>
            </a:r>
            <a:endParaRPr lang="es-CO" b="1">
              <a:solidFill>
                <a:sysClr val="windowText" lastClr="000000"/>
              </a:solidFill>
            </a:endParaRPr>
          </a:p>
        </c:rich>
      </c:tx>
      <c:layout>
        <c:manualLayout>
          <c:xMode val="edge"/>
          <c:yMode val="edge"/>
          <c:x val="0.16845862983638341"/>
          <c:y val="2.229807077793930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v>PROGRAMADO</c:v>
          </c:tx>
          <c:spPr>
            <a:ln w="28575" cap="rnd">
              <a:solidFill>
                <a:schemeClr val="accent1"/>
              </a:solidFill>
              <a:round/>
            </a:ln>
            <a:effectLst/>
          </c:spPr>
          <c:marker>
            <c:symbol val="circle"/>
            <c:size val="8"/>
            <c:spPr>
              <a:solidFill>
                <a:schemeClr val="accent1">
                  <a:lumMod val="50000"/>
                </a:schemeClr>
              </a:solidFill>
              <a:ln w="9525">
                <a:solidFill>
                  <a:schemeClr val="accent1">
                    <a:lumMod val="50000"/>
                  </a:schemeClr>
                </a:solidFill>
              </a:ln>
              <a:effectLst/>
            </c:spPr>
          </c:marker>
          <c:dLbls>
            <c:dLbl>
              <c:idx val="0"/>
              <c:layout>
                <c:manualLayout>
                  <c:x val="-7.2835372068314849E-2"/>
                  <c:y val="-5.096701892100424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F52-4EDF-A449-EEF6870C726C}"/>
                </c:ext>
                <c:ext xmlns:c15="http://schemas.microsoft.com/office/drawing/2012/chart" uri="{CE6537A1-D6FC-4f65-9D91-7224C49458BB}"/>
              </c:extLst>
            </c:dLbl>
            <c:dLbl>
              <c:idx val="1"/>
              <c:layout>
                <c:manualLayout>
                  <c:x val="-6.2430318915698425E-2"/>
                  <c:y val="-5.096701892100424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52-4EDF-A449-EEF6870C726C}"/>
                </c:ext>
                <c:ext xmlns:c15="http://schemas.microsoft.com/office/drawing/2012/chart" uri="{CE6537A1-D6FC-4f65-9D91-7224C49458BB}"/>
              </c:extLst>
            </c:dLbl>
            <c:dLbl>
              <c:idx val="2"/>
              <c:layout>
                <c:manualLayout>
                  <c:x val="-7.9078403959884663E-2"/>
                  <c:y val="-5.09670189210041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F52-4EDF-A449-EEF6870C726C}"/>
                </c:ext>
                <c:ext xmlns:c15="http://schemas.microsoft.com/office/drawing/2012/chart" uri="{CE6537A1-D6FC-4f65-9D91-7224C49458BB}"/>
              </c:extLst>
            </c:dLbl>
            <c:dLbl>
              <c:idx val="3"/>
              <c:layout>
                <c:manualLayout>
                  <c:x val="-0.10405053152616404"/>
                  <c:y val="-1.274175473025103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F52-4EDF-A449-EEF6870C726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1">
                        <a:lumMod val="50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COMPROMISOS!$T$3:$W$3</c:f>
              <c:strCache>
                <c:ptCount val="4"/>
                <c:pt idx="0">
                  <c:v>EVALUACIÓN TRIM I</c:v>
                </c:pt>
                <c:pt idx="1">
                  <c:v>EVALUACIÓN TRIM II</c:v>
                </c:pt>
                <c:pt idx="2">
                  <c:v>EVALUACIÓN TRIM III</c:v>
                </c:pt>
                <c:pt idx="3">
                  <c:v>EVALUACIÓN TRIM IV</c:v>
                </c:pt>
              </c:strCache>
            </c:strRef>
          </c:cat>
          <c:val>
            <c:numRef>
              <c:f>COMPROMISOS!$T$234:$W$234</c:f>
              <c:numCache>
                <c:formatCode>0.00%</c:formatCode>
                <c:ptCount val="4"/>
                <c:pt idx="0">
                  <c:v>5.1304347826086956E-2</c:v>
                </c:pt>
                <c:pt idx="1">
                  <c:v>0.18231884057971015</c:v>
                </c:pt>
                <c:pt idx="2">
                  <c:v>0.70608695652173914</c:v>
                </c:pt>
                <c:pt idx="3">
                  <c:v>1</c:v>
                </c:pt>
              </c:numCache>
            </c:numRef>
          </c:val>
          <c:smooth val="0"/>
          <c:extLst xmlns:c16r2="http://schemas.microsoft.com/office/drawing/2015/06/chart">
            <c:ext xmlns:c16="http://schemas.microsoft.com/office/drawing/2014/chart" uri="{C3380CC4-5D6E-409C-BE32-E72D297353CC}">
              <c16:uniqueId val="{00000004-1F52-4EDF-A449-EEF6870C726C}"/>
            </c:ext>
          </c:extLst>
        </c:ser>
        <c:ser>
          <c:idx val="1"/>
          <c:order val="1"/>
          <c:tx>
            <c:v>EJECUTADO</c:v>
          </c:tx>
          <c:spPr>
            <a:ln w="28575" cap="rnd">
              <a:solidFill>
                <a:schemeClr val="accent2"/>
              </a:solidFill>
              <a:round/>
            </a:ln>
            <a:effectLst/>
          </c:spPr>
          <c:marker>
            <c:symbol val="circle"/>
            <c:size val="5"/>
            <c:spPr>
              <a:solidFill>
                <a:srgbClr val="00B050"/>
              </a:solidFill>
              <a:ln w="9525">
                <a:solidFill>
                  <a:srgbClr val="00B05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FF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COMPROMISOS!$T$3:$W$3</c:f>
              <c:strCache>
                <c:ptCount val="4"/>
                <c:pt idx="0">
                  <c:v>EVALUACIÓN TRIM I</c:v>
                </c:pt>
                <c:pt idx="1">
                  <c:v>EVALUACIÓN TRIM II</c:v>
                </c:pt>
                <c:pt idx="2">
                  <c:v>EVALUACIÓN TRIM III</c:v>
                </c:pt>
                <c:pt idx="3">
                  <c:v>EVALUACIÓN TRIM IV</c:v>
                </c:pt>
              </c:strCache>
            </c:strRef>
          </c:cat>
          <c:val>
            <c:numRef>
              <c:f>COMPROMISOS!$T$236:$W$236</c:f>
              <c:numCache>
                <c:formatCode>0.00%</c:formatCode>
                <c:ptCount val="4"/>
                <c:pt idx="0">
                  <c:v>0</c:v>
                </c:pt>
              </c:numCache>
            </c:numRef>
          </c:val>
          <c:smooth val="0"/>
          <c:extLst xmlns:c16r2="http://schemas.microsoft.com/office/drawing/2015/06/chart">
            <c:ext xmlns:c16="http://schemas.microsoft.com/office/drawing/2014/chart" uri="{C3380CC4-5D6E-409C-BE32-E72D297353CC}">
              <c16:uniqueId val="{00000005-1F52-4EDF-A449-EEF6870C726C}"/>
            </c:ext>
          </c:extLst>
        </c:ser>
        <c:dLbls>
          <c:showLegendKey val="0"/>
          <c:showVal val="0"/>
          <c:showCatName val="0"/>
          <c:showSerName val="0"/>
          <c:showPercent val="0"/>
          <c:showBubbleSize val="0"/>
        </c:dLbls>
        <c:marker val="1"/>
        <c:smooth val="0"/>
        <c:axId val="-781081184"/>
        <c:axId val="-781072480"/>
      </c:lineChart>
      <c:catAx>
        <c:axId val="-7810811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81072480"/>
        <c:crosses val="autoZero"/>
        <c:auto val="1"/>
        <c:lblAlgn val="ctr"/>
        <c:lblOffset val="100"/>
        <c:noMultiLvlLbl val="0"/>
      </c:catAx>
      <c:valAx>
        <c:axId val="-781072480"/>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81081184"/>
        <c:crosses val="autoZero"/>
        <c:crossBetween val="between"/>
        <c:majorUnit val="0.2"/>
        <c:min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38100" cap="flat" cmpd="thickThin" algn="ctr">
      <a:solidFill>
        <a:schemeClr val="tx2"/>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CUMPLIMIENTO</a:t>
            </a:r>
            <a:r>
              <a:rPr lang="es-CO" b="1" baseline="0">
                <a:solidFill>
                  <a:sysClr val="windowText" lastClr="000000"/>
                </a:solidFill>
              </a:rPr>
              <a:t> DE ACTIVIDADES DEL  PLAN DE ACCION - AEROCIVIL 2019</a:t>
            </a:r>
            <a:endParaRPr lang="es-CO" b="1">
              <a:solidFill>
                <a:sysClr val="windowText" lastClr="000000"/>
              </a:solidFill>
            </a:endParaRPr>
          </a:p>
        </c:rich>
      </c:tx>
      <c:layout>
        <c:manualLayout>
          <c:xMode val="edge"/>
          <c:yMode val="edge"/>
          <c:x val="0.16845865485560535"/>
          <c:y val="2.9431046337578455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PROGRAMADO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'ACTIVIDADES (2)'!$V$3:$Y$3</c:f>
              <c:strCache>
                <c:ptCount val="4"/>
                <c:pt idx="0">
                  <c:v>EVALUACIÓN TRIM I</c:v>
                </c:pt>
                <c:pt idx="1">
                  <c:v>EVALUACIÓN TRIM II</c:v>
                </c:pt>
                <c:pt idx="2">
                  <c:v>EVALUACIÓN TRIM III</c:v>
                </c:pt>
                <c:pt idx="3">
                  <c:v>EVALUACIÓN TRIM IV</c:v>
                </c:pt>
              </c:strCache>
            </c:strRef>
          </c:cat>
          <c:val>
            <c:numRef>
              <c:f>'ACTIVIDADES (2)'!$V$806:$Y$806</c:f>
              <c:numCache>
                <c:formatCode>0.00%</c:formatCode>
                <c:ptCount val="4"/>
                <c:pt idx="0">
                  <c:v>0.20322244711686707</c:v>
                </c:pt>
                <c:pt idx="1">
                  <c:v>0.41117113043478271</c:v>
                </c:pt>
                <c:pt idx="2">
                  <c:v>0.63843639130434782</c:v>
                </c:pt>
                <c:pt idx="3">
                  <c:v>0.99513043478260943</c:v>
                </c:pt>
              </c:numCache>
            </c:numRef>
          </c:val>
          <c:extLst xmlns:c16r2="http://schemas.microsoft.com/office/drawing/2015/06/chart">
            <c:ext xmlns:c16="http://schemas.microsoft.com/office/drawing/2014/chart" uri="{C3380CC4-5D6E-409C-BE32-E72D297353CC}">
              <c16:uniqueId val="{00000000-1EA2-4CD3-B786-001E2194BFF1}"/>
            </c:ext>
          </c:extLst>
        </c:ser>
        <c:ser>
          <c:idx val="1"/>
          <c:order val="1"/>
          <c:tx>
            <c:v>EJECUTADO</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'ACTIVIDADES (2)'!$V$3:$Y$3</c:f>
              <c:strCache>
                <c:ptCount val="4"/>
                <c:pt idx="0">
                  <c:v>EVALUACIÓN TRIM I</c:v>
                </c:pt>
                <c:pt idx="1">
                  <c:v>EVALUACIÓN TRIM II</c:v>
                </c:pt>
                <c:pt idx="2">
                  <c:v>EVALUACIÓN TRIM III</c:v>
                </c:pt>
                <c:pt idx="3">
                  <c:v>EVALUACIÓN TRIM IV</c:v>
                </c:pt>
              </c:strCache>
            </c:strRef>
          </c:cat>
          <c:val>
            <c:numRef>
              <c:f>'ACTIVIDADES (2)'!$V$808:$Y$808</c:f>
              <c:numCache>
                <c:formatCode>0.00%</c:formatCode>
                <c:ptCount val="4"/>
                <c:pt idx="0">
                  <c:v>0.18717908405797098</c:v>
                </c:pt>
              </c:numCache>
            </c:numRef>
          </c:val>
          <c:extLst xmlns:c16r2="http://schemas.microsoft.com/office/drawing/2015/06/chart">
            <c:ext xmlns:c16="http://schemas.microsoft.com/office/drawing/2014/chart" uri="{C3380CC4-5D6E-409C-BE32-E72D297353CC}">
              <c16:uniqueId val="{00000001-1EA2-4CD3-B786-001E2194BFF1}"/>
            </c:ext>
          </c:extLst>
        </c:ser>
        <c:dLbls>
          <c:showLegendKey val="0"/>
          <c:showVal val="0"/>
          <c:showCatName val="0"/>
          <c:showSerName val="0"/>
          <c:showPercent val="0"/>
          <c:showBubbleSize val="0"/>
        </c:dLbls>
        <c:gapWidth val="150"/>
        <c:axId val="-781077376"/>
        <c:axId val="-781076832"/>
      </c:barChart>
      <c:catAx>
        <c:axId val="-781077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81076832"/>
        <c:crosses val="autoZero"/>
        <c:auto val="1"/>
        <c:lblAlgn val="ctr"/>
        <c:lblOffset val="100"/>
        <c:noMultiLvlLbl val="0"/>
      </c:catAx>
      <c:valAx>
        <c:axId val="-781076832"/>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781077376"/>
        <c:crosses val="autoZero"/>
        <c:crossBetween val="between"/>
        <c:majorUnit val="0.2"/>
        <c:min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38100" cap="flat" cmpd="thickThin" algn="ctr">
      <a:solidFill>
        <a:schemeClr val="tx2"/>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1047751</xdr:colOff>
      <xdr:row>1</xdr:row>
      <xdr:rowOff>52919</xdr:rowOff>
    </xdr:from>
    <xdr:to>
      <xdr:col>1</xdr:col>
      <xdr:colOff>340439</xdr:colOff>
      <xdr:row>1</xdr:row>
      <xdr:rowOff>751418</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rotWithShape="1">
        <a:blip xmlns:r="http://schemas.openxmlformats.org/officeDocument/2006/relationships" r:embed="rId1"/>
        <a:srcRect t="8890" b="9250"/>
        <a:stretch/>
      </xdr:blipFill>
      <xdr:spPr>
        <a:xfrm>
          <a:off x="1047751" y="116419"/>
          <a:ext cx="840727" cy="698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87555</xdr:rowOff>
    </xdr:from>
    <xdr:to>
      <xdr:col>0</xdr:col>
      <xdr:colOff>1390787</xdr:colOff>
      <xdr:row>0</xdr:row>
      <xdr:rowOff>991071</xdr:rowOff>
    </xdr:to>
    <xdr:pic>
      <xdr:nvPicPr>
        <xdr:cNvPr id="2" name="Imagen 1">
          <a:extLst>
            <a:ext uri="{FF2B5EF4-FFF2-40B4-BE49-F238E27FC236}">
              <a16:creationId xmlns:a16="http://schemas.microsoft.com/office/drawing/2014/main" xmlns="" id="{66B9FDAA-F190-48A7-8AFC-29409D3C37AB}"/>
            </a:ext>
          </a:extLst>
        </xdr:cNvPr>
        <xdr:cNvPicPr>
          <a:picLocks noChangeAspect="1"/>
        </xdr:cNvPicPr>
      </xdr:nvPicPr>
      <xdr:blipFill rotWithShape="1">
        <a:blip xmlns:r="http://schemas.openxmlformats.org/officeDocument/2006/relationships" r:embed="rId1"/>
        <a:srcRect t="8890" b="9250"/>
        <a:stretch/>
      </xdr:blipFill>
      <xdr:spPr>
        <a:xfrm>
          <a:off x="190500" y="87555"/>
          <a:ext cx="1200287" cy="903516"/>
        </a:xfrm>
        <a:prstGeom prst="rect">
          <a:avLst/>
        </a:prstGeom>
      </xdr:spPr>
    </xdr:pic>
    <xdr:clientData/>
  </xdr:twoCellAnchor>
  <xdr:twoCellAnchor>
    <xdr:from>
      <xdr:col>28</xdr:col>
      <xdr:colOff>376464</xdr:colOff>
      <xdr:row>807</xdr:row>
      <xdr:rowOff>63501</xdr:rowOff>
    </xdr:from>
    <xdr:to>
      <xdr:col>31</xdr:col>
      <xdr:colOff>483054</xdr:colOff>
      <xdr:row>829</xdr:row>
      <xdr:rowOff>111125</xdr:rowOff>
    </xdr:to>
    <xdr:graphicFrame macro="">
      <xdr:nvGraphicFramePr>
        <xdr:cNvPr id="3" name="Gráfico 2">
          <a:extLst>
            <a:ext uri="{FF2B5EF4-FFF2-40B4-BE49-F238E27FC236}">
              <a16:creationId xmlns:a16="http://schemas.microsoft.com/office/drawing/2014/main" xmlns="" id="{242DE062-DBE2-41C6-B372-32DB87F94B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71680</xdr:rowOff>
    </xdr:from>
    <xdr:to>
      <xdr:col>0</xdr:col>
      <xdr:colOff>1343162</xdr:colOff>
      <xdr:row>0</xdr:row>
      <xdr:rowOff>975196</xdr:rowOff>
    </xdr:to>
    <xdr:pic>
      <xdr:nvPicPr>
        <xdr:cNvPr id="2" name="Imagen 1">
          <a:extLst>
            <a:ext uri="{FF2B5EF4-FFF2-40B4-BE49-F238E27FC236}">
              <a16:creationId xmlns:a16="http://schemas.microsoft.com/office/drawing/2014/main" xmlns="" id="{7194EC33-9019-4C9C-B00B-570FB0DB0878}"/>
            </a:ext>
          </a:extLst>
        </xdr:cNvPr>
        <xdr:cNvPicPr>
          <a:picLocks noChangeAspect="1"/>
        </xdr:cNvPicPr>
      </xdr:nvPicPr>
      <xdr:blipFill rotWithShape="1">
        <a:blip xmlns:r="http://schemas.openxmlformats.org/officeDocument/2006/relationships" r:embed="rId1"/>
        <a:srcRect t="8890" b="9250"/>
        <a:stretch/>
      </xdr:blipFill>
      <xdr:spPr>
        <a:xfrm>
          <a:off x="142875" y="71680"/>
          <a:ext cx="1200287" cy="903516"/>
        </a:xfrm>
        <a:prstGeom prst="rect">
          <a:avLst/>
        </a:prstGeom>
      </xdr:spPr>
    </xdr:pic>
    <xdr:clientData/>
  </xdr:twoCellAnchor>
  <xdr:twoCellAnchor>
    <xdr:from>
      <xdr:col>19</xdr:col>
      <xdr:colOff>0</xdr:colOff>
      <xdr:row>237</xdr:row>
      <xdr:rowOff>0</xdr:rowOff>
    </xdr:from>
    <xdr:to>
      <xdr:col>23</xdr:col>
      <xdr:colOff>1184440</xdr:colOff>
      <xdr:row>260</xdr:row>
      <xdr:rowOff>3710</xdr:rowOff>
    </xdr:to>
    <xdr:graphicFrame macro="">
      <xdr:nvGraphicFramePr>
        <xdr:cNvPr id="3" name="Gráfico 2">
          <a:extLst>
            <a:ext uri="{FF2B5EF4-FFF2-40B4-BE49-F238E27FC236}">
              <a16:creationId xmlns:a16="http://schemas.microsoft.com/office/drawing/2014/main" xmlns="" id="{7641CC1D-051D-4EE0-9DCB-3CD9582C7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87555</xdr:rowOff>
    </xdr:from>
    <xdr:to>
      <xdr:col>0</xdr:col>
      <xdr:colOff>1390787</xdr:colOff>
      <xdr:row>0</xdr:row>
      <xdr:rowOff>991071</xdr:rowOff>
    </xdr:to>
    <xdr:pic>
      <xdr:nvPicPr>
        <xdr:cNvPr id="2" name="Imagen 1">
          <a:extLst>
            <a:ext uri="{FF2B5EF4-FFF2-40B4-BE49-F238E27FC236}">
              <a16:creationId xmlns:a16="http://schemas.microsoft.com/office/drawing/2014/main" xmlns="" id="{0A45B14F-893A-46A6-8956-12F760EAE48C}"/>
            </a:ext>
          </a:extLst>
        </xdr:cNvPr>
        <xdr:cNvPicPr>
          <a:picLocks noChangeAspect="1"/>
        </xdr:cNvPicPr>
      </xdr:nvPicPr>
      <xdr:blipFill rotWithShape="1">
        <a:blip xmlns:r="http://schemas.openxmlformats.org/officeDocument/2006/relationships" r:embed="rId1"/>
        <a:srcRect t="8890" b="9250"/>
        <a:stretch/>
      </xdr:blipFill>
      <xdr:spPr>
        <a:xfrm>
          <a:off x="190500" y="87555"/>
          <a:ext cx="1200287" cy="903516"/>
        </a:xfrm>
        <a:prstGeom prst="rect">
          <a:avLst/>
        </a:prstGeom>
      </xdr:spPr>
    </xdr:pic>
    <xdr:clientData/>
  </xdr:twoCellAnchor>
  <xdr:twoCellAnchor>
    <xdr:from>
      <xdr:col>20</xdr:col>
      <xdr:colOff>836839</xdr:colOff>
      <xdr:row>809</xdr:row>
      <xdr:rowOff>1</xdr:rowOff>
    </xdr:from>
    <xdr:to>
      <xdr:col>25</xdr:col>
      <xdr:colOff>1197429</xdr:colOff>
      <xdr:row>831</xdr:row>
      <xdr:rowOff>95250</xdr:rowOff>
    </xdr:to>
    <xdr:graphicFrame macro="">
      <xdr:nvGraphicFramePr>
        <xdr:cNvPr id="3" name="Gráfico 2">
          <a:extLst>
            <a:ext uri="{FF2B5EF4-FFF2-40B4-BE49-F238E27FC236}">
              <a16:creationId xmlns:a16="http://schemas.microsoft.com/office/drawing/2014/main" xmlns="" id="{18A09DDF-98ED-4793-B47C-F8AD4D1B72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ERONAUTICA\AEROCIVIL%202017\GESTION%20PRESUPUESTO\Presupuesto%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lopez/Dropbox/BASES%20DNP/Principal%20Transpor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ualopez/Documents/Tableros%20de%20control/Tablero%20Control%20presidencia%20-%20Transport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5960304/Downloads/Presupuesto%20universitario%20mensua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NA"/>
      <sheetName val="SSA"/>
      <sheetName val="TELECO"/>
      <sheetName val="INFRAESTRUCTURA"/>
      <sheetName val="SUIFP"/>
      <sheetName val="SPI"/>
      <sheetName val="SINERGIA"/>
      <sheetName val="AEPTOS INDIGENAS"/>
      <sheetName val="COMPROMISOS ESTRATEGICOS"/>
      <sheetName val="PLAN DE ACCION"/>
      <sheetName val="PAA2018"/>
      <sheetName val="META $ 2018"/>
      <sheetName val="PLANEACION"/>
      <sheetName val="DDA COMPR"/>
      <sheetName val="DDA OBL"/>
      <sheetName val="DDA PAGOS"/>
      <sheetName val="DDA RESER2017"/>
      <sheetName val="REGIONALIZACION"/>
      <sheetName val="MT"/>
      <sheetName val="DDA-SSO"/>
      <sheetName val="METAS C-O"/>
      <sheetName val="RESCOMPR"/>
      <sheetName val="RESOBL"/>
      <sheetName val="RESRESER"/>
      <sheetName val="EVALUACION"/>
      <sheetName val="SNA-SSO"/>
      <sheetName val="ANTIOQUIA"/>
      <sheetName val="ATLANTICO"/>
      <sheetName val="CUNDINAMARCA"/>
      <sheetName val="META"/>
      <sheetName val="NSANTANDER"/>
      <sheetName val="VALLE"/>
      <sheetName val="RESUMEN"/>
      <sheetName val="PLAN CHOQUE PPTO 2016"/>
      <sheetName val="RESULTADO"/>
      <sheetName val="PLAN DE CHOQUE RESER2015"/>
      <sheetName val="APLAZAMIENTOS"/>
      <sheetName val="AJUSTE DE VIGENCIAS"/>
      <sheetName val="Hoja2"/>
      <sheetName val="REPROGRAMACION"/>
    </sheetNames>
    <sheetDataSet>
      <sheetData sheetId="0"/>
      <sheetData sheetId="1"/>
      <sheetData sheetId="2"/>
      <sheetData sheetId="3"/>
      <sheetData sheetId="4">
        <row r="39">
          <cell r="C39">
            <v>475313444751</v>
          </cell>
        </row>
      </sheetData>
      <sheetData sheetId="5"/>
      <sheetData sheetId="6"/>
      <sheetData sheetId="7">
        <row r="12">
          <cell r="D12">
            <v>6</v>
          </cell>
        </row>
      </sheetData>
      <sheetData sheetId="8"/>
      <sheetData sheetId="9"/>
      <sheetData sheetId="10"/>
      <sheetData sheetId="11">
        <row r="18">
          <cell r="G18">
            <v>6072000000</v>
          </cell>
        </row>
        <row r="19">
          <cell r="G19">
            <v>528000000</v>
          </cell>
        </row>
        <row r="20">
          <cell r="G20">
            <v>1380000000</v>
          </cell>
        </row>
        <row r="21">
          <cell r="G21">
            <v>120000000</v>
          </cell>
        </row>
        <row r="22">
          <cell r="G22">
            <v>13800000000</v>
          </cell>
        </row>
        <row r="23">
          <cell r="G23">
            <v>1200000000</v>
          </cell>
        </row>
        <row r="24">
          <cell r="G24">
            <v>5800000000</v>
          </cell>
        </row>
        <row r="25">
          <cell r="G25">
            <v>9200000000</v>
          </cell>
        </row>
        <row r="26">
          <cell r="G26">
            <v>800000000</v>
          </cell>
        </row>
        <row r="27">
          <cell r="G27">
            <v>4600000000</v>
          </cell>
        </row>
        <row r="28">
          <cell r="G28">
            <v>400000000</v>
          </cell>
        </row>
        <row r="29">
          <cell r="G29">
            <v>12880000000</v>
          </cell>
        </row>
        <row r="30">
          <cell r="G30">
            <v>1120000000</v>
          </cell>
        </row>
        <row r="31">
          <cell r="G31">
            <v>828000000</v>
          </cell>
        </row>
        <row r="32">
          <cell r="G32">
            <v>72000000</v>
          </cell>
        </row>
        <row r="33">
          <cell r="G33">
            <v>6000240000</v>
          </cell>
        </row>
        <row r="34">
          <cell r="G34">
            <v>521760000</v>
          </cell>
        </row>
        <row r="35">
          <cell r="G35">
            <v>11295760000</v>
          </cell>
        </row>
        <row r="36">
          <cell r="G36">
            <v>982240000</v>
          </cell>
        </row>
        <row r="37">
          <cell r="G37">
            <v>1840000000</v>
          </cell>
        </row>
        <row r="38">
          <cell r="G38">
            <v>1840000000</v>
          </cell>
        </row>
        <row r="39">
          <cell r="G39">
            <v>1840000000</v>
          </cell>
        </row>
        <row r="40">
          <cell r="G40">
            <v>1840000000</v>
          </cell>
        </row>
        <row r="41">
          <cell r="G41">
            <v>1840000000</v>
          </cell>
        </row>
        <row r="42">
          <cell r="G42">
            <v>1840000000</v>
          </cell>
        </row>
        <row r="43">
          <cell r="G43">
            <v>1840000000</v>
          </cell>
        </row>
        <row r="44">
          <cell r="G44">
            <v>160000000</v>
          </cell>
        </row>
        <row r="45">
          <cell r="G45">
            <v>160000000</v>
          </cell>
        </row>
        <row r="46">
          <cell r="G46">
            <v>160000000</v>
          </cell>
        </row>
        <row r="47">
          <cell r="G47">
            <v>160000000</v>
          </cell>
        </row>
        <row r="48">
          <cell r="G48">
            <v>160000000</v>
          </cell>
        </row>
        <row r="49">
          <cell r="G49">
            <v>160000000</v>
          </cell>
        </row>
        <row r="50">
          <cell r="G50">
            <v>160000000</v>
          </cell>
        </row>
        <row r="51">
          <cell r="G51">
            <v>708400000</v>
          </cell>
        </row>
        <row r="52">
          <cell r="G52">
            <v>708400000</v>
          </cell>
        </row>
        <row r="53">
          <cell r="G53">
            <v>708400000</v>
          </cell>
        </row>
        <row r="54">
          <cell r="G54">
            <v>708400000</v>
          </cell>
        </row>
        <row r="55">
          <cell r="G55">
            <v>708400000</v>
          </cell>
        </row>
        <row r="56">
          <cell r="G56">
            <v>708400000</v>
          </cell>
        </row>
        <row r="57">
          <cell r="G57">
            <v>708400000</v>
          </cell>
        </row>
        <row r="58">
          <cell r="G58">
            <v>708400000</v>
          </cell>
        </row>
        <row r="59">
          <cell r="G59">
            <v>708400000</v>
          </cell>
        </row>
        <row r="60">
          <cell r="G60">
            <v>708400000</v>
          </cell>
        </row>
        <row r="61">
          <cell r="G61">
            <v>708400000</v>
          </cell>
        </row>
        <row r="62">
          <cell r="G62">
            <v>708400000</v>
          </cell>
        </row>
        <row r="63">
          <cell r="G63">
            <v>708400000</v>
          </cell>
        </row>
        <row r="64">
          <cell r="G64">
            <v>61600000</v>
          </cell>
        </row>
        <row r="65">
          <cell r="G65">
            <v>61600000</v>
          </cell>
        </row>
        <row r="66">
          <cell r="G66">
            <v>61600000</v>
          </cell>
        </row>
        <row r="67">
          <cell r="G67">
            <v>61600000</v>
          </cell>
        </row>
        <row r="68">
          <cell r="G68">
            <v>61600000</v>
          </cell>
        </row>
        <row r="69">
          <cell r="G69">
            <v>61600000</v>
          </cell>
        </row>
        <row r="70">
          <cell r="G70">
            <v>61600000</v>
          </cell>
        </row>
        <row r="71">
          <cell r="G71">
            <v>61600000</v>
          </cell>
        </row>
        <row r="72">
          <cell r="G72">
            <v>61600000</v>
          </cell>
        </row>
        <row r="73">
          <cell r="G73">
            <v>61600000</v>
          </cell>
        </row>
        <row r="74">
          <cell r="G74">
            <v>61600000</v>
          </cell>
        </row>
        <row r="75">
          <cell r="G75">
            <v>61600000</v>
          </cell>
        </row>
        <row r="76">
          <cell r="G76">
            <v>61600000</v>
          </cell>
        </row>
        <row r="77">
          <cell r="G77">
            <v>7544000000</v>
          </cell>
        </row>
        <row r="78">
          <cell r="G78">
            <v>656000000</v>
          </cell>
        </row>
        <row r="79">
          <cell r="G79">
            <v>15000000000</v>
          </cell>
        </row>
        <row r="80">
          <cell r="G80">
            <v>0</v>
          </cell>
        </row>
      </sheetData>
      <sheetData sheetId="12"/>
      <sheetData sheetId="13"/>
      <sheetData sheetId="14">
        <row r="15">
          <cell r="N15">
            <v>11251286017</v>
          </cell>
        </row>
      </sheetData>
      <sheetData sheetId="15">
        <row r="16">
          <cell r="U16">
            <v>0</v>
          </cell>
        </row>
      </sheetData>
      <sheetData sheetId="16"/>
      <sheetData sheetId="17">
        <row r="123">
          <cell r="BM123">
            <v>134867152</v>
          </cell>
        </row>
      </sheetData>
      <sheetData sheetId="18"/>
      <sheetData sheetId="19"/>
      <sheetData sheetId="20"/>
      <sheetData sheetId="21">
        <row r="2">
          <cell r="AB2" t="str">
            <v>ENE</v>
          </cell>
          <cell r="AC2">
            <v>2017</v>
          </cell>
        </row>
        <row r="41">
          <cell r="B41">
            <v>0</v>
          </cell>
        </row>
        <row r="43">
          <cell r="D43">
            <v>0</v>
          </cell>
          <cell r="E43">
            <v>0</v>
          </cell>
          <cell r="F43">
            <v>0</v>
          </cell>
          <cell r="G43">
            <v>0</v>
          </cell>
          <cell r="H43">
            <v>0</v>
          </cell>
          <cell r="I43">
            <v>0</v>
          </cell>
          <cell r="J43">
            <v>0</v>
          </cell>
          <cell r="K43">
            <v>0</v>
          </cell>
          <cell r="L43">
            <v>0</v>
          </cell>
          <cell r="M43">
            <v>0</v>
          </cell>
          <cell r="N43">
            <v>0</v>
          </cell>
          <cell r="O43">
            <v>0</v>
          </cell>
          <cell r="P43">
            <v>0</v>
          </cell>
        </row>
      </sheetData>
      <sheetData sheetId="22">
        <row r="9">
          <cell r="F9">
            <v>95306.095222999997</v>
          </cell>
        </row>
      </sheetData>
      <sheetData sheetId="23">
        <row r="9">
          <cell r="F9">
            <v>1138.3475820000001</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úmen de Aprobación"/>
      <sheetName val="Indicadores"/>
      <sheetName val="Avances antiguo"/>
      <sheetName val="Avances Indicadores"/>
      <sheetName val="Tablero Contro Presidencia"/>
      <sheetName val="Indicadores Regionales"/>
      <sheetName val="Base Reporte"/>
      <sheetName val="Base detallada"/>
      <sheetName val="Cuadro resúmen"/>
      <sheetName val="Guía"/>
    </sheetNames>
    <sheetDataSet>
      <sheetData sheetId="0"/>
      <sheetData sheetId="1"/>
      <sheetData sheetId="2"/>
      <sheetData sheetId="3"/>
      <sheetData sheetId="4"/>
      <sheetData sheetId="5"/>
      <sheetData sheetId="6">
        <row r="1">
          <cell r="D1" t="str">
            <v>Indicador</v>
          </cell>
          <cell r="E1" t="str">
            <v>Periodicidad</v>
          </cell>
          <cell r="F1" t="str">
            <v>Avance Cuantitativo</v>
          </cell>
          <cell r="G1" t="str">
            <v>Avance Cualitativo</v>
          </cell>
          <cell r="H1" t="str">
            <v>Fecha Corte</v>
          </cell>
          <cell r="I1" t="str">
            <v>Gerente de Meta</v>
          </cell>
          <cell r="J1" t="str">
            <v>Fecha de Reporte de Avance</v>
          </cell>
          <cell r="K1" t="str">
            <v>Estado</v>
          </cell>
          <cell r="L1" t="str">
            <v>Valor Vigente</v>
          </cell>
          <cell r="M1" t="str">
            <v>Sectorialista</v>
          </cell>
          <cell r="N1" t="str">
            <v>Fecha Revisión</v>
          </cell>
        </row>
        <row r="2">
          <cell r="D2" t="str">
            <v>Municipios capacitados y/o apoyados técnicamente para la revisión de los Planes de Ordenamiento Territorial (POT)</v>
          </cell>
          <cell r="E2" t="str">
            <v>Mensual</v>
          </cell>
          <cell r="F2">
            <v>90</v>
          </cell>
          <cell r="G2" t="str">
            <v>El día 11 de julio e realizó asistencia técnica en temas de revisión y ajuste de POT a los siguientes 53 municipios de Cundinamarca (53): Bogota D.C., Bojaca, Cachipay, Carmen De Carupa, Chaguani, Cogua, Cota, El Colegio, El Rosal, Fomeque, Gachala, Gama,</v>
          </cell>
          <cell r="H2">
            <v>42582</v>
          </cell>
          <cell r="I2" t="str">
            <v>emarino</v>
          </cell>
          <cell r="J2">
            <v>42586</v>
          </cell>
          <cell r="K2" t="str">
            <v>Aprobado</v>
          </cell>
          <cell r="L2" t="str">
            <v>SI</v>
          </cell>
          <cell r="M2" t="str">
            <v>jualopez</v>
          </cell>
          <cell r="N2">
            <v>42586</v>
          </cell>
        </row>
        <row r="3">
          <cell r="D3" t="str">
            <v>Municipios capacitados en la incorporación de la gestión del riesgo en la revisión de sus POT</v>
          </cell>
          <cell r="E3" t="str">
            <v>Mensual</v>
          </cell>
          <cell r="F3">
            <v>89</v>
          </cell>
          <cell r="G3" t="str">
            <v xml:space="preserve">El día 11 de julio e realizó asistencia técnica en temas relacionados con la incorporación del riesgo en los POT a los siguientes 53 municipios de Cundinamarca: Bogota D.C., Bojaca, Cachipay, Carmen De Carupa, Chaguani, Cogua, Cota, El Colegio, El Rosal, </v>
          </cell>
          <cell r="H3">
            <v>42582</v>
          </cell>
          <cell r="I3" t="str">
            <v>emarino</v>
          </cell>
          <cell r="J3">
            <v>42586</v>
          </cell>
          <cell r="K3" t="str">
            <v>Aprobado</v>
          </cell>
          <cell r="L3" t="str">
            <v>SI</v>
          </cell>
          <cell r="M3" t="str">
            <v>jualopez</v>
          </cell>
          <cell r="N3">
            <v>42586</v>
          </cell>
        </row>
        <row r="4">
          <cell r="D4" t="str">
            <v>Municipios capacitados en la elaboración del inventario de asentamientos en zonas de alto riesgo.</v>
          </cell>
          <cell r="E4" t="str">
            <v>Mensual</v>
          </cell>
          <cell r="F4">
            <v>71</v>
          </cell>
          <cell r="G4" t="str">
            <v>Los días 13 y 14 de julio se realizó una capacitación en la elaboración del inventario de asentamientos en zonas de alto riesgo a los siguientes 57 municipios de Santander: Aguada, Albania, Aratoca, Barrancabermeja, Betulia, Bolívar, Bucaramanga, Cabrera,</v>
          </cell>
          <cell r="H4">
            <v>42582</v>
          </cell>
          <cell r="I4" t="str">
            <v>emarino</v>
          </cell>
          <cell r="J4">
            <v>42586</v>
          </cell>
          <cell r="K4" t="str">
            <v>Aprobado</v>
          </cell>
          <cell r="L4" t="str">
            <v>SI</v>
          </cell>
          <cell r="M4" t="str">
            <v>jualopez</v>
          </cell>
          <cell r="N4">
            <v>42586</v>
          </cell>
        </row>
        <row r="5">
          <cell r="D5" t="str">
            <v>Porcentaje de hogares urbanos en condiciones de déficit de vivienda cualitativo</v>
          </cell>
          <cell r="E5" t="str">
            <v>Anual</v>
          </cell>
          <cell r="G5" t="str">
            <v>Con el fin de disminuir el déficit de vivienda urbana, y apoyar diversos segmentos de la población, con ingresos y capacidades de ahorro distintas, se han creado diferentes programas en la política de vivienda urbana como son VIPA, Mi Casa Ya, Cobertura a</v>
          </cell>
          <cell r="H5">
            <v>42582</v>
          </cell>
          <cell r="I5" t="str">
            <v>dbarrera</v>
          </cell>
          <cell r="J5">
            <v>42591</v>
          </cell>
          <cell r="K5" t="str">
            <v>Aprobado</v>
          </cell>
          <cell r="L5" t="str">
            <v>SI</v>
          </cell>
          <cell r="M5" t="str">
            <v>jualopez</v>
          </cell>
          <cell r="N5">
            <v>42591</v>
          </cell>
        </row>
        <row r="6">
          <cell r="D6" t="str">
            <v>Mejoramientos de vivienda  ejecutados</v>
          </cell>
          <cell r="E6" t="str">
            <v>Trimestral</v>
          </cell>
          <cell r="G6" t="str">
            <v>En el mes de julio 2016, se continúa con el proceso de intervención y asignación de mejoramiento de vivienda en los municipios y departamentos a nivel nacional, región pacífica y caribe.</v>
          </cell>
          <cell r="H6">
            <v>42582</v>
          </cell>
          <cell r="I6" t="str">
            <v>planeacionvivienda</v>
          </cell>
          <cell r="J6">
            <v>42591</v>
          </cell>
          <cell r="K6" t="str">
            <v>Aprobado</v>
          </cell>
          <cell r="L6" t="str">
            <v>SI</v>
          </cell>
          <cell r="M6" t="str">
            <v>jualopez</v>
          </cell>
          <cell r="N6">
            <v>42591</v>
          </cell>
        </row>
        <row r="7">
          <cell r="D7" t="str">
            <v>Porcentaje de hogares urbanos en situación de déficit de vivienda cuantitativo</v>
          </cell>
          <cell r="E7" t="str">
            <v>Anual</v>
          </cell>
          <cell r="G7" t="str">
            <v>Con el fin de disminuir el déficit de vivienda urbana, y apoyar diversos segmentos de la población, con ingresos y capacidades de ahorro distintas, se han creado diferentes programas en la política de vivienda urbana como son VIPA, Mi Casa Ya, Cobertura a</v>
          </cell>
          <cell r="H7">
            <v>42582</v>
          </cell>
          <cell r="I7" t="str">
            <v>dbarrera</v>
          </cell>
          <cell r="J7">
            <v>42591</v>
          </cell>
          <cell r="K7" t="str">
            <v>Aprobado</v>
          </cell>
          <cell r="L7" t="str">
            <v>SI</v>
          </cell>
          <cell r="M7" t="str">
            <v>jualopez</v>
          </cell>
          <cell r="N7">
            <v>42591</v>
          </cell>
        </row>
        <row r="8">
          <cell r="D8" t="str">
            <v>Viviendas de interés prioritario y  social iniciadas con apoyo de Fonvivienda</v>
          </cell>
          <cell r="E8" t="str">
            <v>Mensual</v>
          </cell>
          <cell r="G8" t="str">
            <v>Al mes de junio se han iniciado 19.362 soluciones de vivienda en el Programa de Cobertura a la Tasa - FRECH, habilitado 19.632 hogares en el Programa de Vivienda Mi Casa Ya y 2.399 soluciones de vivienda iniciadas en el Programa de Vivienda de Interés Pri</v>
          </cell>
          <cell r="H8">
            <v>42582</v>
          </cell>
          <cell r="I8" t="str">
            <v>alquintero</v>
          </cell>
          <cell r="J8">
            <v>42591</v>
          </cell>
          <cell r="K8" t="str">
            <v>Aprobado</v>
          </cell>
          <cell r="L8" t="str">
            <v>SI</v>
          </cell>
          <cell r="M8" t="str">
            <v>jualopez</v>
          </cell>
          <cell r="N8">
            <v>42591</v>
          </cell>
        </row>
        <row r="9">
          <cell r="D9" t="str">
            <v>Viviendas iniciadas de interés prioritario programa de vivienda gratis segunda fase</v>
          </cell>
          <cell r="E9" t="str">
            <v>Mensual</v>
          </cell>
          <cell r="F9">
            <v>0</v>
          </cell>
          <cell r="G9" t="str">
            <v>Durante el mes de julio no se presentaron iniciaciones en el Programa de Vivienda Gratuita Segunda Fase, esto debido a que las viviendas iniciadas durante el 2015 se encuentra en proceso de construcción, la demás soluciones de viviendas no han iniciado to</v>
          </cell>
          <cell r="H9">
            <v>42582</v>
          </cell>
          <cell r="I9" t="str">
            <v>alquintero</v>
          </cell>
          <cell r="J9">
            <v>42587</v>
          </cell>
          <cell r="K9" t="str">
            <v>Aprobado</v>
          </cell>
          <cell r="L9" t="str">
            <v>SI</v>
          </cell>
          <cell r="M9" t="str">
            <v>jualopez</v>
          </cell>
          <cell r="N9">
            <v>42587</v>
          </cell>
        </row>
        <row r="10">
          <cell r="D10" t="str">
            <v>Viviendas de interés prioritario iniciadas en el Programa de Vivienda - VIPA</v>
          </cell>
          <cell r="E10" t="str">
            <v>Mensual</v>
          </cell>
          <cell r="F10">
            <v>2399</v>
          </cell>
          <cell r="G10" t="str">
            <v>Durante el mes de julio se iniciaron 1.061 soluciones de vivienda en el marco del Programa de Vivienda de Interés Prioritario para Ahorradores - VIPA, para un acumulado en el año de 2.399</v>
          </cell>
          <cell r="H10">
            <v>42582</v>
          </cell>
          <cell r="I10" t="str">
            <v>alquintero</v>
          </cell>
          <cell r="J10">
            <v>42590</v>
          </cell>
          <cell r="K10" t="str">
            <v>Aprobado</v>
          </cell>
          <cell r="L10" t="str">
            <v>SI</v>
          </cell>
          <cell r="M10" t="str">
            <v>jualopez</v>
          </cell>
          <cell r="N10">
            <v>42591</v>
          </cell>
        </row>
        <row r="11">
          <cell r="D11" t="str">
            <v>Viviendas de interés social iniciadas en el Programa de promoción y acceso a vivienda de interés social - "Mi Casa Ya"</v>
          </cell>
          <cell r="E11" t="str">
            <v>Mensual</v>
          </cell>
          <cell r="F11">
            <v>19632</v>
          </cell>
          <cell r="G11" t="str">
            <v>En el mes de julio se habilitaron 2.867 hogares en el Programa Mi Casa Ya, para un acumulado de 19.632 habilitados durante el año 2016 en todo el país.</v>
          </cell>
          <cell r="H11">
            <v>42582</v>
          </cell>
          <cell r="I11" t="str">
            <v>alquintero</v>
          </cell>
          <cell r="J11">
            <v>42587</v>
          </cell>
          <cell r="K11" t="str">
            <v>Aprobado</v>
          </cell>
          <cell r="L11" t="str">
            <v>SI</v>
          </cell>
          <cell r="M11" t="str">
            <v>jualopez</v>
          </cell>
          <cell r="N11">
            <v>42587</v>
          </cell>
        </row>
        <row r="12">
          <cell r="D12" t="str">
            <v>Viviendas de interés prioritario y  social iniciadas en el Programa de Cobertura Condicionada para Créditos de Vivienda Segunda Generación - "Frech"</v>
          </cell>
          <cell r="E12" t="str">
            <v>Mensual</v>
          </cell>
          <cell r="F12">
            <v>19362</v>
          </cell>
          <cell r="G12" t="str">
            <v>Para el mes de julio se tiene un acumulado de 19.362 viviendas iniciadas en el marco del Programa de Cobertura Condicionada para Créditos de Vivienda Segunda Generación - "Frech", distribuidas así: 4.310 Viviendas de Interés Prioritario y 15.052 Viviendas</v>
          </cell>
          <cell r="H12">
            <v>42582</v>
          </cell>
          <cell r="I12" t="str">
            <v>ccortes</v>
          </cell>
          <cell r="J12">
            <v>42587</v>
          </cell>
          <cell r="K12" t="str">
            <v>Aprobado</v>
          </cell>
          <cell r="L12" t="str">
            <v>SI</v>
          </cell>
          <cell r="M12" t="str">
            <v>jualopez</v>
          </cell>
          <cell r="N12">
            <v>42587</v>
          </cell>
        </row>
        <row r="13">
          <cell r="D13" t="str">
            <v>Porcentaje de municipios que tratan adecuadamente los residuos sólidos</v>
          </cell>
          <cell r="E13" t="str">
            <v>Anual</v>
          </cell>
          <cell r="G13" t="str">
            <v>Asistencia técnicas: En el marco de la Mesa Técnica Ambiental del PDA (EMCASERVICIOS) con participación del VASB, CRC, Alcaldes y Operadores del Servicio Público de Aseo, tema: Disposición Final de Residuos Sólidos en el Nte del Cauca; taller de capacitac</v>
          </cell>
          <cell r="H13">
            <v>42582</v>
          </cell>
          <cell r="I13" t="str">
            <v>garcila</v>
          </cell>
          <cell r="J13">
            <v>42590</v>
          </cell>
          <cell r="K13" t="str">
            <v>Aprobado</v>
          </cell>
          <cell r="L13" t="str">
            <v>SI</v>
          </cell>
          <cell r="M13" t="str">
            <v>jualopez</v>
          </cell>
          <cell r="N13">
            <v>42591</v>
          </cell>
        </row>
        <row r="14">
          <cell r="D14" t="str">
            <v>Municipios que pasan a disponer en un nuevo sitio de disposición final</v>
          </cell>
          <cell r="E14" t="str">
            <v>Anual</v>
          </cell>
          <cell r="G14" t="str">
            <v>Asistencia técnicas: En el marco de la Mesa Técnica Ambiental del PDA (EMCASERVICIOS) con participación del VASB, CRC, Alcaldes y Operadores del Servicio Público de Aseo, tema: Disposición Final de Residuos Sólidos en el Nte del Cauca; taller de capacitac</v>
          </cell>
          <cell r="H14">
            <v>42582</v>
          </cell>
          <cell r="I14" t="str">
            <v>garcila</v>
          </cell>
          <cell r="J14">
            <v>42590</v>
          </cell>
          <cell r="K14" t="str">
            <v>Aprobado</v>
          </cell>
          <cell r="L14" t="str">
            <v>SI</v>
          </cell>
          <cell r="M14" t="str">
            <v>jualopez</v>
          </cell>
          <cell r="N14">
            <v>42591</v>
          </cell>
        </row>
        <row r="15">
          <cell r="D15" t="str">
            <v>Porcentaje de cupos asignados para vivienda urbana nueva  en la región Caribe</v>
          </cell>
          <cell r="E15" t="str">
            <v>Mensual</v>
          </cell>
          <cell r="F15">
            <v>55.57</v>
          </cell>
          <cell r="G15" t="str">
            <v>Mediante la Resolución 1082 de junio de 2015 "Por la cual se distribuyen los cupos de recursos para la asignación de los subsidios familiares de vivienda en especie de que trata la Resolución 0494 de 2015", se asignó porcentaje del 29,24% de cupos de recu</v>
          </cell>
          <cell r="H15">
            <v>42582</v>
          </cell>
          <cell r="I15" t="str">
            <v>alquintero</v>
          </cell>
          <cell r="J15">
            <v>42587</v>
          </cell>
          <cell r="K15" t="str">
            <v>Aprobado</v>
          </cell>
          <cell r="L15" t="str">
            <v>SI</v>
          </cell>
          <cell r="M15" t="str">
            <v>jualopez</v>
          </cell>
          <cell r="N15">
            <v>42587</v>
          </cell>
        </row>
        <row r="16">
          <cell r="D16" t="str">
            <v>Mejoramientos de vivienda ejecutados - Caribe</v>
          </cell>
          <cell r="E16" t="str">
            <v>Trimestral</v>
          </cell>
          <cell r="G16" t="str">
            <v>En el mes de julio 2016, se continúa con el proceso de intervención y asignación de mejoramiento en los municipios y departamentos a nivel región caribe.</v>
          </cell>
          <cell r="H16">
            <v>42582</v>
          </cell>
          <cell r="I16" t="str">
            <v>planeacionvivienda</v>
          </cell>
          <cell r="J16">
            <v>42591</v>
          </cell>
          <cell r="K16" t="str">
            <v>Aprobado</v>
          </cell>
          <cell r="L16" t="str">
            <v>SI</v>
          </cell>
          <cell r="M16" t="str">
            <v>jualopez</v>
          </cell>
          <cell r="N16">
            <v>42591</v>
          </cell>
        </row>
        <row r="17">
          <cell r="D17" t="str">
            <v>Nuevos cupos asignados para vivienda urbana nueva en la región Centro Oriente</v>
          </cell>
          <cell r="E17" t="str">
            <v>Mensual</v>
          </cell>
          <cell r="F17">
            <v>2169</v>
          </cell>
          <cell r="G17" t="str">
            <v>Durante el mes de julio se habilitaron 96 hogares en el marco del Programa Mi Casa, se iniciaron 148 soluciones de vivienda de interés social y prioritario en el programa frech para un total de 244 cupos nuevos para la región centro oriente, con un acumul</v>
          </cell>
          <cell r="H17">
            <v>42582</v>
          </cell>
          <cell r="I17" t="str">
            <v>alquintero</v>
          </cell>
          <cell r="J17">
            <v>42587</v>
          </cell>
          <cell r="K17" t="str">
            <v>Aprobado</v>
          </cell>
          <cell r="L17" t="str">
            <v>SI</v>
          </cell>
          <cell r="M17" t="str">
            <v>jualopez</v>
          </cell>
          <cell r="N17">
            <v>42587</v>
          </cell>
        </row>
        <row r="18">
          <cell r="D18" t="str">
            <v>Municipios que disponen en un  sitio adecuado de disposición final existente en la Región de los LLanos</v>
          </cell>
          <cell r="E18" t="str">
            <v>Anual</v>
          </cell>
          <cell r="G18" t="str">
            <v xml:space="preserve">Julio de 2016 • En las instalaciones del MVCT se reunieron el gestor del PDA de Meta y este Ministerio y se brindó asistencia técnica en materia de proyectos de disposición final de residuos sólidos en los municipios indicados </v>
          </cell>
          <cell r="H18">
            <v>42582</v>
          </cell>
          <cell r="I18" t="str">
            <v>garcila</v>
          </cell>
          <cell r="J18">
            <v>42590</v>
          </cell>
          <cell r="K18" t="str">
            <v>Aprobado</v>
          </cell>
          <cell r="L18" t="str">
            <v>SI</v>
          </cell>
          <cell r="M18" t="str">
            <v>jualopez</v>
          </cell>
          <cell r="N18">
            <v>42591</v>
          </cell>
        </row>
        <row r="19">
          <cell r="D19" t="str">
            <v>Porcentaje de municipios con sistemas de tratamiento adecuado de residuos en la región de los Llanos</v>
          </cell>
          <cell r="E19" t="str">
            <v>Anual</v>
          </cell>
          <cell r="G19" t="str">
            <v>Julio de 2016 • En las instalaciones del MVCT se reunieron el gestor del PDA de Meta y este Ministerio y se brindó asistencia técnica en materia de proyectos de disposición final de residuos sólidos en los municipios indicados.</v>
          </cell>
          <cell r="H19">
            <v>42582</v>
          </cell>
          <cell r="I19" t="str">
            <v>garcila</v>
          </cell>
          <cell r="J19">
            <v>42590</v>
          </cell>
          <cell r="K19" t="str">
            <v>Aprobado</v>
          </cell>
          <cell r="L19" t="str">
            <v>SI</v>
          </cell>
          <cell r="M19" t="str">
            <v>jualopez</v>
          </cell>
          <cell r="N19">
            <v>42591</v>
          </cell>
        </row>
        <row r="20">
          <cell r="D20" t="str">
            <v>Municipios que disponen de un sitio adecuado de disposición final en la región pacífica</v>
          </cell>
          <cell r="E20" t="str">
            <v>Anual</v>
          </cell>
          <cell r="G20" t="str">
            <v>Julio de 2016 • En las instalaciones de la Alcaldía de Nuquí se reunieron el Alcalde del municipio, Gerente de la empresa de servicios públicos de acueducto, alcantarillado y aseo, Consultoría Mott McDonald y este Ministerio, y se brindó soporte técnico e</v>
          </cell>
          <cell r="H20">
            <v>42582</v>
          </cell>
          <cell r="I20" t="str">
            <v>garcila</v>
          </cell>
          <cell r="J20">
            <v>42590</v>
          </cell>
          <cell r="K20" t="str">
            <v>Aprobado</v>
          </cell>
          <cell r="L20" t="str">
            <v>SI</v>
          </cell>
          <cell r="M20" t="str">
            <v>jualopez</v>
          </cell>
          <cell r="N20">
            <v>42591</v>
          </cell>
        </row>
        <row r="21">
          <cell r="D21" t="str">
            <v>Iniciaciones de vivienda con apoyo del SFV de Fonvivienda en pacífico</v>
          </cell>
          <cell r="E21" t="str">
            <v>Mensual</v>
          </cell>
          <cell r="F21">
            <v>4845</v>
          </cell>
          <cell r="G21" t="str">
            <v>Durante el mes de julio se habilitaron 4 hogares en el marco del programa "Mi Casa Ya" y se iniciaron 193 soluciones de vivienda de interés prioritario y social en el programa Frech para la región pacifica , para un total de 197 hogares habilitados e inic</v>
          </cell>
          <cell r="H21">
            <v>42582</v>
          </cell>
          <cell r="I21" t="str">
            <v>alquintero</v>
          </cell>
          <cell r="J21">
            <v>42587</v>
          </cell>
          <cell r="K21" t="str">
            <v>Aprobado</v>
          </cell>
          <cell r="L21" t="str">
            <v>SI</v>
          </cell>
          <cell r="M21" t="str">
            <v>jualopez</v>
          </cell>
          <cell r="N21">
            <v>42587</v>
          </cell>
        </row>
        <row r="22">
          <cell r="D22" t="str">
            <v>Mejoramientos de vivienda ejecutados - Pacífico</v>
          </cell>
          <cell r="E22" t="str">
            <v>Trimestral</v>
          </cell>
          <cell r="G22" t="str">
            <v xml:space="preserve">En el mes de julio 2016, se continúa con el proceso de intervención y asignación de mejoramiento en los municipios y departamentos a nivel región pacífica. </v>
          </cell>
          <cell r="H22">
            <v>42582</v>
          </cell>
          <cell r="I22" t="str">
            <v>planeacionvivienda</v>
          </cell>
          <cell r="J22">
            <v>42591</v>
          </cell>
          <cell r="K22" t="str">
            <v>Aprobado</v>
          </cell>
          <cell r="L22" t="str">
            <v>SI</v>
          </cell>
          <cell r="M22" t="str">
            <v>jualopez</v>
          </cell>
          <cell r="N22">
            <v>42591</v>
          </cell>
        </row>
        <row r="23">
          <cell r="D23" t="str">
            <v>Municipios capacitados y/o apoyados técnicamente para la revisión de los Planes de Ordenamiento Territorial (POT)</v>
          </cell>
          <cell r="E23" t="str">
            <v>Mensual</v>
          </cell>
          <cell r="F23">
            <v>37</v>
          </cell>
          <cell r="G23" t="str">
            <v xml:space="preserve">Los días 21 y 22 de junio se realizó asistencia técnica en temas de revisión y ajuste de POT a los siguientes 12 municipios de Antioquia (12): Amaga, Anorí, Anza, Don Matías, Ebejico, Fredonia, Giraldo, Mutata, Salgar, Sopetran, Támesis, Yolombó.El 17 de </v>
          </cell>
          <cell r="H23">
            <v>42551</v>
          </cell>
          <cell r="I23" t="str">
            <v>emarino</v>
          </cell>
          <cell r="J23">
            <v>42585</v>
          </cell>
          <cell r="K23" t="str">
            <v>Aprobado</v>
          </cell>
          <cell r="L23" t="str">
            <v>NO</v>
          </cell>
          <cell r="M23" t="str">
            <v>jualopez</v>
          </cell>
          <cell r="N23">
            <v>42585</v>
          </cell>
        </row>
        <row r="24">
          <cell r="D24" t="str">
            <v>Municipios capacitados en la incorporación de la gestión del riesgo en la revisión de sus POT</v>
          </cell>
          <cell r="E24" t="str">
            <v>Mensual</v>
          </cell>
          <cell r="F24">
            <v>36</v>
          </cell>
          <cell r="G24" t="str">
            <v>El día 21 de junio se realizó asistencia técnica en temas relacionados con la incorporación del riesgo en los POT a los siguientes 12 municipios de Antioquia (12): Amaga, Anorí, Anza, Don Matías, Ebejico, Fredonia, Giraldo, Mutata, Salgar, Sopetran, Támes</v>
          </cell>
          <cell r="H24">
            <v>42551</v>
          </cell>
          <cell r="I24" t="str">
            <v>emarino</v>
          </cell>
          <cell r="J24">
            <v>42585</v>
          </cell>
          <cell r="K24" t="str">
            <v>Aprobado</v>
          </cell>
          <cell r="L24" t="str">
            <v>NO</v>
          </cell>
          <cell r="M24" t="str">
            <v>jualopez</v>
          </cell>
          <cell r="N24">
            <v>42585</v>
          </cell>
        </row>
        <row r="25">
          <cell r="D25" t="str">
            <v>Municipios capacitados en la elaboración del inventario de asentamientos en zonas de alto riesgo.</v>
          </cell>
          <cell r="E25" t="str">
            <v>Mensual</v>
          </cell>
          <cell r="F25">
            <v>14</v>
          </cell>
          <cell r="G25" t="str">
            <v>El día 21 de junio se realizó una capacitación en la elaboración del inventario de asentamientos en zonas de alto riesgo a los siguientes 12 municipios de Antioquia (12): Amaga, Anorí, Anza, Don Matías, Ebejico, Fredonia, Giraldo, Mutata, Salgar, Sopetran</v>
          </cell>
          <cell r="H25">
            <v>42551</v>
          </cell>
          <cell r="I25" t="str">
            <v>emarino</v>
          </cell>
          <cell r="J25">
            <v>42585</v>
          </cell>
          <cell r="K25" t="str">
            <v>Aprobado</v>
          </cell>
          <cell r="L25" t="str">
            <v>NO</v>
          </cell>
          <cell r="M25" t="str">
            <v>jualopez</v>
          </cell>
          <cell r="N25">
            <v>42585</v>
          </cell>
        </row>
        <row r="26">
          <cell r="D26" t="str">
            <v>Municipios con lineamientos para incorporar  la gestión del riesgo en los POT</v>
          </cell>
          <cell r="E26" t="str">
            <v>Anual</v>
          </cell>
          <cell r="G26" t="str">
            <v>En el mes de junio no fueron realizadas actividades relacionadas a la meta</v>
          </cell>
          <cell r="H26">
            <v>42551</v>
          </cell>
          <cell r="I26" t="str">
            <v>emarino</v>
          </cell>
          <cell r="J26">
            <v>42586</v>
          </cell>
          <cell r="K26" t="str">
            <v>Aprobado</v>
          </cell>
          <cell r="L26" t="str">
            <v>SI</v>
          </cell>
          <cell r="M26" t="str">
            <v>jualopez</v>
          </cell>
          <cell r="N26">
            <v>42586</v>
          </cell>
        </row>
        <row r="27">
          <cell r="D27" t="str">
            <v>Nuevas personas beneficiadas con proyectos que mejoran provisión, calidad y/o continuidad de los servicios de acueducto y alcantarillado</v>
          </cell>
          <cell r="E27" t="str">
            <v>Anual</v>
          </cell>
          <cell r="G27" t="str">
            <v>JUNIO: Durante este periodo se terminaron proyectos financiados con PGN en los Departamentos de Amazonas, Atlántico, Bolivar, Boyacá, Caquetá, Cordoba y Magdalena con aportes de la nación por un total de 75.813 millones de pesos Beneficiando a 97.196 pers</v>
          </cell>
          <cell r="H27">
            <v>42551</v>
          </cell>
          <cell r="I27" t="str">
            <v>DROJAS</v>
          </cell>
          <cell r="J27">
            <v>42590</v>
          </cell>
          <cell r="K27" t="str">
            <v>Aprobado</v>
          </cell>
          <cell r="L27" t="str">
            <v>SI</v>
          </cell>
          <cell r="M27" t="str">
            <v>jualopez</v>
          </cell>
          <cell r="N27">
            <v>42591</v>
          </cell>
        </row>
        <row r="28">
          <cell r="D28" t="str">
            <v>PDA con planes de aseguramiento en implementación</v>
          </cell>
          <cell r="E28" t="str">
            <v>Semestral</v>
          </cell>
          <cell r="F28">
            <v>24</v>
          </cell>
          <cell r="G28" t="str">
            <v xml:space="preserve">Durante el mes de Junio del 2016 se realizó seguimiento a los planes de aseguramiento aprobados; así mismo se realizó acompañamiento a otros gestores del PDA pendientes de aprobación, en la estructuración del Plan de Aseguramiento, de conformidad con los </v>
          </cell>
          <cell r="H28">
            <v>42551</v>
          </cell>
          <cell r="I28" t="str">
            <v>jesilva</v>
          </cell>
          <cell r="J28">
            <v>42591</v>
          </cell>
          <cell r="K28" t="str">
            <v>Aprobado</v>
          </cell>
          <cell r="L28" t="str">
            <v>SI</v>
          </cell>
          <cell r="M28" t="str">
            <v>jualopez</v>
          </cell>
          <cell r="N28">
            <v>42591</v>
          </cell>
        </row>
        <row r="29">
          <cell r="D29" t="str">
            <v>Viviendas de interés prioritario y  social iniciadas con apoyo de Fonvivienda</v>
          </cell>
          <cell r="E29" t="str">
            <v>Mensual</v>
          </cell>
          <cell r="F29">
            <v>35048</v>
          </cell>
          <cell r="G29" t="str">
            <v>Al mes de junio se han iniciado 16.765 soluciones de vivienda en el Programa de Cobertura a la Tasa - FRECH, habilitado 17.145 hogares en el Programa de Vivienda Mi Casa Ya y 1.338 soluciones de vivienda iniciadas en el Programa de Vivienda de Interés Pri</v>
          </cell>
          <cell r="H29">
            <v>42551</v>
          </cell>
          <cell r="I29" t="str">
            <v>alquintero</v>
          </cell>
          <cell r="J29">
            <v>42590</v>
          </cell>
          <cell r="K29" t="str">
            <v>Aprobado</v>
          </cell>
          <cell r="L29" t="str">
            <v>NO</v>
          </cell>
          <cell r="M29" t="str">
            <v>jualopez</v>
          </cell>
          <cell r="N29">
            <v>42591</v>
          </cell>
        </row>
        <row r="30">
          <cell r="D30" t="str">
            <v>Viviendas de interés prioritario iniciadas en el Programa de Vivienda - VIPA</v>
          </cell>
          <cell r="E30" t="str">
            <v>Mensual</v>
          </cell>
          <cell r="F30">
            <v>1338</v>
          </cell>
          <cell r="G30" t="str">
            <v xml:space="preserve">Durante el mes de junio no se presentaron iniciaciones en el programa </v>
          </cell>
          <cell r="H30">
            <v>42551</v>
          </cell>
          <cell r="I30" t="str">
            <v>alquintero</v>
          </cell>
          <cell r="J30">
            <v>42587</v>
          </cell>
          <cell r="K30" t="str">
            <v>Aprobado</v>
          </cell>
          <cell r="L30" t="str">
            <v>NO</v>
          </cell>
          <cell r="M30" t="str">
            <v>jualopez</v>
          </cell>
          <cell r="N30">
            <v>42587</v>
          </cell>
        </row>
        <row r="31">
          <cell r="D31" t="str">
            <v>Vivienda VIS urbanas públicas y privadas Iniciadas</v>
          </cell>
          <cell r="E31" t="str">
            <v>Trimestral</v>
          </cell>
          <cell r="G31" t="str">
            <v>Con el fin de disminuir el déficit de vivienda urbana, y apoyar diversos segmentos de la población, con ingresos y capacidades de ahorro distintas, se han creado diferentes programas en la política de vivienda urbana como son VIPA, Mi Casa Ya, Cobertura a</v>
          </cell>
          <cell r="H31">
            <v>42551</v>
          </cell>
          <cell r="I31" t="str">
            <v>dbarrera</v>
          </cell>
          <cell r="J31">
            <v>42591</v>
          </cell>
          <cell r="K31" t="str">
            <v>Aprobado</v>
          </cell>
          <cell r="L31" t="str">
            <v>SI</v>
          </cell>
          <cell r="M31" t="str">
            <v>jualopez</v>
          </cell>
          <cell r="N31">
            <v>42591</v>
          </cell>
        </row>
        <row r="32">
          <cell r="D32" t="str">
            <v>Municipios que disponen en un  sitio disposición final existente</v>
          </cell>
          <cell r="E32" t="str">
            <v>Anual</v>
          </cell>
          <cell r="G32" t="str">
            <v>Asistencias técnicas: Mitú-Vaupés para el proyecto relleno sanitario; Alcalde de Dibulla en referencia a los procesos de consulta previa requeridos en el licenciamiento ambiental que otorgaría Corpoguajira al proyecto de relleno sanitario del Mun.; Mompos</v>
          </cell>
          <cell r="H32">
            <v>42551</v>
          </cell>
          <cell r="I32" t="str">
            <v>garcila</v>
          </cell>
          <cell r="J32">
            <v>42590</v>
          </cell>
          <cell r="K32" t="str">
            <v>Aprobado</v>
          </cell>
          <cell r="L32" t="str">
            <v>SI</v>
          </cell>
          <cell r="M32" t="str">
            <v>jualopez</v>
          </cell>
          <cell r="N32">
            <v>42591</v>
          </cell>
        </row>
        <row r="33">
          <cell r="D33" t="str">
            <v>Nuevas personas beneficiadas con proyectos que mejoran provisión, calidad y/o continuidad de los servicios de acueducto y alcantarillado en la Regíon Pacífica.</v>
          </cell>
          <cell r="E33" t="str">
            <v>Anual</v>
          </cell>
          <cell r="G33" t="str">
            <v>JUNIO: Durante este periodo no se terminaron proyectos.</v>
          </cell>
          <cell r="H33">
            <v>42551</v>
          </cell>
          <cell r="I33" t="str">
            <v>DROJAS</v>
          </cell>
          <cell r="J33">
            <v>42590</v>
          </cell>
          <cell r="K33" t="str">
            <v>Aprobado</v>
          </cell>
          <cell r="L33" t="str">
            <v>SI</v>
          </cell>
          <cell r="M33" t="str">
            <v>jualopez</v>
          </cell>
          <cell r="N33">
            <v>42591</v>
          </cell>
        </row>
        <row r="34">
          <cell r="D34" t="str">
            <v>Viviendas de interés prioritario y  social iniciadas con apoyo de Fonvivienda</v>
          </cell>
          <cell r="E34" t="str">
            <v>Mensual</v>
          </cell>
          <cell r="F34">
            <v>35248</v>
          </cell>
          <cell r="G34" t="str">
            <v>Al mes de junio se han iniciado 17.145 soluciones de vivienda en el Programa de Cobertura a la Tasa - FRECH, habilitado 16.765 hogares en el Programa de Vivienda Mi Casa Ya y 1.338 soluciones de vivienda iniciadas en el Programa de Vivienda de Interés Pri</v>
          </cell>
          <cell r="H34">
            <v>42521</v>
          </cell>
          <cell r="I34" t="str">
            <v>alquintero</v>
          </cell>
          <cell r="J34">
            <v>42590</v>
          </cell>
          <cell r="K34" t="str">
            <v>Aprobado</v>
          </cell>
          <cell r="L34" t="str">
            <v>NO</v>
          </cell>
          <cell r="M34" t="str">
            <v>jualopez</v>
          </cell>
          <cell r="N34">
            <v>42590</v>
          </cell>
        </row>
        <row r="35">
          <cell r="D35" t="str">
            <v>Subsidios familiares de vivienda de interés social asignados con apoyo de las CCF</v>
          </cell>
          <cell r="E35" t="str">
            <v>Trimestral</v>
          </cell>
          <cell r="G35" t="str">
            <v>En el mes de mayo se asignaron 6.196 SFV en el departamento de Antioquia, Atlántico, Bogotá, Boyacá, Caldas, Cauca, Cundinamarca, Huila, Norte de Santander, Quindío, Santander, Tolima y Valle por parte de las CCF. Para un acumulado de 17.590</v>
          </cell>
          <cell r="H35">
            <v>42521</v>
          </cell>
          <cell r="I35" t="str">
            <v>alquintero</v>
          </cell>
          <cell r="J35">
            <v>42591</v>
          </cell>
          <cell r="K35" t="str">
            <v>Aprobado</v>
          </cell>
          <cell r="L35" t="str">
            <v>SI</v>
          </cell>
          <cell r="M35" t="str">
            <v>jualopez</v>
          </cell>
          <cell r="N35">
            <v>42591</v>
          </cell>
        </row>
        <row r="36">
          <cell r="D36" t="str">
            <v>Viviendas terminadas del Programa de Vivienda Gratuita 1 y 2</v>
          </cell>
          <cell r="E36" t="str">
            <v>Mensual</v>
          </cell>
          <cell r="F36">
            <v>0</v>
          </cell>
          <cell r="G36" t="str">
            <v>Durante el mes de marzo no se presentaron viviendas terminadas en el marco del Programa de Vivienda Gratuita Segunda Fase, esto debido a que las viviendas iniciadas durante el 2015 se encuentra en proceso de construcción y las demás soluciones de vivienda</v>
          </cell>
          <cell r="H36">
            <v>42460</v>
          </cell>
          <cell r="I36" t="str">
            <v>alquintero</v>
          </cell>
          <cell r="J36">
            <v>42590</v>
          </cell>
          <cell r="K36" t="str">
            <v>Aprobado</v>
          </cell>
          <cell r="L36" t="str">
            <v>SI</v>
          </cell>
          <cell r="M36" t="str">
            <v>jualopez</v>
          </cell>
          <cell r="N36">
            <v>42591</v>
          </cell>
        </row>
        <row r="37">
          <cell r="D37" t="str">
            <v>Subsidios familiares de vivienda de interés social asignados con apoyo de las CCF</v>
          </cell>
          <cell r="E37" t="str">
            <v>Trimestral</v>
          </cell>
          <cell r="F37">
            <v>5821</v>
          </cell>
          <cell r="G37" t="str">
            <v>En el mes de marzo se asignaron 2.399 SFV en el departamento de Antioquia, Atlántico, Bogotá, Cundinamarca, Risaralda, Santander, Tolima y Valle por parte de las CCF. En el primer trimestre el año se han asignado 5.821 subsidios familiares de vivienda por</v>
          </cell>
          <cell r="H37">
            <v>42460</v>
          </cell>
          <cell r="I37" t="str">
            <v>alquintero</v>
          </cell>
          <cell r="J37">
            <v>42591</v>
          </cell>
          <cell r="K37" t="str">
            <v>Aprobado</v>
          </cell>
          <cell r="L37" t="str">
            <v>NO</v>
          </cell>
          <cell r="M37" t="str">
            <v>jualopez</v>
          </cell>
          <cell r="N37">
            <v>42591</v>
          </cell>
        </row>
        <row r="38">
          <cell r="D38" t="str">
            <v>Viviendas terminadas del Programa de Vivienda Gratuita 1 y 2</v>
          </cell>
          <cell r="E38" t="str">
            <v>Mensual</v>
          </cell>
          <cell r="F38">
            <v>0</v>
          </cell>
          <cell r="G38" t="str">
            <v xml:space="preserve">Durante el mes de febrero no se presentaron viviendas terminadas en el marco del Programa de Vivienda Gratuita Segunda Fase, esto debido a que las viviendas iniciadas durante el 2015 se encuentra en proceso de construcción. </v>
          </cell>
          <cell r="H38">
            <v>42429</v>
          </cell>
          <cell r="I38" t="str">
            <v>alquintero</v>
          </cell>
          <cell r="J38">
            <v>42587</v>
          </cell>
          <cell r="K38" t="str">
            <v>Aprobado</v>
          </cell>
          <cell r="L38" t="str">
            <v>NO</v>
          </cell>
          <cell r="M38" t="str">
            <v>jualopez</v>
          </cell>
          <cell r="N38">
            <v>42587</v>
          </cell>
        </row>
        <row r="39">
          <cell r="D39" t="str">
            <v>Viviendas terminadas del Programa de Vivienda Gratuita 1 y 2</v>
          </cell>
          <cell r="E39" t="str">
            <v>Mensual</v>
          </cell>
          <cell r="F39">
            <v>0</v>
          </cell>
          <cell r="G39" t="str">
            <v xml:space="preserve">Durante el mes de enero no se presentaron viviendas terminadas en el marco del Programa de Vivienda Gratuita Segunda Fase, esto debido a que las viviendas iniciadas durante el 2015 se encuentra en proceso de construcción. </v>
          </cell>
          <cell r="H39">
            <v>42400</v>
          </cell>
          <cell r="I39" t="str">
            <v>alquintero</v>
          </cell>
          <cell r="J39">
            <v>42587</v>
          </cell>
          <cell r="K39" t="str">
            <v>Aprobado</v>
          </cell>
          <cell r="L39" t="str">
            <v>NO</v>
          </cell>
          <cell r="M39" t="str">
            <v>jualopez</v>
          </cell>
          <cell r="N39">
            <v>42587</v>
          </cell>
        </row>
        <row r="40">
          <cell r="D40" t="str">
            <v>Viviendas escrituradas del Programa de Vivienda Gratuita 1 y 2</v>
          </cell>
          <cell r="E40" t="str">
            <v>Mensual</v>
          </cell>
          <cell r="F40">
            <v>11800</v>
          </cell>
          <cell r="G40" t="str">
            <v xml:space="preserve">Durante el mes de abril de 2015 se escrituraron 3.400 viviendas en el Programa de Vivienda Gratuita Fase I, para un acumulado en el año 2015 de 11.800 viviendas escrituradas y un acumulado en el Programa de 75.800 viviendas escrituradas. </v>
          </cell>
          <cell r="H40">
            <v>42124</v>
          </cell>
          <cell r="I40" t="str">
            <v>alquintero</v>
          </cell>
          <cell r="J40">
            <v>42591</v>
          </cell>
          <cell r="K40" t="str">
            <v>Aprobado</v>
          </cell>
          <cell r="L40" t="str">
            <v>SI</v>
          </cell>
          <cell r="M40" t="str">
            <v>jualopez</v>
          </cell>
          <cell r="N40">
            <v>42591</v>
          </cell>
        </row>
        <row r="41">
          <cell r="D41" t="str">
            <v>Viviendas escrituradas del Programa de Vivienda Gratuita 1 y 2</v>
          </cell>
          <cell r="E41" t="str">
            <v>Mensual</v>
          </cell>
          <cell r="F41">
            <v>8400</v>
          </cell>
          <cell r="G41" t="str">
            <v xml:space="preserve">Durante el mes de marzo de 2015 se escrituraron 2.500 viviendas en el Programa de Vivienda Gratuita Fase I, para un acumulado en el año 2015 de 8.400 viviendas escrituradas y un acumulado en el Programa de 72.400 viviendas escrituradas. </v>
          </cell>
          <cell r="H41">
            <v>42094</v>
          </cell>
          <cell r="I41" t="str">
            <v>alquintero</v>
          </cell>
          <cell r="J41">
            <v>42590</v>
          </cell>
          <cell r="K41" t="str">
            <v>Aprobado</v>
          </cell>
          <cell r="L41" t="str">
            <v>NO</v>
          </cell>
          <cell r="M41" t="str">
            <v>jualopez</v>
          </cell>
          <cell r="N41">
            <v>42591</v>
          </cell>
        </row>
        <row r="42">
          <cell r="D42" t="str">
            <v>Viviendas escrituradas del Programa de Vivienda Gratuita 1 y 2</v>
          </cell>
          <cell r="E42" t="str">
            <v>Mensual</v>
          </cell>
          <cell r="F42">
            <v>5900</v>
          </cell>
          <cell r="G42" t="str">
            <v xml:space="preserve">Durante el mes de Febrero de 2015 se escrituraron 3.000 viviendas en el Programa de Vivienda Gratuita Fase I, para un acumulado en el año 2015 de 5.900 viviendas escrituradas y un acumulado en el Programa de 69.900 viviendas escrituradas. </v>
          </cell>
          <cell r="H42">
            <v>42063</v>
          </cell>
          <cell r="I42" t="str">
            <v>alquintero</v>
          </cell>
          <cell r="J42">
            <v>42587</v>
          </cell>
          <cell r="K42" t="str">
            <v>Aprobado</v>
          </cell>
          <cell r="L42" t="str">
            <v>NO</v>
          </cell>
          <cell r="M42" t="str">
            <v>jualopez</v>
          </cell>
          <cell r="N42">
            <v>42587</v>
          </cell>
        </row>
        <row r="43">
          <cell r="D43" t="str">
            <v>Viviendas escrituradas del Programa de Vivienda Gratuita 1 y 2</v>
          </cell>
          <cell r="E43" t="str">
            <v>Mensual</v>
          </cell>
          <cell r="F43">
            <v>2900</v>
          </cell>
          <cell r="G43" t="str">
            <v>El año 2014 cerró con 64.000 soluciones de viviendas de interés prioritario escrituradas en el marco del Programa de Vivienda Gratuita Fase I. Durante el mes de enero de 2015 se escrituraron 2.900 viviendas en el programa, para un acumulado de 66.900 vivi</v>
          </cell>
          <cell r="H43">
            <v>42035</v>
          </cell>
          <cell r="I43" t="str">
            <v>alquintero</v>
          </cell>
          <cell r="J43">
            <v>42587</v>
          </cell>
          <cell r="K43" t="str">
            <v>Aprobado</v>
          </cell>
          <cell r="L43" t="str">
            <v>NO</v>
          </cell>
          <cell r="M43" t="str">
            <v>jualopez</v>
          </cell>
          <cell r="N43">
            <v>42587</v>
          </cell>
        </row>
        <row r="44">
          <cell r="D44" t="str">
            <v>Mejoramientos de vivienda  ejecutados</v>
          </cell>
          <cell r="E44" t="str">
            <v>Trimestral</v>
          </cell>
          <cell r="F44">
            <v>230</v>
          </cell>
          <cell r="G44" t="str">
            <v xml:space="preserve">En el mes de junio se iniciaron 80 mejoramientos por parte de las CCF. Para un acumulado en el 2016, 230 mejoramientos de vivienda. En el segundo trimestre de 2016, se iniciaron 149 . </v>
          </cell>
          <cell r="H44">
            <v>42551</v>
          </cell>
          <cell r="I44" t="str">
            <v>alquintero</v>
          </cell>
          <cell r="J44">
            <v>42591</v>
          </cell>
          <cell r="K44" t="str">
            <v>Propuesto</v>
          </cell>
          <cell r="L44" t="str">
            <v>SI</v>
          </cell>
        </row>
        <row r="45">
          <cell r="D45" t="str">
            <v>Viviendas urbanas públicas y privadas iniciadas</v>
          </cell>
          <cell r="E45" t="str">
            <v>Trimestral</v>
          </cell>
          <cell r="G45" t="str">
            <v>Con el fin de disminuir el déficit de vivienda urbana, y apoyar diversos segmentos de la población, con ingresos y capacidades de ahorro distintas, se han creado diferentes programas en la política de vivienda urbana como son VIPA, Mi Casa Ya, Cobertura a</v>
          </cell>
          <cell r="H45">
            <v>42551</v>
          </cell>
          <cell r="I45" t="str">
            <v>dbarrera</v>
          </cell>
          <cell r="J45">
            <v>42591</v>
          </cell>
          <cell r="K45" t="str">
            <v>Propuesto</v>
          </cell>
          <cell r="L45" t="str">
            <v>SI</v>
          </cell>
        </row>
        <row r="46">
          <cell r="D46" t="str">
            <v>Mejoramientos de vivienda  ejecutados</v>
          </cell>
          <cell r="E46" t="str">
            <v>Trimestral</v>
          </cell>
          <cell r="G46" t="str">
            <v xml:space="preserve">Avance Cualitativo En el mes de mayo se iniciaron 14 mejoramientos por parte de las CCF. Para un acumulado en el 2016, 150 mejoramientos de vivienda. </v>
          </cell>
          <cell r="H46">
            <v>42521</v>
          </cell>
          <cell r="I46" t="str">
            <v>alquintero</v>
          </cell>
          <cell r="J46">
            <v>42591</v>
          </cell>
          <cell r="K46" t="str">
            <v>Propuesto</v>
          </cell>
          <cell r="L46" t="str">
            <v>SI</v>
          </cell>
        </row>
        <row r="47">
          <cell r="D47" t="str">
            <v>Viviendas de interés prioritario y  social iniciadas con apoyo de Fonvivienda</v>
          </cell>
          <cell r="E47" t="str">
            <v>Mensual</v>
          </cell>
          <cell r="F47">
            <v>29356</v>
          </cell>
          <cell r="G47" t="str">
            <v>Al mes de mayo se han iniciado 14.162 soluciones de vivienda en el Programa de Cobertura a la Tasa - FRECH, habilitado 13.856 hogares en el Programa de Vivienda Mi Casa Ya y 1.338 soluciones de vivienda iniciadas en el Programa de Vivienda de Interés Prio</v>
          </cell>
          <cell r="H47">
            <v>42521</v>
          </cell>
          <cell r="I47" t="str">
            <v>alquintero</v>
          </cell>
          <cell r="J47">
            <v>42590</v>
          </cell>
          <cell r="K47" t="str">
            <v>Propuesto</v>
          </cell>
          <cell r="L47" t="str">
            <v>NO</v>
          </cell>
        </row>
        <row r="48">
          <cell r="D48" t="str">
            <v>Viviendas terminadas del Programa de Vivienda Gratuita 1 y 2</v>
          </cell>
          <cell r="E48" t="str">
            <v>Mensual</v>
          </cell>
          <cell r="G48" t="str">
            <v>Durante el mes de abril no se presentaron viviendas terminadas en el marco del Programa de Vivienda Gratuita Segunda Fase, esto debido a que las viviendas iniciadas durante el 2015 se encuentra en proceso de construcción y las demás soluciones de vivienda</v>
          </cell>
          <cell r="H48">
            <v>42490</v>
          </cell>
          <cell r="I48" t="str">
            <v>alquintero</v>
          </cell>
          <cell r="J48">
            <v>42591</v>
          </cell>
          <cell r="K48" t="str">
            <v>Propuesto</v>
          </cell>
          <cell r="L48" t="str">
            <v>SI</v>
          </cell>
        </row>
        <row r="49">
          <cell r="D49" t="str">
            <v>Mejoramientos de vivienda  ejecutados</v>
          </cell>
          <cell r="E49" t="str">
            <v>Trimestral</v>
          </cell>
          <cell r="G49" t="str">
            <v xml:space="preserve">En el mes de abril se iniciaron 55 mejoramientos por parte de las CCF. Para un acumulado en el 2016, 136 mejoramientos de vivienda. </v>
          </cell>
          <cell r="H49">
            <v>42490</v>
          </cell>
          <cell r="I49" t="str">
            <v>alquintero</v>
          </cell>
          <cell r="J49">
            <v>42591</v>
          </cell>
          <cell r="K49" t="str">
            <v>Propuesto</v>
          </cell>
          <cell r="L49" t="str">
            <v>SI</v>
          </cell>
        </row>
        <row r="50">
          <cell r="D50" t="str">
            <v>Mejoramientos de vivienda  ejecutados</v>
          </cell>
          <cell r="E50" t="str">
            <v>Trimestral</v>
          </cell>
          <cell r="F50">
            <v>81</v>
          </cell>
          <cell r="G50" t="str">
            <v xml:space="preserve">En el mes de marzo se iniciaron 19 mejoramientos por parte de las CCF. Para un acumulado en el primer trimestre de 2016, 81 mejoramientos de vivienda. </v>
          </cell>
          <cell r="H50">
            <v>42460</v>
          </cell>
          <cell r="I50" t="str">
            <v>alquintero</v>
          </cell>
          <cell r="J50">
            <v>42591</v>
          </cell>
          <cell r="K50" t="str">
            <v>Propuesto</v>
          </cell>
          <cell r="L50" t="str">
            <v>SI</v>
          </cell>
        </row>
        <row r="51">
          <cell r="D51" t="str">
            <v>Mejoramientos de vivienda  ejecutados</v>
          </cell>
          <cell r="E51" t="str">
            <v>Trimestral</v>
          </cell>
          <cell r="G51" t="str">
            <v xml:space="preserve">En el mes de febrero se asignaron 36 SFV para mejoramientos en los departamentos de Antioquia y Valle del Cauca por parte de las CCF </v>
          </cell>
          <cell r="H51">
            <v>42429</v>
          </cell>
          <cell r="I51" t="str">
            <v>alquintero</v>
          </cell>
          <cell r="J51">
            <v>42591</v>
          </cell>
          <cell r="K51" t="str">
            <v>Propuesto</v>
          </cell>
          <cell r="L51" t="str">
            <v>SI</v>
          </cell>
        </row>
        <row r="52">
          <cell r="D52" t="str">
            <v>PDA con planes de aseguramiento en implementación</v>
          </cell>
          <cell r="E52" t="str">
            <v>Semestral</v>
          </cell>
          <cell r="G52" t="str">
            <v xml:space="preserve">Durante el mes de Julio del 2016 se realizó seguimiento a los planes de aseguramiento aprobados; así mismo se realizó acompañamiento a otros gestores del PDA pendientes de aprobación, en la estructuración del Plan de Aseguramiento, de conformidad con los </v>
          </cell>
          <cell r="H52">
            <v>42582</v>
          </cell>
          <cell r="I52" t="str">
            <v>jesilva</v>
          </cell>
          <cell r="J52">
            <v>42591</v>
          </cell>
          <cell r="K52" t="str">
            <v>Rechazado</v>
          </cell>
          <cell r="L52" t="str">
            <v>SI</v>
          </cell>
          <cell r="M52" t="str">
            <v>jualopez</v>
          </cell>
          <cell r="N52">
            <v>42591</v>
          </cell>
        </row>
        <row r="53">
          <cell r="D53" t="str">
            <v>Viviendas de interés prioritario y  social iniciadas con apoyo de Fonvivienda</v>
          </cell>
          <cell r="E53" t="str">
            <v>Mensual</v>
          </cell>
          <cell r="F53">
            <v>33910</v>
          </cell>
          <cell r="G53" t="str">
            <v>Al mes de junio se han iniciado 16.765 soluciones de vivienda en el Programa de Cobertura a la Tasa - FRECH, y habilitado 17.145 hogares en el Programa de Vivienda Mi Casa Ya, para un acumulado al mes de mayo de 33.910 iniciaciones y habilitados con apoyo</v>
          </cell>
          <cell r="H53">
            <v>42551</v>
          </cell>
          <cell r="I53" t="str">
            <v>alquintero</v>
          </cell>
          <cell r="J53">
            <v>42587</v>
          </cell>
          <cell r="K53" t="str">
            <v>Rechazado</v>
          </cell>
          <cell r="L53" t="str">
            <v>SI</v>
          </cell>
          <cell r="M53" t="str">
            <v>jualopez</v>
          </cell>
          <cell r="N53">
            <v>42587</v>
          </cell>
        </row>
        <row r="54">
          <cell r="D54" t="str">
            <v>Mejoramientos de vivienda ejecutados - Caribe</v>
          </cell>
          <cell r="E54" t="str">
            <v>Trimestral</v>
          </cell>
          <cell r="G54" t="str">
            <v>En el mes de julio 2016, se continúa con el proceso de intervención y asignación de mejoramiento en los municipios y departamentos a nivel región caribe.</v>
          </cell>
          <cell r="H54">
            <v>42551</v>
          </cell>
          <cell r="I54" t="str">
            <v>planeacionvivienda</v>
          </cell>
          <cell r="J54">
            <v>42591</v>
          </cell>
          <cell r="K54" t="str">
            <v>Rechazado</v>
          </cell>
          <cell r="L54" t="str">
            <v>SI</v>
          </cell>
          <cell r="M54" t="str">
            <v>jualopez</v>
          </cell>
          <cell r="N54">
            <v>42591</v>
          </cell>
        </row>
        <row r="55">
          <cell r="D55" t="str">
            <v>Sistemas de tratamiento de aguas residuales</v>
          </cell>
          <cell r="E55" t="str">
            <v>Anual</v>
          </cell>
          <cell r="K55" t="str">
            <v>Sin Reportar</v>
          </cell>
          <cell r="L55" t="str">
            <v>NO</v>
          </cell>
        </row>
        <row r="56">
          <cell r="D56" t="str">
            <v>Personas con manejo adecuado de aguas residuales en la zona rural</v>
          </cell>
          <cell r="E56" t="str">
            <v>Anual</v>
          </cell>
          <cell r="K56" t="str">
            <v>Sin Reportar</v>
          </cell>
          <cell r="L56" t="str">
            <v>NO</v>
          </cell>
        </row>
        <row r="57">
          <cell r="D57" t="str">
            <v>Apoyo en la estructuración e implementación de planes y/o modelos para la provisión de agua potable y saneamiento básico para Pueblos y Comunidades Indígenas en sus territorios, con especial atención en zonas desérticas</v>
          </cell>
          <cell r="E57" t="str">
            <v>Anual</v>
          </cell>
          <cell r="K57" t="str">
            <v>Sin Reportar</v>
          </cell>
          <cell r="L57" t="str">
            <v>NO</v>
          </cell>
        </row>
        <row r="58">
          <cell r="D58" t="str">
            <v>Personas con acceso a agua potable</v>
          </cell>
          <cell r="E58" t="str">
            <v>Anual</v>
          </cell>
          <cell r="K58" t="str">
            <v>Sin Reportar</v>
          </cell>
          <cell r="L58" t="str">
            <v>NO</v>
          </cell>
        </row>
        <row r="59">
          <cell r="D59" t="str">
            <v>Personas con acceso a una solución de alcantarillado</v>
          </cell>
          <cell r="E59" t="str">
            <v>Anual</v>
          </cell>
          <cell r="K59" t="str">
            <v>Sin Reportar</v>
          </cell>
          <cell r="L59" t="str">
            <v>NO</v>
          </cell>
        </row>
        <row r="60">
          <cell r="D60" t="str">
            <v>Municipios con acciones de reducción de  riesgo por desabastecimiento en temportada seca ejecutadas</v>
          </cell>
          <cell r="E60" t="str">
            <v>Semestral</v>
          </cell>
          <cell r="K60" t="str">
            <v>Sin Reportar</v>
          </cell>
          <cell r="L60" t="str">
            <v>NO</v>
          </cell>
        </row>
        <row r="61">
          <cell r="D61" t="str">
            <v>Porcentaje de aguas residuales urbanas tratadas</v>
          </cell>
          <cell r="E61" t="str">
            <v>Anual</v>
          </cell>
          <cell r="K61" t="str">
            <v>Sin Reportar</v>
          </cell>
          <cell r="L61" t="str">
            <v>NO</v>
          </cell>
        </row>
        <row r="62">
          <cell r="D62" t="str">
            <v>Personas con acceso a agua potable en la zona rural</v>
          </cell>
          <cell r="E62" t="str">
            <v>Anual</v>
          </cell>
          <cell r="K62" t="str">
            <v>Sin Reportar</v>
          </cell>
          <cell r="L62" t="str">
            <v>NO</v>
          </cell>
        </row>
        <row r="63">
          <cell r="D63" t="str">
            <v>Porcentaje de Subsidios Familiares de Vivienda en Especie asignados a Población Desplazada en el Programa de Vivienda Gratuita</v>
          </cell>
          <cell r="E63" t="str">
            <v>Mensual</v>
          </cell>
          <cell r="K63" t="str">
            <v>Sin Reportar</v>
          </cell>
          <cell r="L63" t="str">
            <v>NO</v>
          </cell>
        </row>
        <row r="64">
          <cell r="D64" t="str">
            <v>Porcentaje de residuos sólidos municipales aprovechados</v>
          </cell>
          <cell r="E64" t="str">
            <v>Anual</v>
          </cell>
          <cell r="K64" t="str">
            <v>Sin Reportar</v>
          </cell>
          <cell r="L64" t="str">
            <v>NO</v>
          </cell>
        </row>
        <row r="65">
          <cell r="D65" t="str">
            <v>Nuevas personas con acceso a agua potable en la zona rural en la Región Caribe</v>
          </cell>
          <cell r="E65" t="str">
            <v>Anual</v>
          </cell>
          <cell r="K65" t="str">
            <v>Sin Reportar</v>
          </cell>
          <cell r="L65" t="str">
            <v>NO</v>
          </cell>
        </row>
        <row r="66">
          <cell r="D66" t="str">
            <v>Nuevas personas con manejo adecuado de aguas residuales en la zona rural en la región Caribe</v>
          </cell>
          <cell r="E66" t="str">
            <v>Anual</v>
          </cell>
          <cell r="K66" t="str">
            <v>Sin Reportar</v>
          </cell>
          <cell r="L66" t="str">
            <v>NO</v>
          </cell>
        </row>
        <row r="67">
          <cell r="D67" t="str">
            <v>Porcentaje de hogares urbanos en situación de déficit cuantitativo de vivienda - Centro Oriente</v>
          </cell>
          <cell r="E67" t="str">
            <v>Anual</v>
          </cell>
          <cell r="K67" t="str">
            <v>Sin Reportar</v>
          </cell>
          <cell r="L67" t="str">
            <v>NO</v>
          </cell>
        </row>
        <row r="68">
          <cell r="D68" t="str">
            <v>Porcentaje de aguas residuales urbanas tratadas - Eje Cafetero Antioquia</v>
          </cell>
          <cell r="E68" t="str">
            <v>Anual</v>
          </cell>
          <cell r="K68" t="str">
            <v>Sin Reportar</v>
          </cell>
          <cell r="L68" t="str">
            <v>NO</v>
          </cell>
        </row>
        <row r="69">
          <cell r="D69" t="str">
            <v>Porcentaje de hogares en déficit de vivienda cualitativo  - Pacífico</v>
          </cell>
          <cell r="E69" t="str">
            <v>Anual</v>
          </cell>
          <cell r="K69" t="str">
            <v>Sin Reportar</v>
          </cell>
          <cell r="L69" t="str">
            <v>NO</v>
          </cell>
        </row>
        <row r="70">
          <cell r="D70" t="str">
            <v>Personas con manejo adecuado de aguas residuales en la zona rural en la Región Pacífica</v>
          </cell>
          <cell r="E70" t="str">
            <v>Anual</v>
          </cell>
          <cell r="K70" t="str">
            <v>Sin Reportar</v>
          </cell>
          <cell r="L70" t="str">
            <v>NO</v>
          </cell>
        </row>
        <row r="71">
          <cell r="D71" t="str">
            <v>Personas con acceso a agua potable en la zona rural en la Región Pacífica</v>
          </cell>
          <cell r="E71" t="str">
            <v>Anual</v>
          </cell>
          <cell r="K71" t="str">
            <v>Sin Reportar</v>
          </cell>
          <cell r="L71" t="str">
            <v>NO</v>
          </cell>
        </row>
        <row r="72">
          <cell r="D72" t="str">
            <v>Porcentaje de Residuos Sólidos Municipales Aprovechados en la Región Pacífica</v>
          </cell>
          <cell r="E72" t="str">
            <v>Anual</v>
          </cell>
          <cell r="K72" t="str">
            <v>Sin Reportar</v>
          </cell>
          <cell r="L72" t="str">
            <v>NO</v>
          </cell>
        </row>
      </sheetData>
      <sheetData sheetId="7">
        <row r="3">
          <cell r="H3" t="str">
            <v>Indicador</v>
          </cell>
          <cell r="I3" t="str">
            <v>Tipo Indicador</v>
          </cell>
          <cell r="J3" t="str">
            <v>Nivel Indicador</v>
          </cell>
          <cell r="K3" t="str">
            <v>Indicador Básico</v>
          </cell>
          <cell r="L3" t="str">
            <v>Departamentalizado</v>
          </cell>
          <cell r="M3" t="str">
            <v>Es Privado</v>
          </cell>
          <cell r="N3" t="str">
            <v>Vigente</v>
          </cell>
          <cell r="O3" t="str">
            <v>Unidad Medida</v>
          </cell>
          <cell r="P3" t="str">
            <v>Periodicidad</v>
          </cell>
          <cell r="Q3" t="str">
            <v>Acumulación</v>
          </cell>
          <cell r="R3" t="str">
            <v>Línea Base</v>
          </cell>
          <cell r="S3" t="str">
            <v>Meta 2015</v>
          </cell>
          <cell r="T3" t="str">
            <v>Meta 2016</v>
          </cell>
          <cell r="U3" t="str">
            <v>Meta 2017</v>
          </cell>
          <cell r="V3" t="str">
            <v>Meta 2018</v>
          </cell>
          <cell r="W3" t="str">
            <v>Meta Cuatrienio</v>
          </cell>
          <cell r="X3" t="str">
            <v>Avance Anual</v>
          </cell>
          <cell r="Y3" t="str">
            <v>% Avance Anual</v>
          </cell>
          <cell r="Z3" t="str">
            <v>Avance Cuatrienio</v>
          </cell>
          <cell r="AA3" t="str">
            <v xml:space="preserve">Porcentaje Avance Cuatrienio
</v>
          </cell>
          <cell r="AB3" t="str">
            <v>Fecha Corte</v>
          </cell>
          <cell r="AC3" t="str">
            <v>Fecha Modificación</v>
          </cell>
          <cell r="AD3" t="str">
            <v>Avance Cualitativo</v>
          </cell>
          <cell r="AE3" t="str">
            <v>Fecha Corte Avance Cualitativo</v>
          </cell>
          <cell r="AF3" t="str">
            <v>Fecha Actualización Avance Cualitativo</v>
          </cell>
          <cell r="AG3" t="str">
            <v>Gerente de Meta</v>
          </cell>
          <cell r="AH3" t="str">
            <v>Correo Electrónico</v>
          </cell>
          <cell r="AI3" t="str">
            <v>Días Rezago</v>
          </cell>
          <cell r="AJ3" t="str">
            <v>Próximo Corte</v>
          </cell>
          <cell r="AK3" t="str">
            <v>Días Atraso</v>
          </cell>
        </row>
        <row r="4">
          <cell r="H4" t="str">
            <v>Aeropuertos con obras de construcción y ampliación de aeropuertos terminados - Aerocivil</v>
          </cell>
          <cell r="I4" t="str">
            <v>Producto</v>
          </cell>
          <cell r="J4" t="str">
            <v>Sectorial</v>
          </cell>
          <cell r="K4" t="str">
            <v>SI</v>
          </cell>
          <cell r="L4" t="str">
            <v>SI</v>
          </cell>
          <cell r="M4" t="str">
            <v>NO</v>
          </cell>
          <cell r="N4" t="str">
            <v>SI</v>
          </cell>
          <cell r="O4" t="str">
            <v>Número</v>
          </cell>
          <cell r="P4" t="str">
            <v>Mensual</v>
          </cell>
          <cell r="Q4" t="str">
            <v>Acumulado</v>
          </cell>
          <cell r="R4">
            <v>16</v>
          </cell>
          <cell r="S4">
            <v>3</v>
          </cell>
          <cell r="T4">
            <v>8</v>
          </cell>
          <cell r="U4">
            <v>3</v>
          </cell>
          <cell r="V4">
            <v>3</v>
          </cell>
          <cell r="W4">
            <v>17</v>
          </cell>
          <cell r="X4">
            <v>2</v>
          </cell>
          <cell r="Y4">
            <v>25</v>
          </cell>
          <cell r="Z4">
            <v>5</v>
          </cell>
          <cell r="AA4">
            <v>29.411999999999999</v>
          </cell>
          <cell r="AB4">
            <v>42582.208333333299</v>
          </cell>
          <cell r="AC4">
            <v>42591.750854629601</v>
          </cell>
          <cell r="AD4" t="str">
            <v>VIGENCIA 2016: TERMINADO: BUCARAMANGA (Construccion franjas de seguridad y cuartel SEI); EL DORADO (TWR, Obras de urbanismo, Cuartel SEI) Total 2 EN EJECUCION: AGUACHICA (Construcción de Pista, Plataforma y Obras Complementarias); CÚCUTA (Construcción Cal</v>
          </cell>
          <cell r="AE4">
            <v>42582.208333333299</v>
          </cell>
          <cell r="AF4">
            <v>42591.7508544792</v>
          </cell>
          <cell r="AG4" t="str">
            <v>Jairo Suárez</v>
          </cell>
          <cell r="AH4" t="str">
            <v>jairo.suarez@aerocivil.gov.co</v>
          </cell>
          <cell r="AI4">
            <v>0</v>
          </cell>
          <cell r="AJ4">
            <v>42613.208333333299</v>
          </cell>
          <cell r="AK4">
            <v>-21</v>
          </cell>
        </row>
        <row r="5">
          <cell r="H5" t="str">
            <v>Intervenciones terminadas en mantenimiento de infraestructura aeroportuaria  (iguales o superiores a $800 millones)</v>
          </cell>
          <cell r="I5" t="str">
            <v>Producto</v>
          </cell>
          <cell r="J5" t="str">
            <v>Sectorial</v>
          </cell>
          <cell r="K5" t="str">
            <v>SI</v>
          </cell>
          <cell r="L5" t="str">
            <v>NO</v>
          </cell>
          <cell r="M5" t="str">
            <v>NO</v>
          </cell>
          <cell r="N5" t="str">
            <v>SI</v>
          </cell>
          <cell r="O5" t="str">
            <v>Número</v>
          </cell>
          <cell r="P5" t="str">
            <v>Trimestral</v>
          </cell>
          <cell r="Q5" t="str">
            <v>Capacidad</v>
          </cell>
          <cell r="R5">
            <v>82</v>
          </cell>
          <cell r="S5">
            <v>109</v>
          </cell>
          <cell r="T5">
            <v>122</v>
          </cell>
          <cell r="U5">
            <v>130</v>
          </cell>
          <cell r="V5">
            <v>137</v>
          </cell>
          <cell r="W5">
            <v>137</v>
          </cell>
          <cell r="X5">
            <v>99</v>
          </cell>
          <cell r="Y5">
            <v>42.5</v>
          </cell>
          <cell r="Z5">
            <v>99</v>
          </cell>
          <cell r="AA5">
            <v>30.908999999999999</v>
          </cell>
          <cell r="AB5">
            <v>42551.208333333299</v>
          </cell>
          <cell r="AC5">
            <v>42559.654485995401</v>
          </cell>
          <cell r="AD5" t="str">
            <v>VIGENCIA 2015: TERMINADO: VILLAVICENCIO (Mtto. Pista, Plataforma); FLORENCIA (Mtto. Terminal, Cuartel SEI, Infra complementaria) EN EJECUCION: GUAPI (Mtto Pista) PENDIENTE: En proceso administrativo: FLORENCIA (Mtto Pista, Plataforma y Calle rodaje); GUAY</v>
          </cell>
          <cell r="AE5">
            <v>42582.208333333299</v>
          </cell>
          <cell r="AF5">
            <v>42591.752159490701</v>
          </cell>
          <cell r="AG5" t="str">
            <v>Jairo Suárez</v>
          </cell>
          <cell r="AH5" t="str">
            <v>jairo.suarez@aerocivil.gov.co</v>
          </cell>
          <cell r="AI5">
            <v>0</v>
          </cell>
          <cell r="AJ5">
            <v>42643.208333333299</v>
          </cell>
          <cell r="AK5">
            <v>-50</v>
          </cell>
        </row>
        <row r="6">
          <cell r="H6" t="str">
            <v>Aeropuertos para la prosperidad intervenidos - Aerocivil</v>
          </cell>
          <cell r="I6" t="str">
            <v>Producto</v>
          </cell>
          <cell r="J6" t="str">
            <v>Sectorial</v>
          </cell>
          <cell r="K6" t="str">
            <v>SI</v>
          </cell>
          <cell r="L6" t="str">
            <v>SI</v>
          </cell>
          <cell r="M6" t="str">
            <v>NO</v>
          </cell>
          <cell r="N6" t="str">
            <v>SI</v>
          </cell>
          <cell r="O6" t="str">
            <v>Número</v>
          </cell>
          <cell r="P6" t="str">
            <v>Mensual</v>
          </cell>
          <cell r="Q6" t="str">
            <v>Acumulado</v>
          </cell>
          <cell r="R6">
            <v>32</v>
          </cell>
          <cell r="S6">
            <v>7</v>
          </cell>
          <cell r="T6">
            <v>6</v>
          </cell>
          <cell r="U6">
            <v>6</v>
          </cell>
          <cell r="V6">
            <v>15</v>
          </cell>
          <cell r="W6">
            <v>34</v>
          </cell>
          <cell r="X6">
            <v>5</v>
          </cell>
          <cell r="Y6">
            <v>83.332999999999998</v>
          </cell>
          <cell r="Z6">
            <v>5</v>
          </cell>
          <cell r="AA6">
            <v>14.706</v>
          </cell>
          <cell r="AB6">
            <v>42582.208333333299</v>
          </cell>
          <cell r="AC6">
            <v>42591.7529881597</v>
          </cell>
          <cell r="AD6" t="str">
            <v>VIGENCIA 2015: TERMINADOS: CAPURGANÁ (Mtto Pista, Plataforma), BAHIA SOLANO (Mtto Pista, Plataforma), PUERTO INIRIDA (Mtto Pista), SOGAMOSO (Mtto Pista), SAN JOSE GUAVIARE (Mtto Pista, Plataforma). PENDIENTE: PUERTO LEGUIZAMO (Mtto Pista) en proceso admin</v>
          </cell>
          <cell r="AE6">
            <v>42582.208333333299</v>
          </cell>
          <cell r="AF6">
            <v>42591.752988043998</v>
          </cell>
          <cell r="AG6" t="str">
            <v>Jairo Suárez</v>
          </cell>
          <cell r="AH6" t="str">
            <v>jairo.suarez@aerocivil.gov.co</v>
          </cell>
          <cell r="AI6">
            <v>0</v>
          </cell>
          <cell r="AJ6">
            <v>42613.208333333299</v>
          </cell>
          <cell r="AK6">
            <v>-21</v>
          </cell>
        </row>
        <row r="7">
          <cell r="H7" t="str">
            <v>Aeropuertos intervenidos con obras de construcción (torres de control,  terminales, pistas, plataformas, calles de rodaje, cuartel de bomberos, cerramientos) y/o mantenimiento de infraestructura aeroportuaria</v>
          </cell>
          <cell r="I7" t="str">
            <v>Producto</v>
          </cell>
          <cell r="J7" t="str">
            <v>Sectorial</v>
          </cell>
          <cell r="K7" t="str">
            <v>NO</v>
          </cell>
          <cell r="L7" t="str">
            <v>SI</v>
          </cell>
          <cell r="M7" t="str">
            <v>NO</v>
          </cell>
          <cell r="N7" t="str">
            <v>SI</v>
          </cell>
          <cell r="O7" t="str">
            <v>Número</v>
          </cell>
          <cell r="P7" t="str">
            <v>Mensual</v>
          </cell>
          <cell r="Q7" t="str">
            <v>Acumulado</v>
          </cell>
          <cell r="R7">
            <v>11</v>
          </cell>
          <cell r="S7">
            <v>17</v>
          </cell>
          <cell r="T7">
            <v>16</v>
          </cell>
          <cell r="U7">
            <v>7</v>
          </cell>
          <cell r="V7">
            <v>8</v>
          </cell>
          <cell r="W7">
            <v>48</v>
          </cell>
          <cell r="X7">
            <v>7</v>
          </cell>
          <cell r="Y7">
            <v>43.75</v>
          </cell>
          <cell r="Z7">
            <v>13</v>
          </cell>
          <cell r="AA7">
            <v>27.082999999999998</v>
          </cell>
          <cell r="AB7">
            <v>42582.208333333299</v>
          </cell>
          <cell r="AC7">
            <v>42591.760610682897</v>
          </cell>
          <cell r="AD7" t="str">
            <v>VIGENCIA 2015: TERMINADOS: IPIALES (Constr Pista, Obras complementarias); POPAYAN (Mtto Terminal); NUQUI (Constr Cerramiento); VILLAGARZON (Mtto Pista); TRINIDAD (Mtto Pista plataforma y zonas de seguridad); PTO ASIS (Mtto Plataforma y calle de rodaje); A</v>
          </cell>
          <cell r="AE7">
            <v>42582.208333333299</v>
          </cell>
          <cell r="AF7">
            <v>42591.7606105671</v>
          </cell>
          <cell r="AG7" t="str">
            <v>Jairo Suárez</v>
          </cell>
          <cell r="AH7" t="str">
            <v>jairo.suarez@aerocivil.gov.co</v>
          </cell>
          <cell r="AI7">
            <v>0</v>
          </cell>
          <cell r="AJ7">
            <v>42613.208333333299</v>
          </cell>
          <cell r="AK7">
            <v>-21</v>
          </cell>
        </row>
        <row r="8">
          <cell r="H8" t="str">
            <v>Pasajeros movilizados por años entre los aeropuertos del país (millones)</v>
          </cell>
          <cell r="I8" t="str">
            <v>Resultado</v>
          </cell>
          <cell r="J8" t="str">
            <v>Sectorial</v>
          </cell>
          <cell r="K8" t="str">
            <v>NO</v>
          </cell>
          <cell r="L8" t="str">
            <v>NO</v>
          </cell>
          <cell r="M8" t="str">
            <v>NO</v>
          </cell>
          <cell r="N8" t="str">
            <v>SI</v>
          </cell>
          <cell r="O8" t="str">
            <v>Pasajeros</v>
          </cell>
          <cell r="P8" t="str">
            <v>Mensual</v>
          </cell>
          <cell r="Q8" t="str">
            <v>Flujo</v>
          </cell>
          <cell r="R8">
            <v>31</v>
          </cell>
          <cell r="S8">
            <v>34.700000000000003</v>
          </cell>
          <cell r="T8">
            <v>38.700000000000003</v>
          </cell>
          <cell r="U8">
            <v>42.5</v>
          </cell>
          <cell r="V8">
            <v>46</v>
          </cell>
          <cell r="W8">
            <v>46</v>
          </cell>
          <cell r="X8">
            <v>17.11</v>
          </cell>
          <cell r="Y8">
            <v>44.212000000000003</v>
          </cell>
          <cell r="Z8">
            <v>34.130000000000003</v>
          </cell>
          <cell r="AA8">
            <v>74.195999999999998</v>
          </cell>
          <cell r="AB8">
            <v>42551.208333333299</v>
          </cell>
          <cell r="AC8">
            <v>42586.635671909702</v>
          </cell>
          <cell r="AD8" t="str">
            <v>En el primer semestre de 2016, los pasajeros Origen-Destino se incrementaron en 6,3% con respecto a igual periodo de 2015.</v>
          </cell>
          <cell r="AE8">
            <v>42551.208333333299</v>
          </cell>
          <cell r="AF8">
            <v>42586.635671794</v>
          </cell>
          <cell r="AG8" t="str">
            <v>Eduardo Enrique Tovar Añez</v>
          </cell>
          <cell r="AH8" t="str">
            <v>eduardo.tovar@aerocivil.gov.co</v>
          </cell>
          <cell r="AI8">
            <v>30</v>
          </cell>
          <cell r="AJ8">
            <v>42581.208333333299</v>
          </cell>
          <cell r="AK8">
            <v>-20</v>
          </cell>
        </row>
        <row r="9">
          <cell r="H9" t="str">
            <v>Kilómetros de calzadas construidas a través de concesión</v>
          </cell>
          <cell r="I9" t="str">
            <v>Producto</v>
          </cell>
          <cell r="J9" t="str">
            <v>Sectorial</v>
          </cell>
          <cell r="K9" t="str">
            <v>SI</v>
          </cell>
          <cell r="L9" t="str">
            <v>NO</v>
          </cell>
          <cell r="M9" t="str">
            <v>NO</v>
          </cell>
          <cell r="N9" t="str">
            <v>SI</v>
          </cell>
          <cell r="O9" t="str">
            <v>Kilómetros</v>
          </cell>
          <cell r="P9" t="str">
            <v>Mensual</v>
          </cell>
          <cell r="Q9" t="str">
            <v>Capacidad</v>
          </cell>
          <cell r="R9">
            <v>1796</v>
          </cell>
          <cell r="S9">
            <v>2126</v>
          </cell>
          <cell r="T9">
            <v>2456</v>
          </cell>
          <cell r="U9">
            <v>2786</v>
          </cell>
          <cell r="V9">
            <v>3116</v>
          </cell>
          <cell r="W9">
            <v>3116</v>
          </cell>
          <cell r="X9">
            <v>2125.7600000000002</v>
          </cell>
          <cell r="Y9">
            <v>49.963999999999999</v>
          </cell>
          <cell r="Z9">
            <v>2125.7600000000002</v>
          </cell>
          <cell r="AA9">
            <v>24.981999999999999</v>
          </cell>
          <cell r="AB9">
            <v>42551.208333333299</v>
          </cell>
          <cell r="AC9">
            <v>42585.727220949098</v>
          </cell>
          <cell r="AD9" t="str">
            <v>Se lleva el 22 % de la meta del año, de los cuales se lleva construcción de 62,58 km de doble calzada y 10,40 km en calzada sencilla en la red concesionada.</v>
          </cell>
          <cell r="AE9">
            <v>42551.208333333299</v>
          </cell>
          <cell r="AF9">
            <v>42585.727220752298</v>
          </cell>
          <cell r="AG9" t="str">
            <v>Poldy Paola Osorio</v>
          </cell>
          <cell r="AH9" t="str">
            <v>posorio@ani.gov.co</v>
          </cell>
          <cell r="AI9">
            <v>30</v>
          </cell>
          <cell r="AJ9">
            <v>42581.208333333299</v>
          </cell>
          <cell r="AK9">
            <v>-20</v>
          </cell>
        </row>
        <row r="10">
          <cell r="H10" t="str">
            <v>Kilómetros de Vías intervenidas bajo esquema de APP</v>
          </cell>
          <cell r="I10" t="str">
            <v>Producto</v>
          </cell>
          <cell r="J10" t="str">
            <v>Sectorial</v>
          </cell>
          <cell r="K10" t="str">
            <v>SI</v>
          </cell>
          <cell r="L10" t="str">
            <v>NO</v>
          </cell>
          <cell r="M10" t="str">
            <v>NO</v>
          </cell>
          <cell r="N10" t="str">
            <v>SI</v>
          </cell>
          <cell r="O10" t="str">
            <v>Kilómetros</v>
          </cell>
          <cell r="P10" t="str">
            <v>Mensual</v>
          </cell>
          <cell r="Q10" t="str">
            <v>Capacidad</v>
          </cell>
          <cell r="R10">
            <v>6595</v>
          </cell>
          <cell r="S10">
            <v>8083</v>
          </cell>
          <cell r="T10">
            <v>10160</v>
          </cell>
          <cell r="U10">
            <v>10861</v>
          </cell>
          <cell r="V10">
            <v>11698</v>
          </cell>
          <cell r="W10">
            <v>11698</v>
          </cell>
          <cell r="X10">
            <v>10335</v>
          </cell>
          <cell r="Y10">
            <v>100</v>
          </cell>
          <cell r="Z10">
            <v>10335</v>
          </cell>
          <cell r="AA10">
            <v>73.290000000000006</v>
          </cell>
          <cell r="AB10">
            <v>42551.208333333299</v>
          </cell>
          <cell r="AC10">
            <v>42585.725524502297</v>
          </cell>
          <cell r="AD10" t="str">
            <v>En el mes de Junio no se firmaron actas de inicio de proyectos 4G</v>
          </cell>
          <cell r="AE10">
            <v>42551.208333333299</v>
          </cell>
          <cell r="AF10">
            <v>42585.725524340298</v>
          </cell>
          <cell r="AG10" t="str">
            <v>Poldy Paola Osorio</v>
          </cell>
          <cell r="AH10" t="str">
            <v>posorio@ani.gov.co</v>
          </cell>
          <cell r="AI10">
            <v>30</v>
          </cell>
          <cell r="AJ10">
            <v>42581.208333333299</v>
          </cell>
          <cell r="AK10">
            <v>-20</v>
          </cell>
        </row>
        <row r="11">
          <cell r="H11" t="str">
            <v>Inversión privada en infraestructura de carretera (billones de $ acumulados en el cuatrienio) - ANI</v>
          </cell>
          <cell r="I11" t="str">
            <v>Resultado</v>
          </cell>
          <cell r="J11" t="str">
            <v>Sectorial</v>
          </cell>
          <cell r="K11" t="str">
            <v>SI</v>
          </cell>
          <cell r="L11" t="str">
            <v>NO</v>
          </cell>
          <cell r="M11" t="str">
            <v>NO</v>
          </cell>
          <cell r="N11" t="str">
            <v>SI</v>
          </cell>
          <cell r="O11" t="str">
            <v>Billones de pesos</v>
          </cell>
          <cell r="P11" t="str">
            <v>Trimestral</v>
          </cell>
          <cell r="Q11" t="str">
            <v>Acumulado</v>
          </cell>
          <cell r="R11">
            <v>11.4</v>
          </cell>
          <cell r="S11">
            <v>3.5</v>
          </cell>
          <cell r="T11">
            <v>5</v>
          </cell>
          <cell r="U11">
            <v>7</v>
          </cell>
          <cell r="V11">
            <v>8.5</v>
          </cell>
          <cell r="W11">
            <v>24</v>
          </cell>
          <cell r="X11">
            <v>1.7</v>
          </cell>
          <cell r="Y11">
            <v>34</v>
          </cell>
          <cell r="Z11">
            <v>5.15</v>
          </cell>
          <cell r="AA11">
            <v>21.457999999999998</v>
          </cell>
          <cell r="AB11">
            <v>42551.208333333299</v>
          </cell>
          <cell r="AC11">
            <v>42587.390519444401</v>
          </cell>
          <cell r="AD11" t="str">
            <v>Se estima una inversión acumulada a Junio de 216 de 1.7 billones en el modo carretero.</v>
          </cell>
          <cell r="AE11">
            <v>42551.208333333299</v>
          </cell>
          <cell r="AF11">
            <v>42587.390519294</v>
          </cell>
          <cell r="AG11" t="str">
            <v>Poldy Paola Osorio</v>
          </cell>
          <cell r="AH11" t="str">
            <v>posorio@ani.gov.co</v>
          </cell>
          <cell r="AI11">
            <v>90</v>
          </cell>
          <cell r="AJ11">
            <v>42643.208333333299</v>
          </cell>
          <cell r="AK11">
            <v>-140</v>
          </cell>
        </row>
        <row r="12">
          <cell r="H12" t="str">
            <v>Inversión privada en infraestructura férrea, aeroportuaria y portuaria  (billones de $ acumulados en el cuatrienio) - ANI</v>
          </cell>
          <cell r="I12" t="str">
            <v>Resultado</v>
          </cell>
          <cell r="J12" t="str">
            <v>Sectorial</v>
          </cell>
          <cell r="K12" t="str">
            <v>SI</v>
          </cell>
          <cell r="L12" t="str">
            <v>NO</v>
          </cell>
          <cell r="M12" t="str">
            <v>NO</v>
          </cell>
          <cell r="N12" t="str">
            <v>SI</v>
          </cell>
          <cell r="O12" t="str">
            <v>Billones de pesos</v>
          </cell>
          <cell r="P12" t="str">
            <v>Trimestral</v>
          </cell>
          <cell r="Q12" t="str">
            <v>Acumulado</v>
          </cell>
          <cell r="R12">
            <v>4.18</v>
          </cell>
          <cell r="S12">
            <v>1.05</v>
          </cell>
          <cell r="T12">
            <v>1.08</v>
          </cell>
          <cell r="U12">
            <v>1.1399999999999999</v>
          </cell>
          <cell r="V12">
            <v>1.5</v>
          </cell>
          <cell r="W12">
            <v>4.7699999999999996</v>
          </cell>
          <cell r="X12">
            <v>0.54</v>
          </cell>
          <cell r="Y12">
            <v>50</v>
          </cell>
          <cell r="Z12">
            <v>1.94</v>
          </cell>
          <cell r="AA12">
            <v>40.670999999999999</v>
          </cell>
          <cell r="AB12">
            <v>42551.208333333299</v>
          </cell>
          <cell r="AC12">
            <v>42587.390177465299</v>
          </cell>
          <cell r="AD12" t="str">
            <v>Se estima una inversión acumulada a junio de 2016 de 0.54 billones en los modos portuarios, aeroportuario y férreo.</v>
          </cell>
          <cell r="AE12">
            <v>42551.208333333299</v>
          </cell>
          <cell r="AF12">
            <v>42587.390177349502</v>
          </cell>
          <cell r="AG12" t="str">
            <v>Poldy Paola Osorio</v>
          </cell>
          <cell r="AH12" t="str">
            <v>posorio@ani.gov.co</v>
          </cell>
          <cell r="AI12">
            <v>90</v>
          </cell>
          <cell r="AJ12">
            <v>42643.208333333299</v>
          </cell>
          <cell r="AK12">
            <v>-140</v>
          </cell>
        </row>
        <row r="13">
          <cell r="H13" t="str">
            <v>Número de proyectos en ejecución Programa 4G</v>
          </cell>
          <cell r="I13" t="str">
            <v>Producto</v>
          </cell>
          <cell r="J13" t="str">
            <v>Sectorial</v>
          </cell>
          <cell r="K13" t="str">
            <v>NO</v>
          </cell>
          <cell r="L13" t="str">
            <v>NO</v>
          </cell>
          <cell r="M13" t="str">
            <v>NO</v>
          </cell>
          <cell r="N13" t="str">
            <v>SI</v>
          </cell>
          <cell r="O13" t="str">
            <v>Número</v>
          </cell>
          <cell r="P13" t="str">
            <v>Mensual</v>
          </cell>
          <cell r="Q13" t="str">
            <v>Capacidad</v>
          </cell>
          <cell r="R13">
            <v>6</v>
          </cell>
          <cell r="S13">
            <v>20</v>
          </cell>
          <cell r="T13">
            <v>36</v>
          </cell>
          <cell r="W13">
            <v>36</v>
          </cell>
          <cell r="X13">
            <v>26</v>
          </cell>
          <cell r="Y13">
            <v>66.667000000000002</v>
          </cell>
          <cell r="Z13">
            <v>26</v>
          </cell>
          <cell r="AA13">
            <v>66.667000000000002</v>
          </cell>
          <cell r="AB13">
            <v>42551.208333333299</v>
          </cell>
          <cell r="AC13">
            <v>42585.725321759302</v>
          </cell>
          <cell r="AD13" t="str">
            <v>En el mes de junio no se firmaron actas de inicio de los proyectos del programa de 4G.</v>
          </cell>
          <cell r="AE13">
            <v>42551.208333333299</v>
          </cell>
          <cell r="AF13">
            <v>42585.725321608799</v>
          </cell>
          <cell r="AG13" t="str">
            <v>Poldy Paola Osorio</v>
          </cell>
          <cell r="AH13" t="str">
            <v>posorio@ani.gov.co</v>
          </cell>
          <cell r="AI13">
            <v>30</v>
          </cell>
          <cell r="AJ13">
            <v>42581.208333333299</v>
          </cell>
          <cell r="AK13">
            <v>-20</v>
          </cell>
        </row>
        <row r="14">
          <cell r="H14" t="str">
            <v>Número de Proyectos Adjudicados</v>
          </cell>
          <cell r="I14" t="str">
            <v>Producto</v>
          </cell>
          <cell r="J14" t="str">
            <v>Sectorial</v>
          </cell>
          <cell r="K14" t="str">
            <v>NO</v>
          </cell>
          <cell r="L14" t="str">
            <v>NO</v>
          </cell>
          <cell r="M14" t="str">
            <v>NO</v>
          </cell>
          <cell r="N14" t="str">
            <v>SI</v>
          </cell>
          <cell r="O14" t="str">
            <v>Número</v>
          </cell>
          <cell r="P14" t="str">
            <v>Mensual</v>
          </cell>
          <cell r="Q14" t="str">
            <v>Capacidad</v>
          </cell>
          <cell r="R14">
            <v>10</v>
          </cell>
          <cell r="S14">
            <v>26</v>
          </cell>
          <cell r="T14">
            <v>36</v>
          </cell>
          <cell r="W14">
            <v>36</v>
          </cell>
          <cell r="X14">
            <v>29</v>
          </cell>
          <cell r="Y14">
            <v>73.076999999999998</v>
          </cell>
          <cell r="Z14">
            <v>29</v>
          </cell>
          <cell r="AA14">
            <v>73.076999999999998</v>
          </cell>
          <cell r="AB14">
            <v>42551.208333333299</v>
          </cell>
          <cell r="AC14">
            <v>42585.724911770798</v>
          </cell>
          <cell r="AD14" t="str">
            <v>No se adjudicaron proyectos de APP en el mes de junio</v>
          </cell>
          <cell r="AE14">
            <v>42551.208333333299</v>
          </cell>
          <cell r="AF14">
            <v>42585.724911608799</v>
          </cell>
          <cell r="AG14" t="str">
            <v>Poldy Paola Osorio</v>
          </cell>
          <cell r="AH14" t="str">
            <v>posorio@ani.gov.co</v>
          </cell>
          <cell r="AI14">
            <v>30</v>
          </cell>
          <cell r="AJ14">
            <v>42581.208333333299</v>
          </cell>
          <cell r="AK14">
            <v>-20</v>
          </cell>
        </row>
        <row r="15">
          <cell r="H15" t="str">
            <v>Kilómetros de red férrea en operación - ANI</v>
          </cell>
          <cell r="I15" t="str">
            <v>Producto</v>
          </cell>
          <cell r="J15" t="str">
            <v>Sectorial</v>
          </cell>
          <cell r="K15" t="str">
            <v>SI</v>
          </cell>
          <cell r="L15" t="str">
            <v>NO</v>
          </cell>
          <cell r="M15" t="str">
            <v>NO</v>
          </cell>
          <cell r="N15" t="str">
            <v>SI</v>
          </cell>
          <cell r="O15" t="str">
            <v>Kilómetros</v>
          </cell>
          <cell r="P15" t="str">
            <v>Mensual</v>
          </cell>
          <cell r="Q15" t="str">
            <v>Capacidad</v>
          </cell>
          <cell r="R15">
            <v>628</v>
          </cell>
          <cell r="S15">
            <v>1026</v>
          </cell>
          <cell r="T15">
            <v>1283</v>
          </cell>
          <cell r="W15">
            <v>1283</v>
          </cell>
          <cell r="X15">
            <v>1507</v>
          </cell>
          <cell r="Y15">
            <v>100</v>
          </cell>
          <cell r="Z15">
            <v>1507</v>
          </cell>
          <cell r="AA15">
            <v>100</v>
          </cell>
          <cell r="AB15">
            <v>42551.208333333299</v>
          </cell>
          <cell r="AC15">
            <v>42585.724713738397</v>
          </cell>
          <cell r="AD15" t="str">
            <v>Se cumplió con la meta del Cuatrienio y no se tiene previsto dejar mas Km en condiciones de operación para este año.</v>
          </cell>
          <cell r="AE15">
            <v>42551.208333333299</v>
          </cell>
          <cell r="AF15">
            <v>42585.724713576397</v>
          </cell>
          <cell r="AG15" t="str">
            <v>Poldy Paola Osorio</v>
          </cell>
          <cell r="AH15" t="str">
            <v>posorio@ani.gov.co</v>
          </cell>
          <cell r="AI15">
            <v>30</v>
          </cell>
          <cell r="AJ15">
            <v>42581.208333333299</v>
          </cell>
          <cell r="AK15">
            <v>-20</v>
          </cell>
        </row>
        <row r="16">
          <cell r="H16" t="str">
            <v>Kilómetros de corredor fluvial mantenidos</v>
          </cell>
          <cell r="I16" t="str">
            <v>Producto</v>
          </cell>
          <cell r="J16" t="str">
            <v>Sectorial</v>
          </cell>
          <cell r="K16" t="str">
            <v>SI</v>
          </cell>
          <cell r="L16" t="str">
            <v>NO</v>
          </cell>
          <cell r="M16" t="str">
            <v>NO</v>
          </cell>
          <cell r="N16" t="str">
            <v>SI</v>
          </cell>
          <cell r="O16" t="str">
            <v>Kilómetros</v>
          </cell>
          <cell r="P16" t="str">
            <v>Mensual</v>
          </cell>
          <cell r="Q16" t="str">
            <v>Stock</v>
          </cell>
          <cell r="R16">
            <v>1025</v>
          </cell>
          <cell r="S16">
            <v>1023</v>
          </cell>
          <cell r="T16">
            <v>1023</v>
          </cell>
          <cell r="U16">
            <v>1023</v>
          </cell>
          <cell r="V16">
            <v>1023</v>
          </cell>
          <cell r="W16">
            <v>1023</v>
          </cell>
          <cell r="X16">
            <v>1023</v>
          </cell>
          <cell r="Y16">
            <v>100</v>
          </cell>
          <cell r="Z16">
            <v>1023</v>
          </cell>
          <cell r="AA16">
            <v>100</v>
          </cell>
          <cell r="AB16">
            <v>42582.208333333299</v>
          </cell>
          <cell r="AC16">
            <v>42585.729070833302</v>
          </cell>
          <cell r="AD16" t="str">
            <v xml:space="preserve">El indicador reporta los kilómetros de canal navegable mantenidos. </v>
          </cell>
          <cell r="AE16">
            <v>42582.208333333299</v>
          </cell>
          <cell r="AF16">
            <v>42585.7290707176</v>
          </cell>
          <cell r="AG16" t="str">
            <v>Lyda Patricia Alvarez</v>
          </cell>
          <cell r="AH16" t="str">
            <v>Lyda.alvarez@cormagdalena.gov.co</v>
          </cell>
          <cell r="AI16">
            <v>7</v>
          </cell>
          <cell r="AJ16">
            <v>42613.208333333299</v>
          </cell>
          <cell r="AK16">
            <v>-28</v>
          </cell>
        </row>
        <row r="17">
          <cell r="H17" t="str">
            <v>Kilómetros de vías con pavimento - Invías</v>
          </cell>
          <cell r="I17" t="str">
            <v>Producto</v>
          </cell>
          <cell r="J17" t="str">
            <v>Sectorial</v>
          </cell>
          <cell r="K17" t="str">
            <v>SI</v>
          </cell>
          <cell r="L17" t="str">
            <v>NO</v>
          </cell>
          <cell r="M17" t="str">
            <v>NO</v>
          </cell>
          <cell r="N17" t="str">
            <v>SI</v>
          </cell>
          <cell r="O17" t="str">
            <v>Kilómetros</v>
          </cell>
          <cell r="P17" t="str">
            <v>Mensual</v>
          </cell>
          <cell r="Q17" t="str">
            <v>Capacidad</v>
          </cell>
          <cell r="R17">
            <v>8454</v>
          </cell>
          <cell r="S17">
            <v>8569</v>
          </cell>
          <cell r="T17">
            <v>8676</v>
          </cell>
          <cell r="U17">
            <v>8680</v>
          </cell>
          <cell r="V17">
            <v>8680</v>
          </cell>
          <cell r="W17">
            <v>8680</v>
          </cell>
          <cell r="X17">
            <v>8547.9699999999993</v>
          </cell>
          <cell r="Y17">
            <v>42.329000000000001</v>
          </cell>
          <cell r="Z17">
            <v>8547.9699999999993</v>
          </cell>
          <cell r="AA17">
            <v>41.58</v>
          </cell>
          <cell r="AB17">
            <v>42551.208333333299</v>
          </cell>
          <cell r="AC17">
            <v>42586.635491435198</v>
          </cell>
          <cell r="AD17" t="str">
            <v>La línea base de los Km de vías con pavimento es de 8.454 Km. En año 2015 se realizó 78,3 Km, de para un Acumulado de 8.532,30 kilómetros. De Enero a Junio de 2016 se han ejecutado 15,67 Km para un acumulado de 8.547,97 Km, a través de los contratos en ej</v>
          </cell>
          <cell r="AE17">
            <v>42551.208333333299</v>
          </cell>
          <cell r="AF17">
            <v>42586.635491203699</v>
          </cell>
          <cell r="AG17" t="str">
            <v>Ernesto  Correo Valderrama</v>
          </cell>
          <cell r="AH17" t="str">
            <v>ecorreav@invias.gov.co</v>
          </cell>
          <cell r="AI17">
            <v>30</v>
          </cell>
          <cell r="AJ17">
            <v>42581.208333333299</v>
          </cell>
          <cell r="AK17">
            <v>-20</v>
          </cell>
        </row>
        <row r="18">
          <cell r="H18" t="str">
            <v>Kilómetros de placa huella construida</v>
          </cell>
          <cell r="I18" t="str">
            <v>Producto</v>
          </cell>
          <cell r="J18" t="str">
            <v>Sectorial</v>
          </cell>
          <cell r="K18" t="str">
            <v>SI</v>
          </cell>
          <cell r="L18" t="str">
            <v>NO</v>
          </cell>
          <cell r="M18" t="str">
            <v>NO</v>
          </cell>
          <cell r="N18" t="str">
            <v>SI</v>
          </cell>
          <cell r="O18" t="str">
            <v>Kilómetros</v>
          </cell>
          <cell r="P18" t="str">
            <v>Mensual</v>
          </cell>
          <cell r="Q18" t="str">
            <v>Capacidad</v>
          </cell>
          <cell r="R18">
            <v>1300</v>
          </cell>
          <cell r="S18">
            <v>1461</v>
          </cell>
          <cell r="T18">
            <v>1597</v>
          </cell>
          <cell r="U18">
            <v>1672</v>
          </cell>
          <cell r="V18">
            <v>1800</v>
          </cell>
          <cell r="W18">
            <v>1800</v>
          </cell>
          <cell r="X18">
            <v>1620.83</v>
          </cell>
          <cell r="Y18">
            <v>100</v>
          </cell>
          <cell r="Z18">
            <v>1620.83</v>
          </cell>
          <cell r="AA18">
            <v>64.165999999999997</v>
          </cell>
          <cell r="AB18">
            <v>42551.208333333299</v>
          </cell>
          <cell r="AC18">
            <v>42586.635146527798</v>
          </cell>
          <cell r="AD18" t="str">
            <v>La línea base de los Km de vías con Placa Huella es de1,300 Km. Avance año 2015: se reporto la construcción acumulada de 159,27 Km de placa huella. Entre Enero y Junio se reporta 161,56 Km a través de los Convenios en ejecución suscritos con las entidades</v>
          </cell>
          <cell r="AE18">
            <v>42551.208333333299</v>
          </cell>
          <cell r="AF18">
            <v>42586.635146377303</v>
          </cell>
          <cell r="AG18" t="str">
            <v>Ernesto  Correo Valderrama</v>
          </cell>
          <cell r="AH18" t="str">
            <v>ecorreav@invias.gov.co</v>
          </cell>
          <cell r="AI18">
            <v>30</v>
          </cell>
          <cell r="AJ18">
            <v>42581.208333333299</v>
          </cell>
          <cell r="AK18">
            <v>-20</v>
          </cell>
        </row>
        <row r="19">
          <cell r="H19" t="str">
            <v>Kilómetros de calzadas construidas no concesionadas</v>
          </cell>
          <cell r="I19" t="str">
            <v>Producto</v>
          </cell>
          <cell r="J19" t="str">
            <v>Sectorial</v>
          </cell>
          <cell r="K19" t="str">
            <v>SI</v>
          </cell>
          <cell r="L19" t="str">
            <v>NO</v>
          </cell>
          <cell r="M19" t="str">
            <v>NO</v>
          </cell>
          <cell r="N19" t="str">
            <v>SI</v>
          </cell>
          <cell r="O19" t="str">
            <v>Kilómetros</v>
          </cell>
          <cell r="P19" t="str">
            <v>Mensual</v>
          </cell>
          <cell r="Q19" t="str">
            <v>Capacidad</v>
          </cell>
          <cell r="R19">
            <v>166</v>
          </cell>
          <cell r="S19">
            <v>175.87</v>
          </cell>
          <cell r="T19">
            <v>176.37</v>
          </cell>
          <cell r="U19">
            <v>176.94</v>
          </cell>
          <cell r="V19">
            <v>180</v>
          </cell>
          <cell r="W19">
            <v>180</v>
          </cell>
          <cell r="X19">
            <v>185.97</v>
          </cell>
          <cell r="Y19">
            <v>100</v>
          </cell>
          <cell r="Z19">
            <v>185.97</v>
          </cell>
          <cell r="AA19">
            <v>100</v>
          </cell>
          <cell r="AB19">
            <v>42551.208333333299</v>
          </cell>
          <cell r="AC19">
            <v>42587.390855555597</v>
          </cell>
          <cell r="AD19" t="str">
            <v>"La línea base de segunda calzada construida es de 166 Km. en el Año 2015 se reporta un avance de 15,94 Km en la construcción de segunda calzada terminada. Linea Base Acumulada a Dic 2015 es de 181,94 entre enero y Junio 2016 se reporta 4,03 Km en Obras A</v>
          </cell>
          <cell r="AE19">
            <v>42551.208333333299</v>
          </cell>
          <cell r="AF19">
            <v>42587.390855405101</v>
          </cell>
          <cell r="AG19" t="str">
            <v>Ernesto  Correo Valderrama</v>
          </cell>
          <cell r="AH19" t="str">
            <v>ecorreav@invias.gov.co</v>
          </cell>
          <cell r="AI19">
            <v>30</v>
          </cell>
          <cell r="AJ19">
            <v>42581.208333333299</v>
          </cell>
          <cell r="AK19">
            <v>-20</v>
          </cell>
        </row>
        <row r="20">
          <cell r="H20" t="str">
            <v>Nuevos Kilómetros de vías con rehabilitación y mantenimiento - Invías</v>
          </cell>
          <cell r="I20" t="str">
            <v>Producto</v>
          </cell>
          <cell r="J20" t="str">
            <v>Sectorial</v>
          </cell>
          <cell r="K20" t="str">
            <v>SI</v>
          </cell>
          <cell r="L20" t="str">
            <v>NO</v>
          </cell>
          <cell r="M20" t="str">
            <v>NO</v>
          </cell>
          <cell r="N20" t="str">
            <v>SI</v>
          </cell>
          <cell r="O20" t="str">
            <v>Kilómetros</v>
          </cell>
          <cell r="P20" t="str">
            <v>Mensual</v>
          </cell>
          <cell r="Q20" t="str">
            <v>Capacidad</v>
          </cell>
          <cell r="R20">
            <v>0</v>
          </cell>
          <cell r="S20">
            <v>106</v>
          </cell>
          <cell r="T20">
            <v>146</v>
          </cell>
          <cell r="U20">
            <v>279</v>
          </cell>
          <cell r="V20">
            <v>400</v>
          </cell>
          <cell r="W20">
            <v>400</v>
          </cell>
          <cell r="X20">
            <v>498.6</v>
          </cell>
          <cell r="Y20">
            <v>100</v>
          </cell>
          <cell r="Z20">
            <v>498.6</v>
          </cell>
          <cell r="AA20">
            <v>100</v>
          </cell>
          <cell r="AB20">
            <v>42551.208333333299</v>
          </cell>
          <cell r="AC20">
            <v>42586.636556863399</v>
          </cell>
          <cell r="AD20" t="str">
            <v xml:space="preserve">Linea Base cero; Avance año 2015: 457,42 Km con Rehabilitación y Mantenimiento Periodico Mantenimiento 203,19 Km y Rehabilitación 254,23 Km Avance Enero a Junio Rehabilitados 8,83 Km y Mantenimiento Periodico 32,35 Km para un acumulado de 498,60 Km Entre </v>
          </cell>
          <cell r="AE20">
            <v>42551.208333333299</v>
          </cell>
          <cell r="AF20">
            <v>42586.636556712998</v>
          </cell>
          <cell r="AG20" t="str">
            <v>Ernesto  Correo Valderrama</v>
          </cell>
          <cell r="AH20" t="str">
            <v>ecorreav@invias.gov.co</v>
          </cell>
          <cell r="AI20">
            <v>30</v>
          </cell>
          <cell r="AJ20">
            <v>42581.208333333299</v>
          </cell>
          <cell r="AK20">
            <v>-20</v>
          </cell>
        </row>
        <row r="21">
          <cell r="H21" t="str">
            <v>Obras de mantenimiento y profundización a canales de acceso - Invías</v>
          </cell>
          <cell r="I21" t="str">
            <v>Producto</v>
          </cell>
          <cell r="J21" t="str">
            <v>Sectorial</v>
          </cell>
          <cell r="K21" t="str">
            <v>SI</v>
          </cell>
          <cell r="L21" t="str">
            <v>NO</v>
          </cell>
          <cell r="M21" t="str">
            <v>NO</v>
          </cell>
          <cell r="N21" t="str">
            <v>SI</v>
          </cell>
          <cell r="O21" t="str">
            <v>Número</v>
          </cell>
          <cell r="P21" t="str">
            <v>Mensual</v>
          </cell>
          <cell r="Q21" t="str">
            <v>Capacidad</v>
          </cell>
          <cell r="R21">
            <v>8</v>
          </cell>
          <cell r="S21">
            <v>11</v>
          </cell>
          <cell r="T21">
            <v>12</v>
          </cell>
          <cell r="U21">
            <v>13</v>
          </cell>
          <cell r="V21">
            <v>14</v>
          </cell>
          <cell r="W21">
            <v>14</v>
          </cell>
          <cell r="X21">
            <v>14</v>
          </cell>
          <cell r="Y21">
            <v>100</v>
          </cell>
          <cell r="Z21">
            <v>14</v>
          </cell>
          <cell r="AA21">
            <v>100</v>
          </cell>
          <cell r="AB21">
            <v>42551.208333333299</v>
          </cell>
          <cell r="AC21">
            <v>42586.595597951396</v>
          </cell>
          <cell r="AD21" t="str">
            <v>Acumulado a 2015 13 Obras. 1 Obra Terminada 2016 acumuladas 14 Obras Dragado de Mantenimiento del canal de acceso al puerto de buenaventura, valle del cauca. Avance a Junio 2016: Dragado de profundización del canal de Acceso al Puerto de Cartagena, inclui</v>
          </cell>
          <cell r="AE21">
            <v>42551.208333333299</v>
          </cell>
          <cell r="AF21">
            <v>42586.595597835701</v>
          </cell>
          <cell r="AG21" t="str">
            <v>Ernesto  Correo Valderrama</v>
          </cell>
          <cell r="AH21" t="str">
            <v>ecorreav@invias.gov.co</v>
          </cell>
          <cell r="AI21">
            <v>30</v>
          </cell>
          <cell r="AJ21">
            <v>42581.208333333299</v>
          </cell>
          <cell r="AK21">
            <v>-20</v>
          </cell>
        </row>
        <row r="22">
          <cell r="H22" t="str">
            <v>Variación porcentual acumulada de la Mortalidad por Accidentes de Tránsito</v>
          </cell>
          <cell r="I22" t="str">
            <v>Resultado</v>
          </cell>
          <cell r="J22" t="str">
            <v>Sectorial</v>
          </cell>
          <cell r="K22" t="str">
            <v>NO</v>
          </cell>
          <cell r="L22" t="str">
            <v>NO</v>
          </cell>
          <cell r="M22" t="str">
            <v>NO</v>
          </cell>
          <cell r="N22" t="str">
            <v>SI</v>
          </cell>
          <cell r="O22" t="str">
            <v>Porcentaje</v>
          </cell>
          <cell r="P22" t="str">
            <v>Mensual</v>
          </cell>
          <cell r="Q22" t="str">
            <v>Flujo</v>
          </cell>
          <cell r="R22">
            <v>1.1499999999999999</v>
          </cell>
          <cell r="S22">
            <v>-1</v>
          </cell>
          <cell r="T22">
            <v>-2.5</v>
          </cell>
          <cell r="U22">
            <v>-4.8</v>
          </cell>
          <cell r="V22">
            <v>-8</v>
          </cell>
          <cell r="W22">
            <v>-8</v>
          </cell>
          <cell r="X22">
            <v>8.6999999999999993</v>
          </cell>
          <cell r="Y22">
            <v>0</v>
          </cell>
          <cell r="Z22">
            <v>7.54</v>
          </cell>
          <cell r="AA22">
            <v>0</v>
          </cell>
          <cell r="AB22">
            <v>42551.208333333299</v>
          </cell>
          <cell r="AC22">
            <v>42587.387807175903</v>
          </cell>
          <cell r="AD22" t="str">
            <v>A junio de 2016, de acuerdo con la información preliminar, se registra 3.275 fallecidos en hechos de tránsito. Lo anterior corresponde a una variación acumulada con respecto al mismo periodo (ene-jun) de 2014, del 8,7% es decir 261 casos más. Nota: La Inf</v>
          </cell>
          <cell r="AE22">
            <v>42551.208333333299</v>
          </cell>
          <cell r="AF22">
            <v>42586.684036145802</v>
          </cell>
          <cell r="AG22" t="str">
            <v>Yazmin Gaitán Rodríguez</v>
          </cell>
          <cell r="AH22" t="str">
            <v>ygaitan@mintransporte.gov.co</v>
          </cell>
          <cell r="AI22">
            <v>15</v>
          </cell>
          <cell r="AJ22">
            <v>42581.208333333299</v>
          </cell>
          <cell r="AK22">
            <v>-5</v>
          </cell>
        </row>
        <row r="23">
          <cell r="H23" t="str">
            <v>Número de departamentos acompañados en la estructuración de proyectos de caminos ancestrales ubicados en Comunidades Indígenas</v>
          </cell>
          <cell r="I23" t="str">
            <v>Producto</v>
          </cell>
          <cell r="J23" t="str">
            <v>Sectorial</v>
          </cell>
          <cell r="K23" t="str">
            <v>SI</v>
          </cell>
          <cell r="L23" t="str">
            <v>NO</v>
          </cell>
          <cell r="M23" t="str">
            <v>SI</v>
          </cell>
          <cell r="N23" t="str">
            <v>SI</v>
          </cell>
          <cell r="O23" t="str">
            <v>Departamentos</v>
          </cell>
          <cell r="P23" t="str">
            <v>Mensual</v>
          </cell>
          <cell r="Q23" t="str">
            <v>Acumulado</v>
          </cell>
          <cell r="R23">
            <v>0</v>
          </cell>
          <cell r="S23">
            <v>5</v>
          </cell>
          <cell r="T23">
            <v>2</v>
          </cell>
          <cell r="U23">
            <v>2</v>
          </cell>
          <cell r="V23">
            <v>2</v>
          </cell>
          <cell r="W23">
            <v>11</v>
          </cell>
          <cell r="X23">
            <v>0</v>
          </cell>
          <cell r="Y23">
            <v>0</v>
          </cell>
          <cell r="Z23">
            <v>0</v>
          </cell>
          <cell r="AA23">
            <v>0</v>
          </cell>
          <cell r="AB23">
            <v>42490.208333333299</v>
          </cell>
          <cell r="AC23">
            <v>42500.688867326397</v>
          </cell>
          <cell r="AD23" t="str">
            <v>El Ministerio de Transporte esta en espera de firma del convenio con el Departamento de Guainía para la contratación de los estudios y diseños de los caminos ancestrales. De igual manera, se esta en espera de la firma del convenio con el Departamento de l</v>
          </cell>
          <cell r="AE23">
            <v>42551.208333333299</v>
          </cell>
          <cell r="AF23">
            <v>42562.498079317098</v>
          </cell>
          <cell r="AG23" t="str">
            <v>Carlos Alberto Sarabia Mancini</v>
          </cell>
          <cell r="AH23" t="str">
            <v>csarabia@mintransporte.gov.co</v>
          </cell>
          <cell r="AI23">
            <v>0</v>
          </cell>
          <cell r="AJ23">
            <v>42520.208333333299</v>
          </cell>
          <cell r="AK23">
            <v>71</v>
          </cell>
        </row>
        <row r="24">
          <cell r="H24" t="str">
            <v>Porcentaje de red vial nacional primaria en buen estado</v>
          </cell>
          <cell r="I24" t="str">
            <v>Producto</v>
          </cell>
          <cell r="J24" t="str">
            <v>Sectorial</v>
          </cell>
          <cell r="K24" t="str">
            <v>SI</v>
          </cell>
          <cell r="L24" t="str">
            <v>NO</v>
          </cell>
          <cell r="M24" t="str">
            <v>NO</v>
          </cell>
          <cell r="N24" t="str">
            <v>SI</v>
          </cell>
          <cell r="O24" t="str">
            <v>Porcentaje</v>
          </cell>
          <cell r="P24" t="str">
            <v>Mensual</v>
          </cell>
          <cell r="Q24" t="str">
            <v>Capacidad</v>
          </cell>
          <cell r="R24">
            <v>49</v>
          </cell>
          <cell r="S24">
            <v>52</v>
          </cell>
          <cell r="T24">
            <v>55</v>
          </cell>
          <cell r="U24">
            <v>57</v>
          </cell>
          <cell r="V24">
            <v>60</v>
          </cell>
          <cell r="W24">
            <v>60</v>
          </cell>
          <cell r="X24">
            <v>54.53</v>
          </cell>
          <cell r="Y24">
            <v>92.167000000000002</v>
          </cell>
          <cell r="Z24">
            <v>54.53</v>
          </cell>
          <cell r="AA24">
            <v>50.273000000000003</v>
          </cell>
          <cell r="AB24">
            <v>42551.208333333299</v>
          </cell>
          <cell r="AC24">
            <v>42587.388511840298</v>
          </cell>
          <cell r="AD24" t="str">
            <v>Se ha avanzado el 27,22% de la meta del año. De Enero a Junio, se han construido 62,58 km de doble calzada y 10,40 km de calzada sencilla en la red concesionada. En la red no concesionada, se rehabilitaron y se hizo mantenimiento a 56,85 Km.</v>
          </cell>
          <cell r="AE24">
            <v>42551.208333333299</v>
          </cell>
          <cell r="AF24">
            <v>42587.388511689802</v>
          </cell>
          <cell r="AG24" t="str">
            <v>Carlos Alberto Sarabia Mancini</v>
          </cell>
          <cell r="AH24" t="str">
            <v>csarabia@mintransporte.gov.co</v>
          </cell>
          <cell r="AI24">
            <v>30</v>
          </cell>
          <cell r="AJ24">
            <v>42581.208333333299</v>
          </cell>
          <cell r="AK24">
            <v>-20</v>
          </cell>
        </row>
        <row r="25">
          <cell r="H25" t="str">
            <v>Kilómetros de nuevas calzadas construidas</v>
          </cell>
          <cell r="I25" t="str">
            <v>Producto</v>
          </cell>
          <cell r="J25" t="str">
            <v>Sectorial</v>
          </cell>
          <cell r="K25" t="str">
            <v>NO</v>
          </cell>
          <cell r="L25" t="str">
            <v>NO</v>
          </cell>
          <cell r="M25" t="str">
            <v>NO</v>
          </cell>
          <cell r="N25" t="str">
            <v>SI</v>
          </cell>
          <cell r="O25" t="str">
            <v>Kilómetros</v>
          </cell>
          <cell r="P25" t="str">
            <v>Mensual</v>
          </cell>
          <cell r="Q25" t="str">
            <v>Capacidad</v>
          </cell>
          <cell r="R25">
            <v>1962</v>
          </cell>
          <cell r="S25">
            <v>2302</v>
          </cell>
          <cell r="T25">
            <v>2632</v>
          </cell>
          <cell r="U25">
            <v>2963</v>
          </cell>
          <cell r="V25">
            <v>3296</v>
          </cell>
          <cell r="W25">
            <v>3296</v>
          </cell>
          <cell r="X25">
            <v>2311.0100000000002</v>
          </cell>
          <cell r="Y25">
            <v>52.091000000000001</v>
          </cell>
          <cell r="Z25">
            <v>2311.0100000000002</v>
          </cell>
          <cell r="AA25">
            <v>26.163</v>
          </cell>
          <cell r="AB25">
            <v>42551.208333333299</v>
          </cell>
          <cell r="AC25">
            <v>42587.389488807901</v>
          </cell>
          <cell r="AD25" t="str">
            <v>A Junio se han construido 77,01 Km de nuevas calzadas, lo cual corresponde al 23% de la meta anual para el 2016 (330 Kms ). De los 77, 01 Kms, 10,40 Kms corresponde a calzadas sencillas, 62,48 Kms a dobles calzadas de la red concesionada y 4,03 kms de seg</v>
          </cell>
          <cell r="AE25">
            <v>42551.208333333299</v>
          </cell>
          <cell r="AF25">
            <v>42587.389488657398</v>
          </cell>
          <cell r="AG25" t="str">
            <v>Carlos Alberto Sarabia Mancini</v>
          </cell>
          <cell r="AH25" t="str">
            <v>csarabia@mintransporte.gov.co</v>
          </cell>
          <cell r="AI25">
            <v>30</v>
          </cell>
          <cell r="AJ25">
            <v>42581.208333333299</v>
          </cell>
          <cell r="AK25">
            <v>-20</v>
          </cell>
        </row>
        <row r="26">
          <cell r="H26" t="str">
            <v>Municipios y/o departamentos apoyados en la implementación de Planes Locales de Seguridad Vial</v>
          </cell>
          <cell r="I26" t="str">
            <v>Producto</v>
          </cell>
          <cell r="J26" t="str">
            <v>Sectorial</v>
          </cell>
          <cell r="K26" t="str">
            <v>SI</v>
          </cell>
          <cell r="L26" t="str">
            <v>NO</v>
          </cell>
          <cell r="M26" t="str">
            <v>NO</v>
          </cell>
          <cell r="N26" t="str">
            <v>SI</v>
          </cell>
          <cell r="O26" t="str">
            <v>Número</v>
          </cell>
          <cell r="P26" t="str">
            <v>Mensual</v>
          </cell>
          <cell r="Q26" t="str">
            <v>Capacidad</v>
          </cell>
          <cell r="R26">
            <v>10</v>
          </cell>
          <cell r="S26">
            <v>19</v>
          </cell>
          <cell r="T26">
            <v>47</v>
          </cell>
          <cell r="U26">
            <v>78</v>
          </cell>
          <cell r="V26">
            <v>110</v>
          </cell>
          <cell r="W26">
            <v>110</v>
          </cell>
          <cell r="X26">
            <v>19</v>
          </cell>
          <cell r="Y26">
            <v>24.32</v>
          </cell>
          <cell r="Z26">
            <v>19</v>
          </cell>
          <cell r="AA26">
            <v>9</v>
          </cell>
          <cell r="AB26">
            <v>42551.208333333299</v>
          </cell>
          <cell r="AC26">
            <v>42558.440618634297</v>
          </cell>
          <cell r="AD26" t="str">
            <v xml:space="preserve">Durante el mes de Junio se realizaron los siguientes acercamientos para Planes de Seguridad Vial a nivel municipal, distrital o departamental, brindando información para acceder a la asistencia técnica: Barrancas,Caquetá; Paujil,Caquetá; Curillo,Caquetá; </v>
          </cell>
          <cell r="AE26">
            <v>42551.208333333299</v>
          </cell>
          <cell r="AF26">
            <v>42558.440618483801</v>
          </cell>
          <cell r="AG26" t="str">
            <v>Yazmin Gaitán Rodríguez</v>
          </cell>
          <cell r="AH26" t="str">
            <v>ygaitan@mintransporte.gov.co</v>
          </cell>
          <cell r="AI26">
            <v>0</v>
          </cell>
          <cell r="AJ26">
            <v>42581.208333333299</v>
          </cell>
          <cell r="AK26">
            <v>10</v>
          </cell>
        </row>
        <row r="27">
          <cell r="H27" t="str">
            <v>Porcentaje de viajes realizados asociados a movilidad activa cuantificada en 6 ciudades</v>
          </cell>
          <cell r="I27" t="str">
            <v>Resultado</v>
          </cell>
          <cell r="J27" t="str">
            <v>Sectorial</v>
          </cell>
          <cell r="K27" t="str">
            <v>SI</v>
          </cell>
          <cell r="L27" t="str">
            <v>NO</v>
          </cell>
          <cell r="M27" t="str">
            <v>NO</v>
          </cell>
          <cell r="N27" t="str">
            <v>SI</v>
          </cell>
          <cell r="O27" t="str">
            <v>Porcentaje</v>
          </cell>
          <cell r="P27" t="str">
            <v>Mensual</v>
          </cell>
          <cell r="Q27" t="str">
            <v>Capacidad</v>
          </cell>
          <cell r="R27">
            <v>27</v>
          </cell>
          <cell r="S27">
            <v>30</v>
          </cell>
          <cell r="T27">
            <v>33</v>
          </cell>
          <cell r="U27">
            <v>36</v>
          </cell>
          <cell r="V27">
            <v>40</v>
          </cell>
          <cell r="W27">
            <v>40</v>
          </cell>
          <cell r="X27">
            <v>30</v>
          </cell>
          <cell r="Y27">
            <v>100</v>
          </cell>
          <cell r="Z27">
            <v>30</v>
          </cell>
          <cell r="AA27">
            <v>23.08</v>
          </cell>
          <cell r="AB27">
            <v>42369.208333333299</v>
          </cell>
          <cell r="AC27">
            <v>42387.465778935199</v>
          </cell>
          <cell r="AD27" t="str">
            <v xml:space="preserve">El indicador ha sido medio en las 6 ciudades con SITM. Con respecto al mismo periodo del año anterior el indicador presentó un aumento porcentual del 1%. </v>
          </cell>
          <cell r="AE27">
            <v>42429.208333333299</v>
          </cell>
          <cell r="AF27">
            <v>42531.601319594898</v>
          </cell>
          <cell r="AG27" t="str">
            <v>Walid David Jalil Nasser</v>
          </cell>
          <cell r="AH27" t="str">
            <v>wdavid@mintransporte.gov.co</v>
          </cell>
          <cell r="AI27">
            <v>30</v>
          </cell>
          <cell r="AJ27">
            <v>42400.208333333299</v>
          </cell>
          <cell r="AK27">
            <v>162</v>
          </cell>
        </row>
        <row r="28">
          <cell r="H28" t="str">
            <v>Kilómetros de Infraestructura vial intervenida para sistemas de transporte urbano.</v>
          </cell>
          <cell r="I28" t="str">
            <v>Producto</v>
          </cell>
          <cell r="J28" t="str">
            <v>Sectorial</v>
          </cell>
          <cell r="K28" t="str">
            <v>SI</v>
          </cell>
          <cell r="L28" t="str">
            <v>NO</v>
          </cell>
          <cell r="M28" t="str">
            <v>NO</v>
          </cell>
          <cell r="N28" t="str">
            <v>SI</v>
          </cell>
          <cell r="O28" t="str">
            <v>Porcentaje</v>
          </cell>
          <cell r="P28" t="str">
            <v>Mensual</v>
          </cell>
          <cell r="Q28" t="str">
            <v>Capacidad</v>
          </cell>
          <cell r="R28">
            <v>854</v>
          </cell>
          <cell r="S28">
            <v>867</v>
          </cell>
          <cell r="T28">
            <v>880</v>
          </cell>
          <cell r="U28">
            <v>893</v>
          </cell>
          <cell r="V28">
            <v>908</v>
          </cell>
          <cell r="W28">
            <v>908</v>
          </cell>
          <cell r="X28">
            <v>875.41</v>
          </cell>
          <cell r="Y28">
            <v>100</v>
          </cell>
          <cell r="Z28">
            <v>875.41</v>
          </cell>
          <cell r="AA28">
            <v>39.65</v>
          </cell>
          <cell r="AB28">
            <v>42369.208333333299</v>
          </cell>
          <cell r="AC28">
            <v>42411.446811076399</v>
          </cell>
          <cell r="AD28" t="str">
            <v xml:space="preserve">Los avances se presentan en las ciudades de Barranquilla (0,44), Santa Marta (0,35), Valledupar (0,22), Sincelejo (0,16). Monteria (0,17), Pereira (0,09), Armenia (0,1), Neiva (0,15), Cali (0,11), Pasto (0,1) </v>
          </cell>
          <cell r="AE28">
            <v>42429.208333333299</v>
          </cell>
          <cell r="AF28">
            <v>42531.590791284703</v>
          </cell>
          <cell r="AG28" t="str">
            <v>Walid David Jalil Nasser</v>
          </cell>
          <cell r="AH28" t="str">
            <v>wdavid@mintransporte.gov.co</v>
          </cell>
          <cell r="AI28">
            <v>30</v>
          </cell>
          <cell r="AJ28">
            <v>42400.208333333299</v>
          </cell>
          <cell r="AK28">
            <v>162</v>
          </cell>
        </row>
        <row r="29">
          <cell r="H29" t="str">
            <v>Espacios de Infraestructura dedicada a la intermodalidad.</v>
          </cell>
          <cell r="I29" t="str">
            <v>Producto</v>
          </cell>
          <cell r="J29" t="str">
            <v>Sectorial</v>
          </cell>
          <cell r="K29" t="str">
            <v>SI</v>
          </cell>
          <cell r="L29" t="str">
            <v>NO</v>
          </cell>
          <cell r="M29" t="str">
            <v>NO</v>
          </cell>
          <cell r="N29" t="str">
            <v>SI</v>
          </cell>
          <cell r="O29" t="str">
            <v>Número</v>
          </cell>
          <cell r="P29" t="str">
            <v>Mensual</v>
          </cell>
          <cell r="Q29" t="str">
            <v>Capacidad</v>
          </cell>
          <cell r="R29">
            <v>31</v>
          </cell>
          <cell r="S29">
            <v>35</v>
          </cell>
          <cell r="T29">
            <v>36</v>
          </cell>
          <cell r="U29">
            <v>40</v>
          </cell>
          <cell r="V29">
            <v>44</v>
          </cell>
          <cell r="W29">
            <v>44</v>
          </cell>
          <cell r="X29">
            <v>35</v>
          </cell>
          <cell r="Y29">
            <v>80</v>
          </cell>
          <cell r="Z29">
            <v>35</v>
          </cell>
          <cell r="AA29">
            <v>30.768999999999998</v>
          </cell>
          <cell r="AB29">
            <v>42460.208333333299</v>
          </cell>
          <cell r="AC29">
            <v>42559.694107673597</v>
          </cell>
          <cell r="AD29" t="str">
            <v>Se mantiene el valor del periodo anterior ya que aun no se tiene listo para iniciar operación el patio portal del Gallo en Cartagena.</v>
          </cell>
          <cell r="AE29">
            <v>42460.208333333299</v>
          </cell>
          <cell r="AF29">
            <v>42559.694107523203</v>
          </cell>
          <cell r="AG29" t="str">
            <v>Walid David Jalil Nasser</v>
          </cell>
          <cell r="AH29" t="str">
            <v>wdavid@mintransporte.gov.co</v>
          </cell>
          <cell r="AI29">
            <v>30</v>
          </cell>
          <cell r="AJ29">
            <v>42490.208333333299</v>
          </cell>
          <cell r="AK29">
            <v>71</v>
          </cell>
        </row>
        <row r="30">
          <cell r="H30" t="str">
            <v>Pruebas teórico-prácticas realizadas para obtención de licencia de conducción en el marco de un nuevo esquema normativo</v>
          </cell>
          <cell r="I30" t="str">
            <v>Producto</v>
          </cell>
          <cell r="J30" t="str">
            <v>Sectorial</v>
          </cell>
          <cell r="K30" t="str">
            <v>SI</v>
          </cell>
          <cell r="L30" t="str">
            <v>NO</v>
          </cell>
          <cell r="M30" t="str">
            <v>NO</v>
          </cell>
          <cell r="N30" t="str">
            <v>SI</v>
          </cell>
          <cell r="O30" t="str">
            <v>Número</v>
          </cell>
          <cell r="P30" t="str">
            <v>Mensual</v>
          </cell>
          <cell r="Q30" t="str">
            <v>Acumulado</v>
          </cell>
          <cell r="R30">
            <v>0</v>
          </cell>
          <cell r="S30">
            <v>0</v>
          </cell>
          <cell r="T30">
            <v>378320</v>
          </cell>
          <cell r="U30">
            <v>1218570</v>
          </cell>
          <cell r="V30">
            <v>1323610</v>
          </cell>
          <cell r="W30">
            <v>2920500</v>
          </cell>
          <cell r="X30">
            <v>0</v>
          </cell>
          <cell r="Z30">
            <v>0</v>
          </cell>
          <cell r="AA30">
            <v>0</v>
          </cell>
          <cell r="AB30">
            <v>42185.208333333299</v>
          </cell>
          <cell r="AC30">
            <v>42296.595724733801</v>
          </cell>
          <cell r="AD30" t="str">
            <v>El Ministerio culminó la estructuración de la prueba teórica, con la revisión en la Universidad Nacional de un banco de 400 preguntas, que serán ampliadas en 1000 más en el curso del segundo semestre de 2016</v>
          </cell>
          <cell r="AE30">
            <v>42490.208333333299</v>
          </cell>
          <cell r="AF30">
            <v>42587.386884918997</v>
          </cell>
          <cell r="AG30" t="str">
            <v>Yazmin Gaitán Rodríguez</v>
          </cell>
          <cell r="AH30" t="str">
            <v>ygaitan@mintransporte.gov.co</v>
          </cell>
          <cell r="AI30">
            <v>0</v>
          </cell>
          <cell r="AJ30">
            <v>42215.208333333299</v>
          </cell>
          <cell r="AK30">
            <v>376</v>
          </cell>
        </row>
        <row r="31">
          <cell r="H31" t="str">
            <v>Muertos en accidentes de tránsito</v>
          </cell>
          <cell r="I31" t="str">
            <v>Resultado</v>
          </cell>
          <cell r="J31" t="str">
            <v>Sectorial</v>
          </cell>
          <cell r="K31" t="str">
            <v>SI</v>
          </cell>
          <cell r="L31" t="str">
            <v>NO</v>
          </cell>
          <cell r="M31" t="str">
            <v>NO</v>
          </cell>
          <cell r="N31" t="str">
            <v>SI</v>
          </cell>
          <cell r="O31" t="str">
            <v>Número</v>
          </cell>
          <cell r="P31" t="str">
            <v>Mensual</v>
          </cell>
          <cell r="Q31" t="str">
            <v>Reducción anual</v>
          </cell>
          <cell r="R31">
            <v>6352</v>
          </cell>
          <cell r="S31">
            <v>6288</v>
          </cell>
          <cell r="T31">
            <v>6194</v>
          </cell>
          <cell r="U31">
            <v>6045</v>
          </cell>
          <cell r="V31">
            <v>5844</v>
          </cell>
          <cell r="W31">
            <v>5844</v>
          </cell>
          <cell r="X31">
            <v>3275</v>
          </cell>
          <cell r="Y31">
            <v>0</v>
          </cell>
          <cell r="Z31">
            <v>3275</v>
          </cell>
          <cell r="AA31">
            <v>0</v>
          </cell>
          <cell r="AB31">
            <v>42551.208333333299</v>
          </cell>
          <cell r="AC31">
            <v>42587.388148645798</v>
          </cell>
          <cell r="AD31" t="str">
            <v>En el mes de junio se registran preliminarmente 495, que representan con respecto al mismo mes de 2015 una reducción del 15,7% (92 casos menos) y con respecto al mes de junio de 2014 uan disminución del 8% (41 casos menos). El acumulado a junio de 2016, d</v>
          </cell>
          <cell r="AE31">
            <v>42551.208333333299</v>
          </cell>
          <cell r="AF31">
            <v>42586.685070057902</v>
          </cell>
          <cell r="AG31" t="str">
            <v>Yazmin Gaitán Rodríguez</v>
          </cell>
          <cell r="AH31" t="str">
            <v>ygaitan@mintransporte.gov.co</v>
          </cell>
          <cell r="AI31">
            <v>15</v>
          </cell>
          <cell r="AJ31">
            <v>42581.208333333299</v>
          </cell>
          <cell r="AK31">
            <v>-5</v>
          </cell>
        </row>
        <row r="32">
          <cell r="H32" t="str">
            <v>Edad promedio de vehículos de transporte automotor de carga con peso bruto vehicular mayor a 10,5 toneladas</v>
          </cell>
          <cell r="I32" t="str">
            <v>Resultado</v>
          </cell>
          <cell r="J32" t="str">
            <v>Sectorial</v>
          </cell>
          <cell r="K32" t="str">
            <v>SI</v>
          </cell>
          <cell r="L32" t="str">
            <v>NO</v>
          </cell>
          <cell r="M32" t="str">
            <v>NO</v>
          </cell>
          <cell r="N32" t="str">
            <v>SI</v>
          </cell>
          <cell r="O32" t="str">
            <v>Edad Promedio</v>
          </cell>
          <cell r="P32" t="str">
            <v>Mensual</v>
          </cell>
          <cell r="Q32" t="str">
            <v>Reducción</v>
          </cell>
          <cell r="R32">
            <v>19</v>
          </cell>
          <cell r="S32">
            <v>18</v>
          </cell>
          <cell r="T32">
            <v>17</v>
          </cell>
          <cell r="U32">
            <v>16</v>
          </cell>
          <cell r="V32">
            <v>15</v>
          </cell>
          <cell r="W32">
            <v>15</v>
          </cell>
          <cell r="X32">
            <v>21</v>
          </cell>
          <cell r="Y32">
            <v>0</v>
          </cell>
          <cell r="Z32">
            <v>21</v>
          </cell>
          <cell r="AA32">
            <v>0</v>
          </cell>
          <cell r="AB32">
            <v>42369.208333333299</v>
          </cell>
          <cell r="AC32">
            <v>42410.595181134297</v>
          </cell>
          <cell r="AD32" t="str">
            <v xml:space="preserve">Con fuente Registro Único Nacional de Tránsito de 31-dic-2015, se extrae la siguiente información: El parque automotor de vehículos de carga con PBV &gt; 10.500 Kg, registra edad promedio de 21 años. </v>
          </cell>
          <cell r="AE32">
            <v>42369.208333333299</v>
          </cell>
          <cell r="AF32">
            <v>42410.595180983801</v>
          </cell>
          <cell r="AG32" t="str">
            <v>Betty Esperanza Herrera García</v>
          </cell>
          <cell r="AH32" t="str">
            <v>bherrera@mintransporte.gov.co</v>
          </cell>
          <cell r="AI32">
            <v>30</v>
          </cell>
          <cell r="AJ32">
            <v>42400.208333333299</v>
          </cell>
          <cell r="AK32">
            <v>162</v>
          </cell>
        </row>
        <row r="33">
          <cell r="H33" t="str">
            <v>Vehículos Desintegrados con Peso Bruto Vehicular mayor a 10,5 Toneladas</v>
          </cell>
          <cell r="I33" t="str">
            <v>Producto</v>
          </cell>
          <cell r="J33" t="str">
            <v>Sectorial</v>
          </cell>
          <cell r="K33" t="str">
            <v>SI</v>
          </cell>
          <cell r="L33" t="str">
            <v>NO</v>
          </cell>
          <cell r="M33" t="str">
            <v>NO</v>
          </cell>
          <cell r="N33" t="str">
            <v>SI</v>
          </cell>
          <cell r="O33" t="str">
            <v>Vehículos desintegrados</v>
          </cell>
          <cell r="P33" t="str">
            <v>Mensual</v>
          </cell>
          <cell r="Q33" t="str">
            <v>Capacidad</v>
          </cell>
          <cell r="R33">
            <v>8000</v>
          </cell>
          <cell r="S33">
            <v>11500</v>
          </cell>
          <cell r="T33">
            <v>15000</v>
          </cell>
          <cell r="U33">
            <v>18500</v>
          </cell>
          <cell r="V33">
            <v>22000</v>
          </cell>
          <cell r="W33">
            <v>22000</v>
          </cell>
          <cell r="X33">
            <v>16711</v>
          </cell>
          <cell r="Y33">
            <v>100</v>
          </cell>
          <cell r="Z33">
            <v>16711</v>
          </cell>
          <cell r="AA33">
            <v>62.220999999999997</v>
          </cell>
          <cell r="AB33">
            <v>42582.208333333299</v>
          </cell>
          <cell r="AC33">
            <v>42591.452027580999</v>
          </cell>
          <cell r="AD33" t="str">
            <v>La cantidad de vehículos desintegrados con PBV mayor a 10,5 Ton en el mes de Julio de 2016 fue de 118 vehículos sumada, el acumulado del año 2016 es de 1.807 vehículos, sumada esta cifra al acumulado de cierre del año 2015, resulta un total acumulado de 1</v>
          </cell>
          <cell r="AE33">
            <v>42582.208333333299</v>
          </cell>
          <cell r="AF33">
            <v>42591.452027430598</v>
          </cell>
          <cell r="AG33" t="str">
            <v>Betty Esperanza Herrera García</v>
          </cell>
          <cell r="AH33" t="str">
            <v>bherrera@mintransporte.gov.co</v>
          </cell>
          <cell r="AI33">
            <v>5</v>
          </cell>
          <cell r="AJ33">
            <v>42613.208333333299</v>
          </cell>
          <cell r="AK33">
            <v>-26</v>
          </cell>
        </row>
        <row r="34">
          <cell r="H34" t="str">
            <v>Reportes en el Registro Nacional de Despachos de Carga (RNDC)</v>
          </cell>
          <cell r="I34" t="str">
            <v>Producto</v>
          </cell>
          <cell r="J34" t="str">
            <v>Sectorial</v>
          </cell>
          <cell r="K34" t="str">
            <v>SI</v>
          </cell>
          <cell r="L34" t="str">
            <v>NO</v>
          </cell>
          <cell r="M34" t="str">
            <v>NO</v>
          </cell>
          <cell r="N34" t="str">
            <v>SI</v>
          </cell>
          <cell r="O34" t="str">
            <v>Registros</v>
          </cell>
          <cell r="P34" t="str">
            <v>Mensual</v>
          </cell>
          <cell r="Q34" t="str">
            <v>Flujo</v>
          </cell>
          <cell r="R34">
            <v>4000000</v>
          </cell>
          <cell r="S34">
            <v>5000000</v>
          </cell>
          <cell r="T34">
            <v>6000000</v>
          </cell>
          <cell r="U34">
            <v>7000000</v>
          </cell>
          <cell r="V34">
            <v>8000000</v>
          </cell>
          <cell r="W34">
            <v>8000000</v>
          </cell>
          <cell r="X34">
            <v>4295018</v>
          </cell>
          <cell r="Y34">
            <v>71.584000000000003</v>
          </cell>
          <cell r="Z34">
            <v>6657535</v>
          </cell>
          <cell r="AA34">
            <v>83.218999999999994</v>
          </cell>
          <cell r="AB34">
            <v>42582.208333333299</v>
          </cell>
          <cell r="AC34">
            <v>42585.7292985764</v>
          </cell>
          <cell r="AD34" t="str">
            <v>Este reporte corresponde al número de manifiestos de carga registrados en el Registro Nacional de Despachos de Carga - RNDC entre el 1 de Julio de 2016 al 31 de Julio de 2016. De los 597,811 manifiestos recibidos 122,087 corresponden a manifiestos de empr</v>
          </cell>
          <cell r="AE34">
            <v>42582.208333333299</v>
          </cell>
          <cell r="AF34">
            <v>42585.729298414401</v>
          </cell>
          <cell r="AG34" t="str">
            <v>Lucas Rodríguez Gómez</v>
          </cell>
          <cell r="AH34" t="str">
            <v>lucas.rodriguez@mintransporte.gov.co</v>
          </cell>
          <cell r="AI34">
            <v>2</v>
          </cell>
          <cell r="AJ34">
            <v>42613.208333333299</v>
          </cell>
          <cell r="AK34">
            <v>-23</v>
          </cell>
        </row>
        <row r="35">
          <cell r="H35" t="str">
            <v>Transporte de carga por los modos férreo, fluvial y aéreo ( sin carbón) (Mills de Ton/ANUAL)</v>
          </cell>
          <cell r="I35" t="str">
            <v>Resultado</v>
          </cell>
          <cell r="J35" t="str">
            <v>Sectorial</v>
          </cell>
          <cell r="K35" t="str">
            <v>SI</v>
          </cell>
          <cell r="L35" t="str">
            <v>NO</v>
          </cell>
          <cell r="M35" t="str">
            <v>NO</v>
          </cell>
          <cell r="N35" t="str">
            <v>SI</v>
          </cell>
          <cell r="O35" t="str">
            <v>Toneladas</v>
          </cell>
          <cell r="P35" t="str">
            <v>Mensual</v>
          </cell>
          <cell r="Q35" t="str">
            <v>Flujo</v>
          </cell>
          <cell r="R35">
            <v>2.2000000000000002</v>
          </cell>
          <cell r="S35">
            <v>1.6</v>
          </cell>
          <cell r="T35">
            <v>1.7</v>
          </cell>
          <cell r="U35">
            <v>1.8</v>
          </cell>
          <cell r="V35">
            <v>2.8</v>
          </cell>
          <cell r="W35">
            <v>2.8</v>
          </cell>
          <cell r="X35">
            <v>0.12</v>
          </cell>
          <cell r="Y35">
            <v>7.06</v>
          </cell>
          <cell r="Z35">
            <v>2.89</v>
          </cell>
          <cell r="AA35">
            <v>100</v>
          </cell>
          <cell r="AB35">
            <v>42400.208333333299</v>
          </cell>
          <cell r="AC35">
            <v>42552.770247569402</v>
          </cell>
          <cell r="AD35" t="str">
            <v>Con referencia al mes de enero de 2015 se observa que el transporte fluvial muestra una disminución debido al fenómeno del niño que afectó la navegación, el modo aéreo la carga se incrementó en 6,35% y en el modo férreo también se observa una leve disminu</v>
          </cell>
          <cell r="AE35">
            <v>42400.208333333299</v>
          </cell>
          <cell r="AF35">
            <v>42552.770247419001</v>
          </cell>
          <cell r="AG35" t="str">
            <v>Alejandro Maya Martinez</v>
          </cell>
          <cell r="AH35" t="str">
            <v>amaya@mintransporte.gov.co</v>
          </cell>
          <cell r="AI35">
            <v>30</v>
          </cell>
          <cell r="AJ35">
            <v>42429.208333333299</v>
          </cell>
          <cell r="AK35">
            <v>131</v>
          </cell>
        </row>
        <row r="36">
          <cell r="H36" t="str">
            <v>Toneladas anuales de carga de comercio exterior transportada en puertos (millones)</v>
          </cell>
          <cell r="I36" t="str">
            <v>Resultado</v>
          </cell>
          <cell r="J36" t="str">
            <v>Sectorial</v>
          </cell>
          <cell r="K36" t="str">
            <v>NO</v>
          </cell>
          <cell r="L36" t="str">
            <v>NO</v>
          </cell>
          <cell r="M36" t="str">
            <v>NO</v>
          </cell>
          <cell r="N36" t="str">
            <v>SI</v>
          </cell>
          <cell r="O36" t="str">
            <v>Toneladas</v>
          </cell>
          <cell r="P36" t="str">
            <v>Mensual</v>
          </cell>
          <cell r="Q36" t="str">
            <v>Flujo</v>
          </cell>
          <cell r="R36">
            <v>168</v>
          </cell>
          <cell r="S36">
            <v>178</v>
          </cell>
          <cell r="T36">
            <v>186</v>
          </cell>
          <cell r="U36">
            <v>194</v>
          </cell>
          <cell r="V36">
            <v>203</v>
          </cell>
          <cell r="W36">
            <v>203</v>
          </cell>
          <cell r="X36">
            <v>89.7</v>
          </cell>
          <cell r="Y36">
            <v>48.225999999999999</v>
          </cell>
          <cell r="Z36">
            <v>172.4</v>
          </cell>
          <cell r="AA36">
            <v>84.926000000000002</v>
          </cell>
          <cell r="AB36">
            <v>42551.208333333299</v>
          </cell>
          <cell r="AC36">
            <v>42587.389787581</v>
          </cell>
          <cell r="AD36" t="str">
            <v>En el mes de junio se movilizaron 15.8 millones de toneladas de comercio exterior en los puertos colombianos; el 78% corresponde a exportaciones y el 22% a importaciones</v>
          </cell>
          <cell r="AE36">
            <v>42551.208333333299</v>
          </cell>
          <cell r="AF36">
            <v>42587.389787419001</v>
          </cell>
          <cell r="AG36" t="str">
            <v>Mercy Carina Martínez Bocanegra</v>
          </cell>
          <cell r="AH36" t="str">
            <v>carinamartinez@supertransporte.gov.co</v>
          </cell>
          <cell r="AI36">
            <v>15</v>
          </cell>
          <cell r="AJ36">
            <v>42581.208333333299</v>
          </cell>
          <cell r="AK36">
            <v>-5</v>
          </cell>
        </row>
        <row r="37">
          <cell r="H37" t="str">
            <v>Porcentaje de red vial nacional primaria en buen estado en la Región Caribe</v>
          </cell>
          <cell r="I37" t="str">
            <v>Producto</v>
          </cell>
          <cell r="J37" t="str">
            <v>Sectorial</v>
          </cell>
          <cell r="K37" t="str">
            <v>SI</v>
          </cell>
          <cell r="L37" t="str">
            <v>NO</v>
          </cell>
          <cell r="M37" t="str">
            <v>NO</v>
          </cell>
          <cell r="N37" t="str">
            <v>SI</v>
          </cell>
          <cell r="O37" t="str">
            <v>Porcentaje</v>
          </cell>
          <cell r="P37" t="str">
            <v>Trimestral</v>
          </cell>
          <cell r="Q37" t="str">
            <v>Capacidad</v>
          </cell>
          <cell r="R37">
            <v>57</v>
          </cell>
          <cell r="S37">
            <v>63</v>
          </cell>
          <cell r="T37">
            <v>67</v>
          </cell>
          <cell r="U37">
            <v>71</v>
          </cell>
          <cell r="V37">
            <v>73</v>
          </cell>
          <cell r="W37">
            <v>73</v>
          </cell>
          <cell r="X37">
            <v>61.84</v>
          </cell>
          <cell r="Y37">
            <v>80.67</v>
          </cell>
          <cell r="Z37">
            <v>62.72</v>
          </cell>
          <cell r="AA37">
            <v>35.75</v>
          </cell>
          <cell r="AB37">
            <v>42369.208333333299</v>
          </cell>
          <cell r="AC37">
            <v>42587.620155821802</v>
          </cell>
          <cell r="AD37" t="str">
            <v xml:space="preserve">62,72% de la Red Vial primaria en la Región Caribe se encuentra en Buen estado. </v>
          </cell>
          <cell r="AE37">
            <v>42551.208333333299</v>
          </cell>
          <cell r="AF37">
            <v>42587.620155671299</v>
          </cell>
          <cell r="AG37" t="str">
            <v>Carlos Alberto Sarabia Mancini</v>
          </cell>
          <cell r="AH37" t="str">
            <v>csarabia@mintransporte.gov.co</v>
          </cell>
          <cell r="AI37">
            <v>30</v>
          </cell>
          <cell r="AJ37">
            <v>42460.208333333299</v>
          </cell>
          <cell r="AK37">
            <v>102</v>
          </cell>
        </row>
        <row r="38">
          <cell r="H38" t="str">
            <v>Porcentaje de viajes realizados asociados a movilidad activa cuantificada en la Región Caribe</v>
          </cell>
          <cell r="I38" t="str">
            <v>Resultado</v>
          </cell>
          <cell r="J38" t="str">
            <v>Sectorial</v>
          </cell>
          <cell r="K38" t="str">
            <v>SI</v>
          </cell>
          <cell r="L38" t="str">
            <v>SI</v>
          </cell>
          <cell r="M38" t="str">
            <v>NO</v>
          </cell>
          <cell r="N38" t="str">
            <v>SI</v>
          </cell>
          <cell r="O38" t="str">
            <v>Porcentaje</v>
          </cell>
          <cell r="P38" t="str">
            <v>Trimestral</v>
          </cell>
          <cell r="Q38" t="str">
            <v>Capacidad</v>
          </cell>
          <cell r="R38">
            <v>14</v>
          </cell>
          <cell r="S38">
            <v>15</v>
          </cell>
          <cell r="T38">
            <v>16</v>
          </cell>
          <cell r="U38">
            <v>18</v>
          </cell>
          <cell r="V38">
            <v>20</v>
          </cell>
          <cell r="W38">
            <v>20</v>
          </cell>
          <cell r="X38">
            <v>14</v>
          </cell>
          <cell r="Y38">
            <v>0</v>
          </cell>
          <cell r="Z38">
            <v>14</v>
          </cell>
          <cell r="AA38">
            <v>0</v>
          </cell>
          <cell r="AB38">
            <v>42369.208333333299</v>
          </cell>
          <cell r="AC38">
            <v>42411.450879201402</v>
          </cell>
          <cell r="AD38" t="str">
            <v>Para la región caribe el promedio de pasajeros/día día movilizados fue de 126.222. Si se compara con el mismo periodo del mes anterior se tuvo un crecimiento en la demanda del 12%</v>
          </cell>
          <cell r="AE38">
            <v>42429.208333333299</v>
          </cell>
          <cell r="AF38">
            <v>42559.701970983799</v>
          </cell>
          <cell r="AG38" t="str">
            <v>Viceministro Transporte</v>
          </cell>
          <cell r="AH38" t="str">
            <v>viceministro@mintransporte.gov.co</v>
          </cell>
          <cell r="AI38">
            <v>30</v>
          </cell>
          <cell r="AJ38">
            <v>42460.208333333299</v>
          </cell>
          <cell r="AK38">
            <v>102</v>
          </cell>
        </row>
        <row r="39">
          <cell r="H39" t="str">
            <v>Espacios de Infraestructura dedicada a la intermodalidad en la Región Caribe.</v>
          </cell>
          <cell r="I39" t="str">
            <v>Producto</v>
          </cell>
          <cell r="J39" t="str">
            <v>Sectorial</v>
          </cell>
          <cell r="K39" t="str">
            <v>SI</v>
          </cell>
          <cell r="L39" t="str">
            <v>SI</v>
          </cell>
          <cell r="M39" t="str">
            <v>NO</v>
          </cell>
          <cell r="N39" t="str">
            <v>SI</v>
          </cell>
          <cell r="O39" t="str">
            <v>Número</v>
          </cell>
          <cell r="P39" t="str">
            <v>Trimestral</v>
          </cell>
          <cell r="Q39" t="str">
            <v>Capacidad</v>
          </cell>
          <cell r="R39">
            <v>2</v>
          </cell>
          <cell r="S39">
            <v>2</v>
          </cell>
          <cell r="T39">
            <v>3</v>
          </cell>
          <cell r="U39">
            <v>3</v>
          </cell>
          <cell r="V39">
            <v>3</v>
          </cell>
          <cell r="W39">
            <v>3</v>
          </cell>
          <cell r="X39">
            <v>2</v>
          </cell>
          <cell r="Y39">
            <v>0</v>
          </cell>
          <cell r="Z39">
            <v>2</v>
          </cell>
          <cell r="AA39">
            <v>0</v>
          </cell>
          <cell r="AB39">
            <v>42460.208333333299</v>
          </cell>
          <cell r="AC39">
            <v>42559.684587766198</v>
          </cell>
          <cell r="AD39" t="str">
            <v>Se mantienen el valor de 2 espacios ya que durante el periodo no se han entregado nuevos espacios para la intermodalidad.</v>
          </cell>
          <cell r="AE39">
            <v>42460.208333333299</v>
          </cell>
          <cell r="AF39">
            <v>42559.684587615702</v>
          </cell>
          <cell r="AG39" t="str">
            <v>Walid David Jalil Nasser</v>
          </cell>
          <cell r="AH39" t="str">
            <v>wdavid@mintransporte.gov.co</v>
          </cell>
          <cell r="AI39">
            <v>30</v>
          </cell>
          <cell r="AJ39">
            <v>42551.208333333299</v>
          </cell>
          <cell r="AK39">
            <v>11</v>
          </cell>
        </row>
        <row r="40">
          <cell r="H40" t="str">
            <v>Aeropuertos para la prosperidad intervenidos en la Región Eje Cafetero</v>
          </cell>
          <cell r="I40" t="str">
            <v>Producto</v>
          </cell>
          <cell r="J40" t="str">
            <v>Sectorial</v>
          </cell>
          <cell r="K40" t="str">
            <v>SI</v>
          </cell>
          <cell r="L40" t="str">
            <v>NO</v>
          </cell>
          <cell r="M40" t="str">
            <v>NO</v>
          </cell>
          <cell r="N40" t="str">
            <v>NO</v>
          </cell>
          <cell r="O40" t="str">
            <v>Número</v>
          </cell>
          <cell r="P40" t="str">
            <v>Trimestral</v>
          </cell>
          <cell r="Q40" t="str">
            <v>Acumulado</v>
          </cell>
          <cell r="R40">
            <v>6</v>
          </cell>
          <cell r="S40">
            <v>0</v>
          </cell>
          <cell r="T40">
            <v>0</v>
          </cell>
          <cell r="U40">
            <v>4</v>
          </cell>
          <cell r="V40">
            <v>0</v>
          </cell>
          <cell r="W40">
            <v>4</v>
          </cell>
          <cell r="AD40" t="str">
            <v>Aplica seguimiento a partir de la vigencia 2017 de a cuerdo a ficha de indicador -Eje Cafetero-Aeropuertos para la prosperidad intervenidos.</v>
          </cell>
          <cell r="AE40">
            <v>42035.208333333299</v>
          </cell>
          <cell r="AF40">
            <v>42292.656793055598</v>
          </cell>
          <cell r="AG40" t="str">
            <v>Jairo Suárez</v>
          </cell>
          <cell r="AH40" t="str">
            <v>jairo.suarez@aerocivil.gov.co</v>
          </cell>
          <cell r="AI40">
            <v>0</v>
          </cell>
        </row>
        <row r="41">
          <cell r="H41" t="str">
            <v>Porcentaje de red vial nacional primaria en buen estado en la Región Eje Cafetero</v>
          </cell>
          <cell r="I41" t="str">
            <v>Producto</v>
          </cell>
          <cell r="J41" t="str">
            <v>Sectorial</v>
          </cell>
          <cell r="K41" t="str">
            <v>SI</v>
          </cell>
          <cell r="L41" t="str">
            <v>SI</v>
          </cell>
          <cell r="M41" t="str">
            <v>NO</v>
          </cell>
          <cell r="N41" t="str">
            <v>SI</v>
          </cell>
          <cell r="O41" t="str">
            <v>Porcentaje</v>
          </cell>
          <cell r="P41" t="str">
            <v>Trimestral</v>
          </cell>
          <cell r="Q41" t="str">
            <v>Capacidad</v>
          </cell>
          <cell r="R41">
            <v>58</v>
          </cell>
          <cell r="S41">
            <v>60</v>
          </cell>
          <cell r="T41">
            <v>63</v>
          </cell>
          <cell r="U41">
            <v>65</v>
          </cell>
          <cell r="V41">
            <v>70</v>
          </cell>
          <cell r="W41">
            <v>70</v>
          </cell>
          <cell r="X41">
            <v>59.77</v>
          </cell>
          <cell r="Y41">
            <v>35.4</v>
          </cell>
          <cell r="Z41">
            <v>59.77</v>
          </cell>
          <cell r="AA41">
            <v>14.75</v>
          </cell>
          <cell r="AB41">
            <v>42460.208333333299</v>
          </cell>
          <cell r="AC41">
            <v>42496.624450613403</v>
          </cell>
          <cell r="AD41" t="str">
            <v xml:space="preserve">59,73% de la Red Vial primaria en la Región Eje Cafetero se encuentra en Buen estado. </v>
          </cell>
          <cell r="AE41">
            <v>42521.208333333299</v>
          </cell>
          <cell r="AF41">
            <v>42587.385590277801</v>
          </cell>
          <cell r="AG41" t="str">
            <v>Carlos Alberto Sarabia Mancini</v>
          </cell>
          <cell r="AH41" t="str">
            <v>csarabia@mintransporte.gov.co</v>
          </cell>
          <cell r="AI41">
            <v>30</v>
          </cell>
          <cell r="AJ41">
            <v>42551.208333333299</v>
          </cell>
          <cell r="AK41">
            <v>11</v>
          </cell>
        </row>
        <row r="42">
          <cell r="H42" t="str">
            <v>Porcentaje de viajes realizados asociados a movilidad activa cuantificada en la Región Eje Cafetero</v>
          </cell>
          <cell r="I42" t="str">
            <v>Resultado</v>
          </cell>
          <cell r="J42" t="str">
            <v>Sectorial</v>
          </cell>
          <cell r="K42" t="str">
            <v>SI</v>
          </cell>
          <cell r="L42" t="str">
            <v>SI</v>
          </cell>
          <cell r="M42" t="str">
            <v>NO</v>
          </cell>
          <cell r="N42" t="str">
            <v>SI</v>
          </cell>
          <cell r="O42" t="str">
            <v>Porcentaje</v>
          </cell>
          <cell r="P42" t="str">
            <v>Trimestral</v>
          </cell>
          <cell r="Q42" t="str">
            <v>Capacidad</v>
          </cell>
          <cell r="R42">
            <v>29</v>
          </cell>
          <cell r="S42">
            <v>29</v>
          </cell>
          <cell r="T42">
            <v>32</v>
          </cell>
          <cell r="U42">
            <v>36</v>
          </cell>
          <cell r="V42">
            <v>40</v>
          </cell>
          <cell r="W42">
            <v>40</v>
          </cell>
          <cell r="X42">
            <v>29.1</v>
          </cell>
          <cell r="Z42">
            <v>29.1</v>
          </cell>
          <cell r="AA42">
            <v>0.91</v>
          </cell>
          <cell r="AB42">
            <v>42369.208333333299</v>
          </cell>
          <cell r="AC42">
            <v>42411.447807951401</v>
          </cell>
          <cell r="AD42" t="str">
            <v>El porcentaje de viaje para el mes de Febrero se establecio en el 30% con una movilización cercana a los 243.000 pasajeros/dia</v>
          </cell>
          <cell r="AE42">
            <v>42429.208333333299</v>
          </cell>
          <cell r="AF42">
            <v>42531.567498611097</v>
          </cell>
          <cell r="AG42" t="str">
            <v>Walid David Jalil Nasser</v>
          </cell>
          <cell r="AH42" t="str">
            <v>wdavid@mintransporte.gov.co</v>
          </cell>
          <cell r="AI42">
            <v>30</v>
          </cell>
          <cell r="AJ42">
            <v>42460.208333333299</v>
          </cell>
          <cell r="AK42">
            <v>102</v>
          </cell>
        </row>
        <row r="43">
          <cell r="H43" t="str">
            <v>Espacios de Infraestructura dedicada a la intermodalidad en la Región Eje cafetero y Antioquia</v>
          </cell>
          <cell r="I43" t="str">
            <v>Producto</v>
          </cell>
          <cell r="J43" t="str">
            <v>Sectorial</v>
          </cell>
          <cell r="K43" t="str">
            <v>SI</v>
          </cell>
          <cell r="L43" t="str">
            <v>SI</v>
          </cell>
          <cell r="M43" t="str">
            <v>NO</v>
          </cell>
          <cell r="N43" t="str">
            <v>SI</v>
          </cell>
          <cell r="O43" t="str">
            <v>Número</v>
          </cell>
          <cell r="P43" t="str">
            <v>Trimestral</v>
          </cell>
          <cell r="Q43" t="str">
            <v>Capacidad</v>
          </cell>
          <cell r="R43">
            <v>4</v>
          </cell>
          <cell r="S43">
            <v>4</v>
          </cell>
          <cell r="T43">
            <v>5</v>
          </cell>
          <cell r="U43">
            <v>5</v>
          </cell>
          <cell r="V43">
            <v>5</v>
          </cell>
          <cell r="W43">
            <v>5</v>
          </cell>
          <cell r="X43">
            <v>5</v>
          </cell>
          <cell r="Y43">
            <v>100</v>
          </cell>
          <cell r="Z43">
            <v>5</v>
          </cell>
          <cell r="AA43">
            <v>100</v>
          </cell>
          <cell r="AB43">
            <v>42460.208333333299</v>
          </cell>
          <cell r="AC43">
            <v>42559.683566898202</v>
          </cell>
          <cell r="AD43" t="str">
            <v>La meta fue cumplida y superada en una unidad el año anterior. se tenía una meta de 4 espacios para esta región, se cumplió la meta con 5.</v>
          </cell>
          <cell r="AE43">
            <v>42460.208333333299</v>
          </cell>
          <cell r="AF43">
            <v>42559.683566747699</v>
          </cell>
          <cell r="AG43" t="str">
            <v>Walid David Jalil Nasser</v>
          </cell>
          <cell r="AH43" t="str">
            <v>wdavid@mintransporte.gov.co</v>
          </cell>
          <cell r="AI43">
            <v>30</v>
          </cell>
          <cell r="AJ43">
            <v>42551.208333333299</v>
          </cell>
          <cell r="AK43">
            <v>11</v>
          </cell>
        </row>
        <row r="44">
          <cell r="H44" t="str">
            <v>Pasajeros movilizados en el Aeropuerto Internacional El Dorado (incluye pasajeros en tránsito)</v>
          </cell>
          <cell r="I44" t="str">
            <v>Resultado</v>
          </cell>
          <cell r="J44" t="str">
            <v>Sectorial</v>
          </cell>
          <cell r="K44" t="str">
            <v>SI</v>
          </cell>
          <cell r="L44" t="str">
            <v>NO</v>
          </cell>
          <cell r="M44" t="str">
            <v>NO</v>
          </cell>
          <cell r="N44" t="str">
            <v>SI</v>
          </cell>
          <cell r="O44" t="str">
            <v>Número (Millones)</v>
          </cell>
          <cell r="P44" t="str">
            <v>Mensual</v>
          </cell>
          <cell r="Q44" t="str">
            <v>Flujo</v>
          </cell>
          <cell r="R44">
            <v>27.4</v>
          </cell>
          <cell r="S44">
            <v>30.4</v>
          </cell>
          <cell r="T44">
            <v>32.799999999999997</v>
          </cell>
          <cell r="U44">
            <v>35.299999999999997</v>
          </cell>
          <cell r="V44">
            <v>37.799999999999997</v>
          </cell>
          <cell r="W44">
            <v>37.799999999999997</v>
          </cell>
          <cell r="X44">
            <v>14.85</v>
          </cell>
          <cell r="Y44">
            <v>45.274000000000001</v>
          </cell>
          <cell r="Z44">
            <v>29.96</v>
          </cell>
          <cell r="AA44">
            <v>79.259</v>
          </cell>
          <cell r="AB44">
            <v>42551.208333333299</v>
          </cell>
          <cell r="AC44">
            <v>42586.636050659698</v>
          </cell>
          <cell r="AD44" t="str">
            <v>En el primer semestre de 2016, los pasajeros movilizados a través de El aeropuerto El Dorado se incrementaron en 4,4% con respecto a igual periodo de 2015.</v>
          </cell>
          <cell r="AE44">
            <v>42551.208333333299</v>
          </cell>
          <cell r="AF44">
            <v>42586.636050497698</v>
          </cell>
          <cell r="AG44" t="str">
            <v>Eduardo Enrique Tovar Añez</v>
          </cell>
          <cell r="AH44" t="str">
            <v>eduardo.tovar@aerocivil.gov.co</v>
          </cell>
          <cell r="AI44">
            <v>30</v>
          </cell>
          <cell r="AJ44">
            <v>42581.208333333299</v>
          </cell>
          <cell r="AK44">
            <v>-20</v>
          </cell>
        </row>
        <row r="45">
          <cell r="H45" t="str">
            <v>Kilómetros de corredor fluvial mantenidos - Centro Oriente (Bogotá, Santander, Boyacá y Cundinamarca)</v>
          </cell>
          <cell r="I45" t="str">
            <v>Producto</v>
          </cell>
          <cell r="J45" t="str">
            <v>Sectorial</v>
          </cell>
          <cell r="K45" t="str">
            <v>NO</v>
          </cell>
          <cell r="L45" t="str">
            <v>NO</v>
          </cell>
          <cell r="M45" t="str">
            <v>NO</v>
          </cell>
          <cell r="N45" t="str">
            <v>SI</v>
          </cell>
          <cell r="O45" t="str">
            <v>Kilómetros</v>
          </cell>
          <cell r="P45" t="str">
            <v>Mensual</v>
          </cell>
          <cell r="Q45" t="str">
            <v>Stock</v>
          </cell>
          <cell r="R45">
            <v>390</v>
          </cell>
          <cell r="S45">
            <v>390</v>
          </cell>
          <cell r="T45">
            <v>390</v>
          </cell>
          <cell r="U45">
            <v>390</v>
          </cell>
          <cell r="V45">
            <v>390</v>
          </cell>
          <cell r="W45">
            <v>390</v>
          </cell>
          <cell r="X45">
            <v>390</v>
          </cell>
          <cell r="Y45">
            <v>100</v>
          </cell>
          <cell r="Z45">
            <v>390</v>
          </cell>
          <cell r="AA45">
            <v>100</v>
          </cell>
          <cell r="AB45">
            <v>42582.208333333299</v>
          </cell>
          <cell r="AC45">
            <v>42585.728908217599</v>
          </cell>
          <cell r="AD45" t="str">
            <v>Kilómetros de hidrovía en el tramo Centro Oriente (Bogotá, Santander, Boyacá y Cundinamarca) del Río Magdalena puestos al servicio público de transporte fluvial las 24 horas del día; asegurando para estos kilómetros nivel de calidad de profundidad, ancho,</v>
          </cell>
          <cell r="AE45">
            <v>42582.208333333299</v>
          </cell>
          <cell r="AF45">
            <v>42585.728908101897</v>
          </cell>
          <cell r="AG45" t="str">
            <v>Lyda Patricia Alvarez</v>
          </cell>
          <cell r="AH45" t="str">
            <v>Lyda.alvarez@cormagdalena.gov.co</v>
          </cell>
          <cell r="AI45">
            <v>7</v>
          </cell>
          <cell r="AJ45">
            <v>42613.208333333299</v>
          </cell>
          <cell r="AK45">
            <v>-28</v>
          </cell>
        </row>
        <row r="46">
          <cell r="H46" t="str">
            <v>Porcentaje de red vial nacional primaria en buen estado en la Región Centro Oriente</v>
          </cell>
          <cell r="I46" t="str">
            <v>Producto</v>
          </cell>
          <cell r="J46" t="str">
            <v>Sectorial</v>
          </cell>
          <cell r="K46" t="str">
            <v>SI</v>
          </cell>
          <cell r="L46" t="str">
            <v>NO</v>
          </cell>
          <cell r="M46" t="str">
            <v>NO</v>
          </cell>
          <cell r="N46" t="str">
            <v>SI</v>
          </cell>
          <cell r="O46" t="str">
            <v>Porcentaje</v>
          </cell>
          <cell r="P46" t="str">
            <v>Trimestral</v>
          </cell>
          <cell r="Q46" t="str">
            <v>Capacidad</v>
          </cell>
          <cell r="R46">
            <v>42</v>
          </cell>
          <cell r="S46">
            <v>44</v>
          </cell>
          <cell r="T46">
            <v>47</v>
          </cell>
          <cell r="U46">
            <v>49</v>
          </cell>
          <cell r="V46">
            <v>50</v>
          </cell>
          <cell r="W46">
            <v>50</v>
          </cell>
          <cell r="X46">
            <v>44.42</v>
          </cell>
          <cell r="Y46">
            <v>48.4</v>
          </cell>
          <cell r="Z46">
            <v>44.42</v>
          </cell>
          <cell r="AA46">
            <v>30.25</v>
          </cell>
          <cell r="AB46">
            <v>42551.208333333299</v>
          </cell>
          <cell r="AC46">
            <v>42587.617183449103</v>
          </cell>
          <cell r="AD46" t="str">
            <v xml:space="preserve">44,42% de la Red Vial primaria en la Región Centro Oriente se encuentra en Buen estado. </v>
          </cell>
          <cell r="AE46">
            <v>42551.208333333299</v>
          </cell>
          <cell r="AF46">
            <v>42587.617183333299</v>
          </cell>
          <cell r="AG46" t="str">
            <v>Carlos Alberto Sarabia Mancini</v>
          </cell>
          <cell r="AH46" t="str">
            <v>csarabia@mintransporte.gov.co</v>
          </cell>
          <cell r="AI46">
            <v>30</v>
          </cell>
          <cell r="AJ46">
            <v>42643.208333333299</v>
          </cell>
          <cell r="AK46">
            <v>-80</v>
          </cell>
        </row>
        <row r="47">
          <cell r="H47" t="str">
            <v>Porcentaje de viajes realizados asociados a movilidad activa cuantificada en la Región Centro Oriente.</v>
          </cell>
          <cell r="I47" t="str">
            <v>Resultado</v>
          </cell>
          <cell r="J47" t="str">
            <v>Sectorial</v>
          </cell>
          <cell r="K47" t="str">
            <v>SI</v>
          </cell>
          <cell r="L47" t="str">
            <v>SI</v>
          </cell>
          <cell r="M47" t="str">
            <v>NO</v>
          </cell>
          <cell r="N47" t="str">
            <v>SI</v>
          </cell>
          <cell r="O47" t="str">
            <v>Porcentaje</v>
          </cell>
          <cell r="P47" t="str">
            <v>Trimestral</v>
          </cell>
          <cell r="Q47" t="str">
            <v>Stock</v>
          </cell>
          <cell r="R47">
            <v>39</v>
          </cell>
          <cell r="S47">
            <v>39</v>
          </cell>
          <cell r="T47">
            <v>39</v>
          </cell>
          <cell r="U47">
            <v>39</v>
          </cell>
          <cell r="V47">
            <v>39</v>
          </cell>
          <cell r="W47">
            <v>39</v>
          </cell>
          <cell r="X47">
            <v>42</v>
          </cell>
          <cell r="Y47">
            <v>100</v>
          </cell>
          <cell r="Z47">
            <v>42</v>
          </cell>
          <cell r="AA47">
            <v>100</v>
          </cell>
          <cell r="AB47">
            <v>42369.208333333299</v>
          </cell>
          <cell r="AC47">
            <v>42411.450176504601</v>
          </cell>
          <cell r="AD47" t="str">
            <v>En la zona centro oriente se movilizaron para el mes de febrero cerca de 3.900.000 millones de pasajeros a través de los sistemas de transportes con lo cual el indicador se establece en 41%</v>
          </cell>
          <cell r="AE47">
            <v>42429.208333333299</v>
          </cell>
          <cell r="AF47">
            <v>42531.566940509299</v>
          </cell>
          <cell r="AG47" t="str">
            <v>Walid David Jalil Nasser</v>
          </cell>
          <cell r="AH47" t="str">
            <v>wdavid@mintransporte.gov.co</v>
          </cell>
          <cell r="AI47">
            <v>30</v>
          </cell>
          <cell r="AJ47">
            <v>42460.208333333299</v>
          </cell>
          <cell r="AK47">
            <v>102</v>
          </cell>
        </row>
        <row r="48">
          <cell r="H48" t="str">
            <v>Espacios de Infraestructura dedicada a la intermodalidad en la Región Centro Oriente.</v>
          </cell>
          <cell r="I48" t="str">
            <v>Producto</v>
          </cell>
          <cell r="J48" t="str">
            <v>Sectorial</v>
          </cell>
          <cell r="K48" t="str">
            <v>SI</v>
          </cell>
          <cell r="L48" t="str">
            <v>SI</v>
          </cell>
          <cell r="M48" t="str">
            <v>NO</v>
          </cell>
          <cell r="N48" t="str">
            <v>SI</v>
          </cell>
          <cell r="O48" t="str">
            <v>Número</v>
          </cell>
          <cell r="P48" t="str">
            <v>Trimestral</v>
          </cell>
          <cell r="Q48" t="str">
            <v>Capacidad</v>
          </cell>
          <cell r="R48">
            <v>20</v>
          </cell>
          <cell r="S48">
            <v>21</v>
          </cell>
          <cell r="T48">
            <v>21</v>
          </cell>
          <cell r="U48">
            <v>21</v>
          </cell>
          <cell r="V48">
            <v>25</v>
          </cell>
          <cell r="W48">
            <v>25</v>
          </cell>
          <cell r="X48">
            <v>22</v>
          </cell>
          <cell r="Y48">
            <v>100</v>
          </cell>
          <cell r="Z48">
            <v>22</v>
          </cell>
          <cell r="AA48">
            <v>40</v>
          </cell>
          <cell r="AB48">
            <v>42369.208333333299</v>
          </cell>
          <cell r="AC48">
            <v>42384.635601076399</v>
          </cell>
          <cell r="AD48" t="str">
            <v>Se mantienen los 22 espacios dedicados a la intermodalidad ya que durante el primer trimestre del año 2016 no se han entregado nuevas obras para este fin</v>
          </cell>
          <cell r="AE48">
            <v>42429.208333333299</v>
          </cell>
          <cell r="AF48">
            <v>42559.682442361103</v>
          </cell>
          <cell r="AG48" t="str">
            <v>Walid David Jalil Nasser</v>
          </cell>
          <cell r="AH48" t="str">
            <v>wdavid@mintransporte.gov.co</v>
          </cell>
          <cell r="AI48">
            <v>30</v>
          </cell>
          <cell r="AJ48">
            <v>42460.208333333299</v>
          </cell>
          <cell r="AK48">
            <v>102</v>
          </cell>
        </row>
        <row r="49">
          <cell r="H49" t="str">
            <v>Aeropuertos para la prosperidad intervenidos en la Región Pacífico</v>
          </cell>
          <cell r="I49" t="str">
            <v>Producto</v>
          </cell>
          <cell r="J49" t="str">
            <v>Sectorial</v>
          </cell>
          <cell r="K49" t="str">
            <v>SI</v>
          </cell>
          <cell r="L49" t="str">
            <v>SI</v>
          </cell>
          <cell r="M49" t="str">
            <v>NO</v>
          </cell>
          <cell r="N49" t="str">
            <v>SI</v>
          </cell>
          <cell r="O49" t="str">
            <v>Número</v>
          </cell>
          <cell r="P49" t="str">
            <v>Trimestral</v>
          </cell>
          <cell r="Q49" t="str">
            <v>Acumulado</v>
          </cell>
          <cell r="R49">
            <v>9</v>
          </cell>
          <cell r="S49">
            <v>2</v>
          </cell>
          <cell r="T49">
            <v>2</v>
          </cell>
          <cell r="U49">
            <v>1</v>
          </cell>
          <cell r="V49">
            <v>2</v>
          </cell>
          <cell r="W49">
            <v>7</v>
          </cell>
          <cell r="X49">
            <v>1</v>
          </cell>
          <cell r="Y49">
            <v>50</v>
          </cell>
          <cell r="Z49">
            <v>1</v>
          </cell>
          <cell r="AA49">
            <v>14.29</v>
          </cell>
          <cell r="AB49">
            <v>42551.208333333299</v>
          </cell>
          <cell r="AC49">
            <v>42558.719726967603</v>
          </cell>
          <cell r="AD49" t="str">
            <v>VIGENCIA 2015: TERMINADOS: CAPURGANÁ (Mtto Pista, Plataforma), BAHIA SOLANO (Mtto Pista, Plataforma). Bahia Solano cuenta con adición para terminar mantenimiento en Calles de rodaje.</v>
          </cell>
          <cell r="AE49">
            <v>42582.208333333299</v>
          </cell>
          <cell r="AF49">
            <v>42591.753275231502</v>
          </cell>
          <cell r="AG49" t="str">
            <v>Jairo Suárez</v>
          </cell>
          <cell r="AH49" t="str">
            <v>jairo.suarez@aerocivil.gov.co</v>
          </cell>
          <cell r="AJ49">
            <v>42643.208333333299</v>
          </cell>
        </row>
        <row r="50">
          <cell r="H50" t="str">
            <v>Porcentaje de red vial nacional primaria en buen estado en la Región Pacífico</v>
          </cell>
          <cell r="I50" t="str">
            <v>Producto</v>
          </cell>
          <cell r="J50" t="str">
            <v>Sectorial</v>
          </cell>
          <cell r="K50" t="str">
            <v>SI</v>
          </cell>
          <cell r="L50" t="str">
            <v>NO</v>
          </cell>
          <cell r="M50" t="str">
            <v>NO</v>
          </cell>
          <cell r="N50" t="str">
            <v>SI</v>
          </cell>
          <cell r="O50" t="str">
            <v>Porcentaje</v>
          </cell>
          <cell r="P50" t="str">
            <v>Trimestral</v>
          </cell>
          <cell r="Q50" t="str">
            <v>Capacidad</v>
          </cell>
          <cell r="R50">
            <v>44</v>
          </cell>
          <cell r="S50">
            <v>45</v>
          </cell>
          <cell r="T50">
            <v>48</v>
          </cell>
          <cell r="U50">
            <v>48</v>
          </cell>
          <cell r="V50">
            <v>50</v>
          </cell>
          <cell r="W50">
            <v>50</v>
          </cell>
          <cell r="X50">
            <v>46.06</v>
          </cell>
          <cell r="Y50">
            <v>51.5</v>
          </cell>
          <cell r="Z50">
            <v>46.06</v>
          </cell>
          <cell r="AA50">
            <v>34.332999999999998</v>
          </cell>
          <cell r="AB50">
            <v>42551.208333333299</v>
          </cell>
          <cell r="AC50">
            <v>42587.386561458297</v>
          </cell>
          <cell r="AD50" t="str">
            <v xml:space="preserve">46,06 % de la Red Vial primaria en la Región Pacífico se encuentra en Buen estado. </v>
          </cell>
          <cell r="AE50">
            <v>42551.208333333299</v>
          </cell>
          <cell r="AF50">
            <v>42587.386561342602</v>
          </cell>
          <cell r="AG50" t="str">
            <v>Carlos Alberto Sarabia Mancini</v>
          </cell>
          <cell r="AH50" t="str">
            <v>csarabia@mintransporte.gov.co</v>
          </cell>
          <cell r="AI50">
            <v>30</v>
          </cell>
          <cell r="AJ50">
            <v>42643.208333333299</v>
          </cell>
          <cell r="AK50">
            <v>-80</v>
          </cell>
        </row>
        <row r="51">
          <cell r="H51" t="str">
            <v>Espacios de Infraestructura dedicada a la intermodalidad en la Región Pacífico</v>
          </cell>
          <cell r="I51" t="str">
            <v>Producto</v>
          </cell>
          <cell r="J51" t="str">
            <v>Sectorial</v>
          </cell>
          <cell r="K51" t="str">
            <v>SI</v>
          </cell>
          <cell r="L51" t="str">
            <v>SI</v>
          </cell>
          <cell r="M51" t="str">
            <v>NO</v>
          </cell>
          <cell r="N51" t="str">
            <v>SI</v>
          </cell>
          <cell r="O51" t="str">
            <v>Número</v>
          </cell>
          <cell r="P51" t="str">
            <v>Trimestral</v>
          </cell>
          <cell r="Q51" t="str">
            <v>Capacidad</v>
          </cell>
          <cell r="R51">
            <v>3</v>
          </cell>
          <cell r="S51">
            <v>3</v>
          </cell>
          <cell r="T51">
            <v>4</v>
          </cell>
          <cell r="U51">
            <v>6</v>
          </cell>
          <cell r="V51">
            <v>9</v>
          </cell>
          <cell r="W51">
            <v>9</v>
          </cell>
          <cell r="X51">
            <v>4</v>
          </cell>
          <cell r="Y51">
            <v>100</v>
          </cell>
          <cell r="Z51">
            <v>4</v>
          </cell>
          <cell r="AA51">
            <v>16.667000000000002</v>
          </cell>
          <cell r="AB51">
            <v>42460.208333333299</v>
          </cell>
          <cell r="AC51">
            <v>42559.680210069397</v>
          </cell>
          <cell r="AD51" t="str">
            <v>Se mantiene el indicador para la región en 4 espacios ya que a la fecha no se tieneentrega en la estación centro de la ciudad de Cali</v>
          </cell>
          <cell r="AE51">
            <v>42460.208333333299</v>
          </cell>
          <cell r="AF51">
            <v>42559.680209919003</v>
          </cell>
          <cell r="AG51" t="str">
            <v>Walid David Jalil Nasser</v>
          </cell>
          <cell r="AH51" t="str">
            <v>wdavid@mintransporte.gov.co</v>
          </cell>
          <cell r="AI51">
            <v>30</v>
          </cell>
          <cell r="AJ51">
            <v>42551.208333333299</v>
          </cell>
          <cell r="AK51">
            <v>11</v>
          </cell>
        </row>
        <row r="52">
          <cell r="H52" t="str">
            <v>Aeropuertos para la prosperidad intervenidos en la Región Llanos</v>
          </cell>
          <cell r="I52" t="str">
            <v>Producto</v>
          </cell>
          <cell r="J52" t="str">
            <v>Sectorial</v>
          </cell>
          <cell r="K52" t="str">
            <v>SI</v>
          </cell>
          <cell r="L52" t="str">
            <v>SI</v>
          </cell>
          <cell r="M52" t="str">
            <v>NO</v>
          </cell>
          <cell r="N52" t="str">
            <v>SI</v>
          </cell>
          <cell r="O52" t="str">
            <v>Número</v>
          </cell>
          <cell r="P52" t="str">
            <v>Trimestral</v>
          </cell>
          <cell r="Q52" t="str">
            <v>Acumulado</v>
          </cell>
          <cell r="R52">
            <v>8</v>
          </cell>
          <cell r="S52">
            <v>3</v>
          </cell>
          <cell r="T52">
            <v>0</v>
          </cell>
          <cell r="U52">
            <v>1</v>
          </cell>
          <cell r="V52">
            <v>10</v>
          </cell>
          <cell r="W52">
            <v>14</v>
          </cell>
          <cell r="X52">
            <v>1</v>
          </cell>
          <cell r="Z52">
            <v>1</v>
          </cell>
          <cell r="AA52">
            <v>7.14</v>
          </cell>
          <cell r="AB52">
            <v>42551.208333333299</v>
          </cell>
          <cell r="AC52">
            <v>42558.696924536998</v>
          </cell>
          <cell r="AD52" t="str">
            <v>VIGENCIA 2015: TERMINADOS: SAN JOSÉ DEL GUAVIARE (Ampliación Pista, sello de juntas, mtto Calle de rodaje y plataforma); PUERTO INIRIDA (Mtto Pista); SOGAMOSO (Mtto Pista)</v>
          </cell>
          <cell r="AE52">
            <v>42582.208333333299</v>
          </cell>
          <cell r="AF52">
            <v>42591.753557094897</v>
          </cell>
          <cell r="AG52" t="str">
            <v>Jairo Suárez</v>
          </cell>
          <cell r="AH52" t="str">
            <v>jairo.suarez@aerocivil.gov.co</v>
          </cell>
          <cell r="AJ52">
            <v>42643.208333333299</v>
          </cell>
        </row>
        <row r="53">
          <cell r="H53" t="str">
            <v>Aeropuertos para la prosperidad intervenidos en la Región Centro Sur Amazonía</v>
          </cell>
          <cell r="I53" t="str">
            <v>Producto</v>
          </cell>
          <cell r="J53" t="str">
            <v>Sectorial</v>
          </cell>
          <cell r="K53" t="str">
            <v>SI</v>
          </cell>
          <cell r="L53" t="str">
            <v>SI</v>
          </cell>
          <cell r="M53" t="str">
            <v>NO</v>
          </cell>
          <cell r="N53" t="str">
            <v>SI</v>
          </cell>
          <cell r="O53" t="str">
            <v>Número</v>
          </cell>
          <cell r="P53" t="str">
            <v>Trimestral</v>
          </cell>
          <cell r="Q53" t="str">
            <v>Acumulado</v>
          </cell>
          <cell r="R53">
            <v>8</v>
          </cell>
          <cell r="S53">
            <v>1</v>
          </cell>
          <cell r="T53">
            <v>4</v>
          </cell>
          <cell r="U53">
            <v>0</v>
          </cell>
          <cell r="V53">
            <v>1</v>
          </cell>
          <cell r="W53">
            <v>6</v>
          </cell>
          <cell r="X53">
            <v>0</v>
          </cell>
          <cell r="Y53">
            <v>0</v>
          </cell>
          <cell r="Z53">
            <v>0</v>
          </cell>
          <cell r="AA53">
            <v>0</v>
          </cell>
          <cell r="AB53">
            <v>42551.208333333299</v>
          </cell>
          <cell r="AC53">
            <v>42558.697398344899</v>
          </cell>
          <cell r="AD53" t="str">
            <v>El Aeropuerto de Puerto Leguízamo se encuentra en proceso administrativo por inhabilidad (Vigencia 2015)</v>
          </cell>
          <cell r="AE53">
            <v>42582.208333333299</v>
          </cell>
          <cell r="AF53">
            <v>42591.456463159702</v>
          </cell>
          <cell r="AG53" t="str">
            <v>Jairo Suárez</v>
          </cell>
          <cell r="AH53" t="str">
            <v>jairo.suarez@aerocivil.gov.co</v>
          </cell>
          <cell r="AJ53">
            <v>42643.208333333299</v>
          </cell>
        </row>
      </sheetData>
      <sheetData sheetId="8"/>
      <sheetData sheetId="9">
        <row r="7">
          <cell r="B7" t="str">
            <v>Indicador</v>
          </cell>
          <cell r="C7">
            <v>1</v>
          </cell>
          <cell r="E7" t="str">
            <v>Indicador</v>
          </cell>
          <cell r="F7">
            <v>1</v>
          </cell>
          <cell r="H7" t="str">
            <v>Id Indicador</v>
          </cell>
          <cell r="I7" t="str">
            <v>Indicador</v>
          </cell>
        </row>
        <row r="8">
          <cell r="B8" t="str">
            <v>Tipo Indicador</v>
          </cell>
          <cell r="C8">
            <v>2</v>
          </cell>
          <cell r="E8" t="str">
            <v>Periodicidad</v>
          </cell>
          <cell r="F8">
            <v>2</v>
          </cell>
          <cell r="H8">
            <v>4739</v>
          </cell>
          <cell r="I8" t="str">
            <v>Aeropuertos con obras de construcción y ampliación de aeropuertos terminados - Aerocivil</v>
          </cell>
          <cell r="L8" t="str">
            <v>Anual</v>
          </cell>
          <cell r="M8">
            <v>42369</v>
          </cell>
        </row>
        <row r="9">
          <cell r="B9" t="str">
            <v>Nivel Indicador</v>
          </cell>
          <cell r="C9">
            <v>3</v>
          </cell>
          <cell r="E9" t="str">
            <v>Avance Cuantitativo</v>
          </cell>
          <cell r="F9">
            <v>3</v>
          </cell>
          <cell r="H9">
            <v>4740</v>
          </cell>
          <cell r="I9" t="str">
            <v>Intervenciones terminadas en mantenimiento de infraestructura aeroportuaria  (iguales o superiores a $800 millones)</v>
          </cell>
          <cell r="L9" t="str">
            <v>Semestral</v>
          </cell>
          <cell r="M9">
            <v>42185</v>
          </cell>
        </row>
        <row r="10">
          <cell r="B10" t="str">
            <v>Indicador Básico</v>
          </cell>
          <cell r="C10">
            <v>4</v>
          </cell>
          <cell r="E10" t="str">
            <v>Avance Cualitativo</v>
          </cell>
          <cell r="F10">
            <v>4</v>
          </cell>
          <cell r="H10">
            <v>4741</v>
          </cell>
          <cell r="I10" t="str">
            <v>Aeropuertos para la prosperidad intervenidos - Aerocivil</v>
          </cell>
          <cell r="L10" t="str">
            <v>Trimestral</v>
          </cell>
          <cell r="M10">
            <v>42094</v>
          </cell>
        </row>
        <row r="11">
          <cell r="B11" t="str">
            <v>Departamentalizado</v>
          </cell>
          <cell r="C11">
            <v>5</v>
          </cell>
          <cell r="E11" t="str">
            <v>Fecha Corte</v>
          </cell>
          <cell r="F11">
            <v>5</v>
          </cell>
          <cell r="H11">
            <v>5176</v>
          </cell>
          <cell r="I11" t="str">
            <v>Aeropuertos intervenidos con obras de construcción (torres de control,  terminales, pistas, plataformas, calles de rodaje, cuartel de bomberos, cerramientos) y/o mantenimiento de infraestructura aeroportuaria</v>
          </cell>
          <cell r="L11" t="str">
            <v>Bimestral</v>
          </cell>
          <cell r="M11">
            <v>42063</v>
          </cell>
        </row>
        <row r="12">
          <cell r="B12" t="str">
            <v>Es Privado</v>
          </cell>
          <cell r="C12">
            <v>6</v>
          </cell>
          <cell r="E12" t="str">
            <v>Gerente de Meta</v>
          </cell>
          <cell r="F12">
            <v>6</v>
          </cell>
          <cell r="H12">
            <v>5225</v>
          </cell>
          <cell r="I12" t="str">
            <v>Pasajeros movilizados por años entre los aeropuertos del país (millones)</v>
          </cell>
          <cell r="L12" t="str">
            <v>Mensual</v>
          </cell>
          <cell r="M12">
            <v>42035</v>
          </cell>
        </row>
        <row r="13">
          <cell r="B13" t="str">
            <v>Vigente</v>
          </cell>
          <cell r="C13">
            <v>7</v>
          </cell>
          <cell r="E13" t="str">
            <v>Fecha de Reporte de Avance</v>
          </cell>
          <cell r="F13">
            <v>7</v>
          </cell>
          <cell r="H13">
            <v>4729</v>
          </cell>
          <cell r="I13" t="str">
            <v>Kilómetros de calzadas construidas a través de concesión</v>
          </cell>
        </row>
        <row r="14">
          <cell r="B14" t="str">
            <v>Unidad Medida</v>
          </cell>
          <cell r="C14">
            <v>8</v>
          </cell>
          <cell r="E14" t="str">
            <v>Estado</v>
          </cell>
          <cell r="F14">
            <v>8</v>
          </cell>
          <cell r="H14">
            <v>4730</v>
          </cell>
          <cell r="I14" t="str">
            <v>Kilómetros de Vías intervenidas bajo esquema de APP</v>
          </cell>
        </row>
        <row r="15">
          <cell r="B15" t="str">
            <v>Periodicidad</v>
          </cell>
          <cell r="C15">
            <v>9</v>
          </cell>
          <cell r="E15" t="str">
            <v>Valor Vigente</v>
          </cell>
          <cell r="F15">
            <v>9</v>
          </cell>
          <cell r="H15">
            <v>4731</v>
          </cell>
          <cell r="I15" t="str">
            <v>Inversión privada en infraestructura de carretera (billones de $ acumulados en el cuatrienio) - ANI</v>
          </cell>
        </row>
        <row r="16">
          <cell r="B16" t="str">
            <v>Acumulación</v>
          </cell>
          <cell r="C16">
            <v>10</v>
          </cell>
          <cell r="E16" t="str">
            <v>Sectorialista</v>
          </cell>
          <cell r="F16">
            <v>10</v>
          </cell>
          <cell r="H16">
            <v>4732</v>
          </cell>
          <cell r="I16" t="str">
            <v>Inversión privada en infraestructura férrea, aeroportuaria y portuaria  (billones de $ acumulados en el cuatrienio) - ANI</v>
          </cell>
        </row>
        <row r="17">
          <cell r="B17" t="str">
            <v>Línea Base</v>
          </cell>
          <cell r="C17">
            <v>11</v>
          </cell>
          <cell r="E17" t="str">
            <v>Fecha Revisión</v>
          </cell>
          <cell r="F17">
            <v>11</v>
          </cell>
          <cell r="H17">
            <v>5177</v>
          </cell>
          <cell r="I17" t="str">
            <v>Número de proyectos en ejecución Programa 4G</v>
          </cell>
        </row>
        <row r="18">
          <cell r="B18" t="str">
            <v>Meta 2015</v>
          </cell>
          <cell r="C18">
            <v>12</v>
          </cell>
          <cell r="H18">
            <v>5178</v>
          </cell>
          <cell r="I18" t="str">
            <v>Número de Proyectos Adjudicados</v>
          </cell>
        </row>
        <row r="19">
          <cell r="B19" t="str">
            <v>Meta 2016</v>
          </cell>
          <cell r="C19">
            <v>13</v>
          </cell>
          <cell r="H19">
            <v>4733</v>
          </cell>
          <cell r="I19" t="str">
            <v>Kilómetros de red férrea en operación - ANI</v>
          </cell>
        </row>
        <row r="20">
          <cell r="B20" t="str">
            <v>Meta 2017</v>
          </cell>
          <cell r="C20">
            <v>14</v>
          </cell>
          <cell r="H20">
            <v>4929</v>
          </cell>
          <cell r="I20" t="str">
            <v>Kilómetros de corredor fluvial mantenidos</v>
          </cell>
        </row>
        <row r="21">
          <cell r="B21" t="str">
            <v>Meta 2018</v>
          </cell>
          <cell r="C21">
            <v>15</v>
          </cell>
          <cell r="H21">
            <v>4737</v>
          </cell>
          <cell r="I21" t="str">
            <v>Obras de mantenimiento y profundización a canales de acceso - Invías</v>
          </cell>
        </row>
        <row r="22">
          <cell r="B22" t="str">
            <v>Meta Cuatrienio</v>
          </cell>
          <cell r="C22">
            <v>16</v>
          </cell>
          <cell r="H22">
            <v>4734</v>
          </cell>
          <cell r="I22" t="str">
            <v>Kilómetros de calzadas construidas no concesionadas</v>
          </cell>
        </row>
        <row r="23">
          <cell r="B23" t="str">
            <v>Avance Anual</v>
          </cell>
          <cell r="C23">
            <v>17</v>
          </cell>
          <cell r="H23">
            <v>4735</v>
          </cell>
          <cell r="I23" t="str">
            <v>Nuevos Kilómetros de vías con rehabilitación y mantenimiento - Invías</v>
          </cell>
        </row>
        <row r="24">
          <cell r="B24" t="str">
            <v>% Avance Anual</v>
          </cell>
          <cell r="C24">
            <v>18</v>
          </cell>
          <cell r="H24">
            <v>4736</v>
          </cell>
          <cell r="I24" t="str">
            <v>Kilómetros de vías con pavimento - Invías</v>
          </cell>
        </row>
        <row r="25">
          <cell r="B25" t="str">
            <v>Avance Cuatrienio</v>
          </cell>
          <cell r="C25">
            <v>19</v>
          </cell>
          <cell r="H25">
            <v>4738</v>
          </cell>
          <cell r="I25" t="str">
            <v>Kilómetros de placa huella construida</v>
          </cell>
        </row>
        <row r="26">
          <cell r="B26" t="str">
            <v xml:space="preserve">Porcentaje Avance Cuatrienio
</v>
          </cell>
          <cell r="C26">
            <v>20</v>
          </cell>
          <cell r="H26">
            <v>4936</v>
          </cell>
          <cell r="I26" t="str">
            <v>Porcentaje de red vial nacional primaria en buen estado</v>
          </cell>
        </row>
        <row r="27">
          <cell r="B27" t="str">
            <v>Fecha Corte</v>
          </cell>
          <cell r="C27">
            <v>21</v>
          </cell>
          <cell r="H27">
            <v>5241</v>
          </cell>
          <cell r="I27" t="str">
            <v>Variación porcentual acumulada de la Mortalidad por Accidentes de Tránsito</v>
          </cell>
        </row>
        <row r="28">
          <cell r="B28" t="str">
            <v>Fecha Modificación</v>
          </cell>
          <cell r="C28">
            <v>22</v>
          </cell>
          <cell r="H28">
            <v>5254</v>
          </cell>
          <cell r="I28" t="str">
            <v>Kilómetros de nuevas calzadas construidas</v>
          </cell>
        </row>
        <row r="29">
          <cell r="B29" t="str">
            <v>Avance Cualitativo</v>
          </cell>
          <cell r="C29">
            <v>23</v>
          </cell>
          <cell r="H29">
            <v>5365</v>
          </cell>
          <cell r="I29" t="str">
            <v>Número de departamentos acompañados en la estructuración de proyectos de caminos ancestrales ubicados en Comunidades Indígenas</v>
          </cell>
        </row>
        <row r="30">
          <cell r="B30" t="str">
            <v>Fecha Corte Avance Cualitativo</v>
          </cell>
          <cell r="C30">
            <v>24</v>
          </cell>
          <cell r="H30">
            <v>4930</v>
          </cell>
          <cell r="I30" t="str">
            <v>Pruebas teórico-prácticas realizadas para obtención de licencia de conducción en el marco de un nuevo esquema normativo</v>
          </cell>
        </row>
        <row r="31">
          <cell r="B31" t="str">
            <v>Fecha Actualización Avance Cualitativo</v>
          </cell>
          <cell r="C31">
            <v>25</v>
          </cell>
          <cell r="H31">
            <v>4932</v>
          </cell>
          <cell r="I31" t="str">
            <v>Muertos en accidentes de tránsito</v>
          </cell>
        </row>
        <row r="32">
          <cell r="B32" t="str">
            <v>Gerente de Meta</v>
          </cell>
          <cell r="C32">
            <v>26</v>
          </cell>
          <cell r="H32">
            <v>4933</v>
          </cell>
          <cell r="I32" t="str">
            <v>Edad promedio de vehículos de transporte automotor de carga con peso bruto vehicular mayor a 10,5 toneladas</v>
          </cell>
        </row>
        <row r="33">
          <cell r="B33" t="str">
            <v>Correo Electrónico</v>
          </cell>
          <cell r="C33">
            <v>27</v>
          </cell>
          <cell r="H33">
            <v>4934</v>
          </cell>
          <cell r="I33" t="str">
            <v>Vehículos Desintegrados con Peso Bruto Vehicular mayor a 10,5 Toneladas</v>
          </cell>
        </row>
        <row r="34">
          <cell r="B34" t="str">
            <v>Días Rezago</v>
          </cell>
          <cell r="C34">
            <v>28</v>
          </cell>
          <cell r="H34">
            <v>4935</v>
          </cell>
          <cell r="I34" t="str">
            <v>Reportes en el Registro Nacional de Despachos de Carga (RNDC)</v>
          </cell>
        </row>
        <row r="35">
          <cell r="B35" t="str">
            <v>Próximo Corte</v>
          </cell>
          <cell r="C35">
            <v>29</v>
          </cell>
          <cell r="H35">
            <v>4937</v>
          </cell>
          <cell r="I35" t="str">
            <v>Transporte de carga por los modos férreo, fluvial y aéreo ( sin carbón) (Mills de Ton/ANUAL)</v>
          </cell>
        </row>
        <row r="36">
          <cell r="B36" t="str">
            <v>Días Atraso</v>
          </cell>
          <cell r="C36">
            <v>30</v>
          </cell>
          <cell r="H36">
            <v>4931</v>
          </cell>
          <cell r="I36" t="str">
            <v>Municipios y/o departamentos apoyados en la implementación de Planes Locales de Seguridad Vial</v>
          </cell>
        </row>
        <row r="37">
          <cell r="H37">
            <v>4938</v>
          </cell>
          <cell r="I37" t="str">
            <v>Porcentaje de viajes realizados asociados a movilidad activa cuantificada en 6 ciudades</v>
          </cell>
        </row>
        <row r="38">
          <cell r="H38">
            <v>4939</v>
          </cell>
          <cell r="I38" t="str">
            <v>Kilómetros de Infraestructura vial intervenida para sistemas de transporte urbano.</v>
          </cell>
        </row>
        <row r="39">
          <cell r="H39">
            <v>4940</v>
          </cell>
          <cell r="I39" t="str">
            <v>Espacios de Infraestructura dedicada a la intermodalidad.</v>
          </cell>
        </row>
        <row r="40">
          <cell r="H40">
            <v>5179</v>
          </cell>
          <cell r="I40" t="str">
            <v>Toneladas anuales de carga de comercio exterior transportada en puertos (millones)</v>
          </cell>
        </row>
        <row r="41">
          <cell r="H41">
            <v>5185</v>
          </cell>
          <cell r="I41" t="str">
            <v>Porcentaje de red vial nacional primaria en buen estado en la Región Caribe</v>
          </cell>
        </row>
        <row r="42">
          <cell r="H42">
            <v>5189</v>
          </cell>
          <cell r="I42" t="str">
            <v>Porcentaje de viajes realizados asociados a movilidad activa cuantificada en la Región Caribe</v>
          </cell>
        </row>
        <row r="43">
          <cell r="H43">
            <v>5192</v>
          </cell>
          <cell r="I43" t="str">
            <v>Espacios de Infraestructura dedicada a la intermodalidad en la Región Caribe.</v>
          </cell>
        </row>
        <row r="44">
          <cell r="H44">
            <v>5181</v>
          </cell>
          <cell r="I44" t="str">
            <v>Aeropuertos para la prosperidad intervenidos en la Región Eje Cafetero</v>
          </cell>
        </row>
        <row r="45">
          <cell r="H45">
            <v>5186</v>
          </cell>
          <cell r="I45" t="str">
            <v>Porcentaje de red vial nacional primaria en buen estado en la Región Eje Cafetero</v>
          </cell>
        </row>
        <row r="46">
          <cell r="H46">
            <v>5190</v>
          </cell>
          <cell r="I46" t="str">
            <v>Porcentaje de viajes realizados asociados a movilidad activa cuantificada en la Región Eje Cafetero</v>
          </cell>
        </row>
        <row r="47">
          <cell r="H47">
            <v>5193</v>
          </cell>
          <cell r="I47" t="str">
            <v>Espacios de Infraestructura dedicada a la intermodalidad en la Región Eje cafetero y Antioquia</v>
          </cell>
        </row>
        <row r="48">
          <cell r="H48">
            <v>5180</v>
          </cell>
          <cell r="I48" t="str">
            <v>Pasajeros movilizados en el Aeropuerto Internacional El Dorado (incluye pasajeros en tránsito)</v>
          </cell>
        </row>
        <row r="49">
          <cell r="H49">
            <v>5224</v>
          </cell>
          <cell r="I49" t="str">
            <v>Kilómetros de corredor fluvial mantenidos - Centro Oriente (Bogotá, Santander, Boyacá y Cundinamarca)</v>
          </cell>
        </row>
        <row r="50">
          <cell r="H50">
            <v>5187</v>
          </cell>
          <cell r="I50" t="str">
            <v>Porcentaje de red vial nacional primaria en buen estado en la Región Centro Oriente</v>
          </cell>
        </row>
        <row r="51">
          <cell r="H51">
            <v>5191</v>
          </cell>
          <cell r="I51" t="str">
            <v>Porcentaje de viajes realizados asociados a movilidad activa cuantificada en la Región Centro Oriente.</v>
          </cell>
        </row>
        <row r="52">
          <cell r="H52">
            <v>5194</v>
          </cell>
          <cell r="I52" t="str">
            <v>Espacios de Infraestructura dedicada a la intermodalidad en la Región Centro Oriente.</v>
          </cell>
        </row>
        <row r="53">
          <cell r="H53">
            <v>5182</v>
          </cell>
          <cell r="I53" t="str">
            <v>Aeropuertos para la prosperidad intervenidos en la Región Pacífico</v>
          </cell>
        </row>
        <row r="54">
          <cell r="H54">
            <v>5188</v>
          </cell>
          <cell r="I54" t="str">
            <v>Porcentaje de red vial nacional primaria en buen estado en la Región Pacífico</v>
          </cell>
        </row>
        <row r="55">
          <cell r="H55">
            <v>5195</v>
          </cell>
          <cell r="I55" t="str">
            <v>Espacios de Infraestructura dedicada a la intermodalidad en la Región Pacífico</v>
          </cell>
        </row>
        <row r="56">
          <cell r="H56">
            <v>5183</v>
          </cell>
          <cell r="I56" t="str">
            <v>Aeropuertos para la prosperidad intervenidos en la Región Llanos</v>
          </cell>
        </row>
        <row r="57">
          <cell r="H57">
            <v>5184</v>
          </cell>
          <cell r="I57" t="str">
            <v>Aeropuertos para la prosperidad intervenidos en la Región Centro Sur Amazonía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ablero Control Presidencia"/>
      <sheetName val="Ficha técnica"/>
      <sheetName val="Informe mensual"/>
      <sheetName val="Seguimiento hitos"/>
      <sheetName val="Detalle Hitos"/>
      <sheetName val="Detalle Indicadores 2016"/>
      <sheetName val="Detalle Indicadores 2015"/>
      <sheetName val="Guía"/>
    </sheetNames>
    <sheetDataSet>
      <sheetData sheetId="0"/>
      <sheetData sheetId="1"/>
      <sheetData sheetId="2"/>
      <sheetData sheetId="3"/>
      <sheetData sheetId="4"/>
      <sheetData sheetId="5"/>
      <sheetData sheetId="6">
        <row r="3">
          <cell r="A3" t="str">
            <v>ID</v>
          </cell>
          <cell r="B3" t="str">
            <v>Pilar</v>
          </cell>
          <cell r="C3" t="str">
            <v>Objetivo</v>
          </cell>
          <cell r="D3" t="str">
            <v>Estrategia</v>
          </cell>
          <cell r="E3" t="str">
            <v>Sector</v>
          </cell>
          <cell r="F3" t="str">
            <v>Entidad</v>
          </cell>
          <cell r="G3" t="str">
            <v>Programa</v>
          </cell>
          <cell r="H3" t="str">
            <v>Id Indicador</v>
          </cell>
          <cell r="I3" t="str">
            <v>Indicador</v>
          </cell>
          <cell r="J3" t="str">
            <v>Tipo Indicador</v>
          </cell>
          <cell r="K3" t="str">
            <v>Nivel Indicador</v>
          </cell>
          <cell r="L3" t="str">
            <v>Indicador Básico</v>
          </cell>
          <cell r="M3" t="str">
            <v>Departamentalizado</v>
          </cell>
          <cell r="N3" t="str">
            <v>Es Privado</v>
          </cell>
          <cell r="O3" t="str">
            <v>Vigente</v>
          </cell>
          <cell r="P3" t="str">
            <v>Unidad Medida</v>
          </cell>
          <cell r="Q3" t="str">
            <v>Periodicidad</v>
          </cell>
          <cell r="R3" t="str">
            <v>Acumulación</v>
          </cell>
          <cell r="S3" t="str">
            <v>Línea Base</v>
          </cell>
          <cell r="T3" t="str">
            <v>Meta 2015</v>
          </cell>
          <cell r="U3" t="str">
            <v>Meta 2016</v>
          </cell>
          <cell r="V3" t="str">
            <v>Meta 2017</v>
          </cell>
          <cell r="W3" t="str">
            <v>Meta 2018</v>
          </cell>
          <cell r="X3" t="str">
            <v>Meta Cuatrienio</v>
          </cell>
          <cell r="Y3" t="str">
            <v>Avance 2016</v>
          </cell>
          <cell r="Z3" t="str">
            <v>% Avance 2016</v>
          </cell>
          <cell r="AA3" t="str">
            <v>Avance Cuatrienio</v>
          </cell>
          <cell r="AB3" t="str">
            <v xml:space="preserve">Porcentaje Avance Cuatrienio
</v>
          </cell>
          <cell r="AC3" t="str">
            <v>Fecha Corte</v>
          </cell>
          <cell r="AD3" t="str">
            <v>Fecha Modificación</v>
          </cell>
          <cell r="AE3" t="str">
            <v>Avance Cualitativo</v>
          </cell>
          <cell r="AF3" t="str">
            <v>Fecha Corte Avance Cualitativo</v>
          </cell>
          <cell r="AG3" t="str">
            <v>Fecha Actualización Avance Cualitativo</v>
          </cell>
          <cell r="AH3" t="str">
            <v>Gerente de Meta</v>
          </cell>
          <cell r="AI3" t="str">
            <v>Correo Electrónico</v>
          </cell>
          <cell r="AJ3" t="str">
            <v>Días Rezago</v>
          </cell>
          <cell r="AK3" t="str">
            <v>Próximo Corte</v>
          </cell>
          <cell r="AL3" t="str">
            <v>Días Atraso</v>
          </cell>
        </row>
        <row r="4">
          <cell r="A4">
            <v>4469</v>
          </cell>
          <cell r="B4" t="str">
            <v>Todos por un Nuevo País</v>
          </cell>
          <cell r="C4" t="str">
            <v>Competitividad e infraestructura estratégica</v>
          </cell>
          <cell r="D4" t="str">
            <v>Incrementar la productividad de las empresas colombianas a partir de la sofisticación y diversificación del aparato productivo.</v>
          </cell>
          <cell r="E4" t="str">
            <v>Agropecuario</v>
          </cell>
          <cell r="F4" t="str">
            <v>ICA</v>
          </cell>
          <cell r="G4" t="str">
            <v>Fomento a las cadenas productivas y la comercialización del sector rural</v>
          </cell>
          <cell r="H4">
            <v>4469</v>
          </cell>
          <cell r="I4" t="str">
            <v>Nuevos productos agropecuarios con admisibilidad sanitaria en Estados Unidos</v>
          </cell>
          <cell r="J4" t="str">
            <v>Resultado</v>
          </cell>
          <cell r="K4" t="str">
            <v>Sectorial</v>
          </cell>
          <cell r="L4" t="str">
            <v>SI</v>
          </cell>
          <cell r="M4" t="str">
            <v>NO</v>
          </cell>
          <cell r="N4" t="str">
            <v>NO</v>
          </cell>
          <cell r="O4" t="str">
            <v>SI</v>
          </cell>
          <cell r="P4" t="str">
            <v>Productos agropecuarios</v>
          </cell>
          <cell r="Q4" t="str">
            <v>Anual</v>
          </cell>
          <cell r="R4" t="str">
            <v>Acumulado</v>
          </cell>
          <cell r="S4">
            <v>6</v>
          </cell>
          <cell r="T4">
            <v>1</v>
          </cell>
          <cell r="U4">
            <v>1</v>
          </cell>
          <cell r="V4">
            <v>2</v>
          </cell>
          <cell r="W4">
            <v>2</v>
          </cell>
          <cell r="X4">
            <v>6</v>
          </cell>
          <cell r="Y4">
            <v>0</v>
          </cell>
          <cell r="Z4">
            <v>0</v>
          </cell>
          <cell r="AA4">
            <v>0</v>
          </cell>
          <cell r="AB4">
            <v>0</v>
          </cell>
          <cell r="AC4">
            <v>0</v>
          </cell>
          <cell r="AD4">
            <v>0</v>
          </cell>
          <cell r="AE4" t="str">
            <v>Durante el mes de abril no se logró la admisibilidad para ningún producto agropecuario; no obstante, se adelantaron gestiones para el avance del proceso de aguacate hass con el envío de información técnica referente a la vigilancia de plagas cuarentenaria</v>
          </cell>
          <cell r="AF4">
            <v>42490.208333333299</v>
          </cell>
          <cell r="AG4">
            <v>42500.407839664404</v>
          </cell>
          <cell r="AH4" t="str">
            <v>Martha Luz Olivares Martínez</v>
          </cell>
          <cell r="AI4" t="str">
            <v>martha.olivares@ica.gov.co</v>
          </cell>
          <cell r="AJ4">
            <v>30</v>
          </cell>
          <cell r="AK4">
            <v>0</v>
          </cell>
          <cell r="AL4">
            <v>0</v>
          </cell>
        </row>
        <row r="5">
          <cell r="A5">
            <v>4470</v>
          </cell>
          <cell r="B5" t="str">
            <v>Todos por un Nuevo País</v>
          </cell>
          <cell r="C5" t="str">
            <v>Competitividad e infraestructura estratégica</v>
          </cell>
          <cell r="D5" t="str">
            <v>Incrementar la productividad de las empresas colombianas a partir de la sofisticación y diversificación del aparato productivo.</v>
          </cell>
          <cell r="E5" t="str">
            <v>Agropecuario</v>
          </cell>
          <cell r="F5" t="str">
            <v>ICA</v>
          </cell>
          <cell r="G5" t="str">
            <v>Fomento a las cadenas productivas y la comercialización del sector rural</v>
          </cell>
          <cell r="H5">
            <v>4470</v>
          </cell>
          <cell r="I5" t="str">
            <v>Nuevos productos agropecuarios con admisibilidad sanitaria en países diferentes a Estados Unidos</v>
          </cell>
          <cell r="J5" t="str">
            <v>Resultado</v>
          </cell>
          <cell r="K5" t="str">
            <v>Sectorial</v>
          </cell>
          <cell r="L5" t="str">
            <v>SI</v>
          </cell>
          <cell r="M5" t="str">
            <v>NO</v>
          </cell>
          <cell r="N5" t="str">
            <v>NO</v>
          </cell>
          <cell r="O5" t="str">
            <v>SI</v>
          </cell>
          <cell r="P5" t="str">
            <v>Productos Agropecuarios</v>
          </cell>
          <cell r="Q5" t="str">
            <v>Anual</v>
          </cell>
          <cell r="R5" t="str">
            <v>Acumulado</v>
          </cell>
          <cell r="S5">
            <v>39</v>
          </cell>
          <cell r="T5">
            <v>11</v>
          </cell>
          <cell r="U5">
            <v>11</v>
          </cell>
          <cell r="V5">
            <v>10</v>
          </cell>
          <cell r="W5">
            <v>10</v>
          </cell>
          <cell r="X5">
            <v>42</v>
          </cell>
          <cell r="Y5">
            <v>0</v>
          </cell>
          <cell r="Z5">
            <v>0</v>
          </cell>
          <cell r="AA5">
            <v>0</v>
          </cell>
          <cell r="AB5">
            <v>0</v>
          </cell>
          <cell r="AC5">
            <v>0</v>
          </cell>
          <cell r="AD5">
            <v>0</v>
          </cell>
          <cell r="AE5" t="str">
            <v xml:space="preserve">Durante el mes de febrero no se logró la admisibilidad para ningún producto agropecuario; sin embargo, como parte de las gestiones para avanzar en los procesos, el ICA ha participado en reuniones bilaterales con países como Argentina, Ecuador; en Comités </v>
          </cell>
          <cell r="AF5">
            <v>42490.208333333299</v>
          </cell>
          <cell r="AG5">
            <v>42501.446517476797</v>
          </cell>
          <cell r="AH5" t="str">
            <v>Martha Luz Olivares Martínez</v>
          </cell>
          <cell r="AI5" t="str">
            <v>martha.olivares@ica.gov.co</v>
          </cell>
          <cell r="AJ5">
            <v>30</v>
          </cell>
          <cell r="AK5">
            <v>0</v>
          </cell>
          <cell r="AL5">
            <v>0</v>
          </cell>
        </row>
        <row r="6">
          <cell r="A6">
            <v>4482</v>
          </cell>
          <cell r="B6" t="str">
            <v>Todos por un Nuevo País</v>
          </cell>
          <cell r="C6" t="str">
            <v>Competitividad e infraestructura estratégica</v>
          </cell>
          <cell r="D6" t="str">
            <v>Incrementar la productividad de las empresas colombianas a partir de la sofisticación y diversificación del aparato productivo.</v>
          </cell>
          <cell r="E6" t="str">
            <v>Agropecuario</v>
          </cell>
          <cell r="F6" t="str">
            <v>MINAGRICULTURA</v>
          </cell>
          <cell r="G6" t="str">
            <v>Fomento a las cadenas productivas y la comercialización del sector rural</v>
          </cell>
          <cell r="H6">
            <v>4482</v>
          </cell>
          <cell r="I6" t="str">
            <v>Héctareas de cultivos de café renovadas</v>
          </cell>
          <cell r="J6" t="str">
            <v>Producto</v>
          </cell>
          <cell r="K6" t="str">
            <v>Sectorial</v>
          </cell>
          <cell r="L6" t="str">
            <v>SI</v>
          </cell>
          <cell r="M6" t="str">
            <v>SI</v>
          </cell>
          <cell r="N6" t="str">
            <v>NO</v>
          </cell>
          <cell r="O6" t="str">
            <v>SI</v>
          </cell>
          <cell r="P6" t="str">
            <v>Hectáreas</v>
          </cell>
          <cell r="Q6" t="str">
            <v>Anual</v>
          </cell>
          <cell r="R6" t="str">
            <v>Acumulado</v>
          </cell>
          <cell r="S6">
            <v>386400</v>
          </cell>
          <cell r="T6">
            <v>69750</v>
          </cell>
          <cell r="U6">
            <v>69750</v>
          </cell>
          <cell r="V6">
            <v>69750</v>
          </cell>
          <cell r="W6">
            <v>69750</v>
          </cell>
          <cell r="X6">
            <v>279000</v>
          </cell>
          <cell r="Y6">
            <v>0</v>
          </cell>
          <cell r="Z6">
            <v>0</v>
          </cell>
          <cell r="AA6">
            <v>0</v>
          </cell>
          <cell r="AB6">
            <v>0</v>
          </cell>
          <cell r="AC6">
            <v>0</v>
          </cell>
          <cell r="AD6">
            <v>0</v>
          </cell>
          <cell r="AE6">
            <v>0</v>
          </cell>
          <cell r="AF6">
            <v>0</v>
          </cell>
          <cell r="AG6">
            <v>0</v>
          </cell>
          <cell r="AH6" t="str">
            <v>César Oliveros Cárdenas</v>
          </cell>
          <cell r="AI6" t="str">
            <v>cesar.oliveros@minagricultura.gov.co</v>
          </cell>
          <cell r="AJ6">
            <v>60</v>
          </cell>
          <cell r="AK6">
            <v>0</v>
          </cell>
          <cell r="AL6">
            <v>0</v>
          </cell>
        </row>
        <row r="7">
          <cell r="A7">
            <v>4483</v>
          </cell>
          <cell r="B7" t="str">
            <v>Todos por un Nuevo País</v>
          </cell>
          <cell r="C7" t="str">
            <v>Competitividad e infraestructura estratégica</v>
          </cell>
          <cell r="D7" t="str">
            <v>Incrementar la productividad de las empresas colombianas a partir de la sofisticación y diversificación del aparato productivo.</v>
          </cell>
          <cell r="E7" t="str">
            <v>Agropecuario</v>
          </cell>
          <cell r="F7" t="str">
            <v>MINAGRICULTURA</v>
          </cell>
          <cell r="G7" t="str">
            <v>Fomento a las cadenas productivas y la comercialización del sector rural</v>
          </cell>
          <cell r="H7">
            <v>4483</v>
          </cell>
          <cell r="I7" t="str">
            <v>Inventario de animales de las especies ovina y caprina</v>
          </cell>
          <cell r="J7" t="str">
            <v>Gestión</v>
          </cell>
          <cell r="K7" t="str">
            <v>Sectorial</v>
          </cell>
          <cell r="L7" t="str">
            <v>SI</v>
          </cell>
          <cell r="M7" t="str">
            <v>SI</v>
          </cell>
          <cell r="N7" t="str">
            <v>NO</v>
          </cell>
          <cell r="O7" t="str">
            <v>SI</v>
          </cell>
          <cell r="P7" t="str">
            <v>Inventario de animales</v>
          </cell>
          <cell r="Q7" t="str">
            <v>Anual</v>
          </cell>
          <cell r="R7" t="str">
            <v>Flujo</v>
          </cell>
          <cell r="S7">
            <v>2393180</v>
          </cell>
          <cell r="T7">
            <v>2464975</v>
          </cell>
          <cell r="U7">
            <v>2539924</v>
          </cell>
          <cell r="V7">
            <v>2616091</v>
          </cell>
          <cell r="W7">
            <v>2694573</v>
          </cell>
          <cell r="X7">
            <v>2694573</v>
          </cell>
          <cell r="Y7">
            <v>0</v>
          </cell>
          <cell r="Z7">
            <v>0</v>
          </cell>
          <cell r="AA7">
            <v>0</v>
          </cell>
          <cell r="AB7">
            <v>0</v>
          </cell>
          <cell r="AC7">
            <v>0</v>
          </cell>
          <cell r="AD7">
            <v>0</v>
          </cell>
          <cell r="AE7" t="str">
            <v>Para el mes de Abril se realizó: 1. Reunión y trabajo conjunto con el ICA en evaluacion de riesgos de paises de interes para importar aniamles y material genetico de ovinos y caprinos a Colombia, con el objetivo de contar en el pais con animales con carac</v>
          </cell>
          <cell r="AF7">
            <v>42490.208333333299</v>
          </cell>
          <cell r="AG7">
            <v>42495.6207385417</v>
          </cell>
          <cell r="AH7" t="str">
            <v>Luis Humberto Guzman Vergara</v>
          </cell>
          <cell r="AI7" t="str">
            <v>luis.guzman@minagricultura.gov.co</v>
          </cell>
          <cell r="AJ7">
            <v>360</v>
          </cell>
          <cell r="AK7">
            <v>0</v>
          </cell>
          <cell r="AL7">
            <v>0</v>
          </cell>
        </row>
        <row r="8">
          <cell r="A8">
            <v>4484</v>
          </cell>
          <cell r="B8" t="str">
            <v>Todos por un Nuevo País</v>
          </cell>
          <cell r="C8" t="str">
            <v>Competitividad e infraestructura estratégica</v>
          </cell>
          <cell r="D8" t="str">
            <v>Incrementar la productividad de las empresas colombianas a partir de la sofisticación y diversificación del aparato productivo.</v>
          </cell>
          <cell r="E8" t="str">
            <v>Agropecuario</v>
          </cell>
          <cell r="F8" t="str">
            <v>MINAGRICULTURA</v>
          </cell>
          <cell r="G8" t="str">
            <v>Fomento a las cadenas productivas y la comercialización del sector rural</v>
          </cell>
          <cell r="H8">
            <v>4484</v>
          </cell>
          <cell r="I8" t="str">
            <v>Toneladas de producción de carne de pollo y huevo</v>
          </cell>
          <cell r="J8" t="str">
            <v>Resultado</v>
          </cell>
          <cell r="K8" t="str">
            <v>Sectorial</v>
          </cell>
          <cell r="L8" t="str">
            <v>SI</v>
          </cell>
          <cell r="M8" t="str">
            <v>SI</v>
          </cell>
          <cell r="N8" t="str">
            <v>NO</v>
          </cell>
          <cell r="O8" t="str">
            <v>SI</v>
          </cell>
          <cell r="P8" t="str">
            <v>Toneladas</v>
          </cell>
          <cell r="Q8" t="str">
            <v>Semestral</v>
          </cell>
          <cell r="R8" t="str">
            <v>Capacidad</v>
          </cell>
          <cell r="S8">
            <v>1943165</v>
          </cell>
          <cell r="T8">
            <v>2001459</v>
          </cell>
          <cell r="U8">
            <v>2061503</v>
          </cell>
          <cell r="V8">
            <v>2123348</v>
          </cell>
          <cell r="W8">
            <v>2376142</v>
          </cell>
          <cell r="X8">
            <v>2376142</v>
          </cell>
          <cell r="Y8">
            <v>0</v>
          </cell>
          <cell r="Z8">
            <v>0</v>
          </cell>
          <cell r="AA8">
            <v>0</v>
          </cell>
          <cell r="AB8">
            <v>0</v>
          </cell>
          <cell r="AC8">
            <v>0</v>
          </cell>
          <cell r="AD8">
            <v>0</v>
          </cell>
          <cell r="AE8" t="str">
            <v xml:space="preserve">Para el mes de Abril, según cifras generadas por la Federación Nacional de Avicultores - FENAVI, la producción generada en huevos y carne fue de 63,900 y 121,570 toneladas respectivamente. </v>
          </cell>
          <cell r="AF8">
            <v>42490.208333333299</v>
          </cell>
          <cell r="AG8">
            <v>42496.447303205998</v>
          </cell>
          <cell r="AH8" t="str">
            <v>Luis Humberto Guzman Vergara</v>
          </cell>
          <cell r="AI8" t="str">
            <v>luis.guzman@minagricultura.gov.co</v>
          </cell>
          <cell r="AJ8">
            <v>60</v>
          </cell>
          <cell r="AK8">
            <v>0</v>
          </cell>
          <cell r="AL8">
            <v>0</v>
          </cell>
        </row>
        <row r="9">
          <cell r="A9">
            <v>4485</v>
          </cell>
          <cell r="B9" t="str">
            <v>Todos por un Nuevo País</v>
          </cell>
          <cell r="C9" t="str">
            <v>Competitividad e infraestructura estratégica</v>
          </cell>
          <cell r="D9" t="str">
            <v>Incrementar la productividad de las empresas colombianas a partir de la sofisticación y diversificación del aparato productivo.</v>
          </cell>
          <cell r="E9" t="str">
            <v>Agropecuario</v>
          </cell>
          <cell r="F9" t="str">
            <v>MINAGRICULTURA</v>
          </cell>
          <cell r="G9" t="str">
            <v>Fomento a las cadenas productivas y la comercialización del sector rural</v>
          </cell>
          <cell r="H9">
            <v>4485</v>
          </cell>
          <cell r="I9" t="str">
            <v>Toneladas de producción de pesca y acuicultura</v>
          </cell>
          <cell r="J9" t="str">
            <v>Resultado</v>
          </cell>
          <cell r="K9" t="str">
            <v>Sectorial</v>
          </cell>
          <cell r="L9" t="str">
            <v>SI</v>
          </cell>
          <cell r="M9" t="str">
            <v>NO</v>
          </cell>
          <cell r="N9" t="str">
            <v>NO</v>
          </cell>
          <cell r="O9" t="str">
            <v>SI</v>
          </cell>
          <cell r="P9" t="str">
            <v>Toneladas</v>
          </cell>
          <cell r="Q9" t="str">
            <v>Semestral</v>
          </cell>
          <cell r="R9" t="str">
            <v>Capacidad</v>
          </cell>
          <cell r="S9">
            <v>134272</v>
          </cell>
          <cell r="T9">
            <v>139619</v>
          </cell>
          <cell r="U9">
            <v>144965</v>
          </cell>
          <cell r="V9">
            <v>150312</v>
          </cell>
          <cell r="W9">
            <v>155658</v>
          </cell>
          <cell r="X9">
            <v>155658</v>
          </cell>
          <cell r="Y9">
            <v>0</v>
          </cell>
          <cell r="Z9">
            <v>0</v>
          </cell>
          <cell r="AA9">
            <v>0</v>
          </cell>
          <cell r="AB9">
            <v>0</v>
          </cell>
          <cell r="AC9">
            <v>0</v>
          </cell>
          <cell r="AD9">
            <v>0</v>
          </cell>
          <cell r="AE9" t="str">
            <v>Debido a que el fenómeno del Niño ha tenido un gran impacto en las reservas hídricas de nuestro país, los piscicultores se han abstenido de sembrar grandes densidades en especies como Tilapia y Trucha, como estrategia para mitigar perdidas y/o mortalidade</v>
          </cell>
          <cell r="AF9">
            <v>42490.208333333299</v>
          </cell>
          <cell r="AG9">
            <v>42496.591698067103</v>
          </cell>
          <cell r="AH9" t="str">
            <v>Luis Humberto Guzman Vergara</v>
          </cell>
          <cell r="AI9" t="str">
            <v>luis.guzman@minagricultura.gov.co</v>
          </cell>
          <cell r="AJ9">
            <v>30</v>
          </cell>
          <cell r="AK9">
            <v>0</v>
          </cell>
          <cell r="AL9">
            <v>0</v>
          </cell>
        </row>
        <row r="10">
          <cell r="A10">
            <v>5152</v>
          </cell>
          <cell r="B10" t="str">
            <v>Todos por un Nuevo País</v>
          </cell>
          <cell r="C10" t="str">
            <v>Competitividad e infraestructura estratégica</v>
          </cell>
          <cell r="D10" t="str">
            <v>Incrementar la productividad de las empresas colombianas a partir de la sofisticación y diversificación del aparato productivo.</v>
          </cell>
          <cell r="E10" t="str">
            <v>Agropecuario</v>
          </cell>
          <cell r="F10" t="str">
            <v>MINAGRICULTURA</v>
          </cell>
          <cell r="G10" t="str">
            <v>Fomento a las cadenas productivas y la comercialización del sector rural</v>
          </cell>
          <cell r="H10">
            <v>5152</v>
          </cell>
          <cell r="I10" t="str">
            <v>Crecimiento del PIB agropecuario</v>
          </cell>
          <cell r="J10" t="str">
            <v>Resultado</v>
          </cell>
          <cell r="K10" t="str">
            <v>Sectorial</v>
          </cell>
          <cell r="L10" t="str">
            <v>NO</v>
          </cell>
          <cell r="M10" t="str">
            <v>NO</v>
          </cell>
          <cell r="N10" t="str">
            <v>NO</v>
          </cell>
          <cell r="O10" t="str">
            <v>SI</v>
          </cell>
          <cell r="P10" t="str">
            <v>Porcentaje</v>
          </cell>
          <cell r="Q10" t="str">
            <v>Trimestral</v>
          </cell>
          <cell r="R10" t="str">
            <v>Flujo</v>
          </cell>
          <cell r="S10">
            <v>2.2999999999999998</v>
          </cell>
          <cell r="T10">
            <v>3.7</v>
          </cell>
          <cell r="U10">
            <v>4.3</v>
          </cell>
          <cell r="V10">
            <v>4.3</v>
          </cell>
          <cell r="W10">
            <v>4.4000000000000004</v>
          </cell>
          <cell r="X10">
            <v>4.2</v>
          </cell>
          <cell r="Y10">
            <v>0</v>
          </cell>
          <cell r="Z10">
            <v>0</v>
          </cell>
          <cell r="AA10">
            <v>0</v>
          </cell>
          <cell r="AB10">
            <v>0</v>
          </cell>
          <cell r="AC10">
            <v>0</v>
          </cell>
          <cell r="AD10">
            <v>0</v>
          </cell>
          <cell r="AE10" t="str">
            <v>Los principales cultivos agrícolas con información mensual, que más incidieron durante el primer trimestre del año en el comportamiento del PIB del Sector Agropecuario, Silvícola y Pesquero durante el mes de enero/16 con respecto al mismo mes del año ante</v>
          </cell>
          <cell r="AF10">
            <v>42490.208333333299</v>
          </cell>
          <cell r="AG10">
            <v>42493.607622569398</v>
          </cell>
          <cell r="AH10" t="str">
            <v>Samuel Zambrano Canizales</v>
          </cell>
          <cell r="AI10" t="str">
            <v>samuel.zambrano@minagricultura.gov.co</v>
          </cell>
          <cell r="AJ10">
            <v>90</v>
          </cell>
          <cell r="AK10">
            <v>0</v>
          </cell>
          <cell r="AL10">
            <v>0</v>
          </cell>
        </row>
        <row r="11">
          <cell r="A11">
            <v>5153</v>
          </cell>
          <cell r="B11" t="str">
            <v>Todos por un Nuevo País</v>
          </cell>
          <cell r="C11" t="str">
            <v>Competitividad e infraestructura estratégica</v>
          </cell>
          <cell r="D11" t="str">
            <v>Incrementar la productividad de las empresas colombianas a partir de la sofisticación y diversificación del aparato productivo.</v>
          </cell>
          <cell r="E11" t="str">
            <v>Agropecuario</v>
          </cell>
          <cell r="F11" t="str">
            <v>MINAGRICULTURA</v>
          </cell>
          <cell r="G11" t="str">
            <v>Fomento a las cadenas productivas y la comercialización del sector rural</v>
          </cell>
          <cell r="H11">
            <v>5153</v>
          </cell>
          <cell r="I11" t="str">
            <v>Exportaciones agropecuarias (USD$ millones)</v>
          </cell>
          <cell r="J11" t="str">
            <v>Resultado</v>
          </cell>
          <cell r="K11" t="str">
            <v>Sectorial</v>
          </cell>
          <cell r="L11" t="str">
            <v>NO</v>
          </cell>
          <cell r="M11" t="str">
            <v>NO</v>
          </cell>
          <cell r="N11" t="str">
            <v>NO</v>
          </cell>
          <cell r="O11" t="str">
            <v>SI</v>
          </cell>
          <cell r="P11" t="str">
            <v>Millones de dólares</v>
          </cell>
          <cell r="Q11" t="str">
            <v>Anual</v>
          </cell>
          <cell r="R11" t="str">
            <v>Capacidad</v>
          </cell>
          <cell r="S11">
            <v>7892</v>
          </cell>
          <cell r="T11">
            <v>8049.5829999999996</v>
          </cell>
          <cell r="U11">
            <v>8210.5750000000007</v>
          </cell>
          <cell r="V11">
            <v>8374.7860000000001</v>
          </cell>
          <cell r="W11">
            <v>8542.2819999999992</v>
          </cell>
          <cell r="X11">
            <v>8542.2819999999992</v>
          </cell>
          <cell r="Y11">
            <v>0</v>
          </cell>
          <cell r="Z11">
            <v>0</v>
          </cell>
          <cell r="AA11">
            <v>0</v>
          </cell>
          <cell r="AB11">
            <v>0</v>
          </cell>
          <cell r="AC11">
            <v>0</v>
          </cell>
          <cell r="AD11">
            <v>0</v>
          </cell>
          <cell r="AE11" t="str">
            <v>En los tres primeros meses de 2016 el sector agropecuario y agroindustrial ha exportado USD 1.873 millones, -12% menos que las ventas externas ocasionadas en igual periodo de 2015, las cuales se situaron por USD 1.656 millones. Esta caída en las exportaci</v>
          </cell>
          <cell r="AF11">
            <v>42460.208333333299</v>
          </cell>
          <cell r="AG11">
            <v>42500.405897256896</v>
          </cell>
          <cell r="AH11" t="str">
            <v>Jose Dario Jaramillo Moreno</v>
          </cell>
          <cell r="AI11" t="str">
            <v>dario.jaramillo@minagricultura.gov.co</v>
          </cell>
          <cell r="AJ11">
            <v>60</v>
          </cell>
          <cell r="AK11">
            <v>0</v>
          </cell>
          <cell r="AL11">
            <v>0</v>
          </cell>
        </row>
        <row r="12">
          <cell r="A12">
            <v>5155</v>
          </cell>
          <cell r="B12" t="str">
            <v>Todos por un Nuevo País</v>
          </cell>
          <cell r="C12" t="str">
            <v>Competitividad e infraestructura estratégica</v>
          </cell>
          <cell r="D12" t="str">
            <v>Incrementar la productividad de las empresas colombianas a partir de la sofisticación y diversificación del aparato productivo.</v>
          </cell>
          <cell r="E12" t="str">
            <v>Agropecuario</v>
          </cell>
          <cell r="F12" t="str">
            <v>MINAGRICULTURA</v>
          </cell>
          <cell r="G12" t="str">
            <v>Fomento a las cadenas productivas y la comercialización del sector rural</v>
          </cell>
          <cell r="H12">
            <v>5155</v>
          </cell>
          <cell r="I12" t="str">
            <v>Hectáreas con distrito de riego construido o rehabilitado</v>
          </cell>
          <cell r="J12" t="str">
            <v>Producto</v>
          </cell>
          <cell r="K12" t="str">
            <v>Sectorial</v>
          </cell>
          <cell r="L12" t="str">
            <v>NO</v>
          </cell>
          <cell r="M12" t="str">
            <v>SI</v>
          </cell>
          <cell r="N12" t="str">
            <v>NO</v>
          </cell>
          <cell r="O12" t="str">
            <v>SI</v>
          </cell>
          <cell r="P12" t="str">
            <v>Hectáreas</v>
          </cell>
          <cell r="Q12" t="str">
            <v>Anual</v>
          </cell>
          <cell r="R12" t="str">
            <v>Acumulado</v>
          </cell>
          <cell r="S12">
            <v>10950</v>
          </cell>
          <cell r="T12">
            <v>15000</v>
          </cell>
          <cell r="U12">
            <v>21000</v>
          </cell>
          <cell r="V12">
            <v>25670</v>
          </cell>
          <cell r="W12">
            <v>41000</v>
          </cell>
          <cell r="X12">
            <v>102670</v>
          </cell>
          <cell r="Y12">
            <v>0</v>
          </cell>
          <cell r="Z12">
            <v>0</v>
          </cell>
          <cell r="AA12">
            <v>0</v>
          </cell>
          <cell r="AB12">
            <v>0</v>
          </cell>
          <cell r="AC12">
            <v>0</v>
          </cell>
          <cell r="AD12">
            <v>0</v>
          </cell>
          <cell r="AE12">
            <v>0</v>
          </cell>
          <cell r="AF12">
            <v>0</v>
          </cell>
          <cell r="AG12">
            <v>0</v>
          </cell>
          <cell r="AH12" t="str">
            <v>Giovanni Alberto Rocha Mahecha</v>
          </cell>
          <cell r="AI12" t="str">
            <v>grocha@incoder.gov.co</v>
          </cell>
          <cell r="AJ12">
            <v>5</v>
          </cell>
          <cell r="AK12">
            <v>0</v>
          </cell>
          <cell r="AL12">
            <v>0</v>
          </cell>
        </row>
        <row r="13">
          <cell r="A13">
            <v>5156</v>
          </cell>
          <cell r="B13" t="str">
            <v>Todos por un Nuevo País</v>
          </cell>
          <cell r="C13" t="str">
            <v>Competitividad e infraestructura estratégica</v>
          </cell>
          <cell r="D13" t="str">
            <v>Incrementar la productividad de las empresas colombianas a partir de la sofisticación y diversificación del aparato productivo.</v>
          </cell>
          <cell r="E13" t="str">
            <v>Agropecuario</v>
          </cell>
          <cell r="F13" t="str">
            <v>MINAGRICULTURA</v>
          </cell>
          <cell r="G13" t="str">
            <v>Fomento a las cadenas productivas y la comercialización del sector rural</v>
          </cell>
          <cell r="H13">
            <v>5156</v>
          </cell>
          <cell r="I13" t="str">
            <v>Hectáreas con estudios y diseño de distritos de riego</v>
          </cell>
          <cell r="J13" t="str">
            <v>Producto</v>
          </cell>
          <cell r="K13" t="str">
            <v>Sectorial</v>
          </cell>
          <cell r="L13" t="str">
            <v>NO</v>
          </cell>
          <cell r="M13" t="str">
            <v>SI</v>
          </cell>
          <cell r="N13" t="str">
            <v>NO</v>
          </cell>
          <cell r="O13" t="str">
            <v>SI</v>
          </cell>
          <cell r="P13" t="str">
            <v>Hectáreas</v>
          </cell>
          <cell r="Q13" t="str">
            <v>Anual</v>
          </cell>
          <cell r="R13" t="str">
            <v>Acumulado</v>
          </cell>
          <cell r="S13">
            <v>75500</v>
          </cell>
          <cell r="T13">
            <v>1000</v>
          </cell>
          <cell r="U13">
            <v>4253</v>
          </cell>
          <cell r="V13">
            <v>6038</v>
          </cell>
          <cell r="W13">
            <v>6039</v>
          </cell>
          <cell r="X13">
            <v>17330</v>
          </cell>
          <cell r="Y13">
            <v>0</v>
          </cell>
          <cell r="Z13">
            <v>0</v>
          </cell>
          <cell r="AA13">
            <v>0</v>
          </cell>
          <cell r="AB13">
            <v>0</v>
          </cell>
          <cell r="AC13">
            <v>0</v>
          </cell>
          <cell r="AD13">
            <v>0</v>
          </cell>
          <cell r="AE13">
            <v>0</v>
          </cell>
          <cell r="AF13">
            <v>0</v>
          </cell>
          <cell r="AG13">
            <v>0</v>
          </cell>
          <cell r="AH13" t="str">
            <v>Giovanni Alberto Rocha Mahecha</v>
          </cell>
          <cell r="AI13" t="str">
            <v>grocha@incoder.gov.co</v>
          </cell>
          <cell r="AJ13">
            <v>5</v>
          </cell>
          <cell r="AK13">
            <v>0</v>
          </cell>
          <cell r="AL13">
            <v>0</v>
          </cell>
        </row>
        <row r="14">
          <cell r="A14">
            <v>5221</v>
          </cell>
          <cell r="B14" t="str">
            <v>Todos por un Nuevo País</v>
          </cell>
          <cell r="C14" t="str">
            <v>Competitividad e infraestructura estratégica</v>
          </cell>
          <cell r="D14" t="str">
            <v>Incrementar la productividad de las empresas colombianas a partir de la sofisticación y diversificación del aparato productivo.</v>
          </cell>
          <cell r="E14" t="str">
            <v>Agropecuario</v>
          </cell>
          <cell r="F14" t="str">
            <v>MINAGRICULTURA</v>
          </cell>
          <cell r="G14" t="str">
            <v>Fomento a las cadenas productivas y la comercialización del sector rural</v>
          </cell>
          <cell r="H14">
            <v>5221</v>
          </cell>
          <cell r="I14" t="str">
            <v>Toneladas de  carne de cerdo producidas</v>
          </cell>
          <cell r="J14" t="str">
            <v>Resultado</v>
          </cell>
          <cell r="K14" t="str">
            <v>Sectorial</v>
          </cell>
          <cell r="L14" t="str">
            <v>SI</v>
          </cell>
          <cell r="M14" t="str">
            <v>SI</v>
          </cell>
          <cell r="N14" t="str">
            <v>NO</v>
          </cell>
          <cell r="O14" t="str">
            <v>SI</v>
          </cell>
          <cell r="P14" t="str">
            <v>Toneladas</v>
          </cell>
          <cell r="Q14" t="str">
            <v>Anual</v>
          </cell>
          <cell r="R14" t="str">
            <v>Acumulado</v>
          </cell>
          <cell r="S14">
            <v>277000</v>
          </cell>
          <cell r="T14">
            <v>290850</v>
          </cell>
          <cell r="U14">
            <v>305393</v>
          </cell>
          <cell r="V14">
            <v>320662</v>
          </cell>
          <cell r="W14">
            <v>336695</v>
          </cell>
          <cell r="X14">
            <v>1253600</v>
          </cell>
          <cell r="Y14">
            <v>0</v>
          </cell>
          <cell r="Z14">
            <v>0</v>
          </cell>
          <cell r="AA14">
            <v>0</v>
          </cell>
          <cell r="AB14">
            <v>0</v>
          </cell>
          <cell r="AC14">
            <v>0</v>
          </cell>
          <cell r="AD14">
            <v>0</v>
          </cell>
          <cell r="AE14" t="str">
            <v>En el contexto del Acuerdo de cooperación con Dinamarca se firmó el MOU y se define una versión final borrador de proyecto por acuerdo entre las partes (Autoridades danesas, ICA, INVIMA, Asoporcicultores-FNP y Cadena Cárnica Porcina). En relación con el t</v>
          </cell>
          <cell r="AF14">
            <v>42490.208333333299</v>
          </cell>
          <cell r="AG14">
            <v>42493.585290543997</v>
          </cell>
          <cell r="AH14" t="str">
            <v>Luis Humberto Guzman Vergara</v>
          </cell>
          <cell r="AI14" t="str">
            <v>luis.guzman@minagricultura.gov.co</v>
          </cell>
          <cell r="AJ14">
            <v>60</v>
          </cell>
          <cell r="AK14">
            <v>0</v>
          </cell>
          <cell r="AL14">
            <v>0</v>
          </cell>
        </row>
        <row r="15">
          <cell r="A15">
            <v>4486</v>
          </cell>
          <cell r="B15" t="str">
            <v>Todos por un Nuevo País</v>
          </cell>
          <cell r="C15" t="str">
            <v>Competitividad e infraestructura estratégica</v>
          </cell>
          <cell r="D15" t="str">
            <v>Incrementar la productividad de las empresas colombianas a partir de la sofisticación y diversificación del aparato productivo.</v>
          </cell>
          <cell r="E15" t="str">
            <v>Agropecuario</v>
          </cell>
          <cell r="F15" t="str">
            <v>MINAGRICULTURA</v>
          </cell>
          <cell r="G15" t="str">
            <v>Fomento a las cadenas productivas y la comercialización del sector rural</v>
          </cell>
          <cell r="H15">
            <v>4486</v>
          </cell>
          <cell r="I15" t="str">
            <v>Productores rurales beneficiados con asistencia técnica integral</v>
          </cell>
          <cell r="J15" t="str">
            <v>Producto</v>
          </cell>
          <cell r="K15" t="str">
            <v>Sectorial</v>
          </cell>
          <cell r="L15" t="str">
            <v>SI</v>
          </cell>
          <cell r="M15" t="str">
            <v>SI</v>
          </cell>
          <cell r="N15" t="str">
            <v>NO</v>
          </cell>
          <cell r="O15" t="str">
            <v>SI</v>
          </cell>
          <cell r="P15" t="str">
            <v>Productores rurales</v>
          </cell>
          <cell r="Q15" t="str">
            <v>Semestral</v>
          </cell>
          <cell r="R15" t="str">
            <v>Acumulado</v>
          </cell>
          <cell r="S15">
            <v>614300</v>
          </cell>
          <cell r="T15">
            <v>290169</v>
          </cell>
          <cell r="U15">
            <v>574811</v>
          </cell>
          <cell r="V15">
            <v>854005</v>
          </cell>
          <cell r="W15">
            <v>1170000</v>
          </cell>
          <cell r="X15">
            <v>1170000</v>
          </cell>
          <cell r="Y15">
            <v>0</v>
          </cell>
          <cell r="Z15">
            <v>0</v>
          </cell>
          <cell r="AA15">
            <v>0</v>
          </cell>
          <cell r="AB15">
            <v>0</v>
          </cell>
          <cell r="AC15">
            <v>0</v>
          </cell>
          <cell r="AD15">
            <v>0</v>
          </cell>
          <cell r="AE15" t="str">
            <v xml:space="preserve">Se reporta el cierre de la convocatoria de Asistencia Técnica Gremial, se recibieron los proyectos y se encuentran en fase de evaluación de acuerdo con los términos de referencia. </v>
          </cell>
          <cell r="AF15">
            <v>42490.208333333299</v>
          </cell>
          <cell r="AG15">
            <v>42495.614415705997</v>
          </cell>
          <cell r="AH15" t="str">
            <v>Claudia Jimena Cuervo Cardona</v>
          </cell>
          <cell r="AI15" t="str">
            <v>claudia.cuervo@minagricultura.gov.co</v>
          </cell>
          <cell r="AJ15">
            <v>15</v>
          </cell>
          <cell r="AK15">
            <v>0</v>
          </cell>
          <cell r="AL15">
            <v>0</v>
          </cell>
        </row>
        <row r="16">
          <cell r="A16">
            <v>4487</v>
          </cell>
          <cell r="B16" t="str">
            <v>Todos por un Nuevo País</v>
          </cell>
          <cell r="C16" t="str">
            <v>Competitividad e infraestructura estratégica</v>
          </cell>
          <cell r="D16" t="str">
            <v>Incrementar la productividad de las empresas colombianas a partir de la sofisticación y diversificación del aparato productivo.</v>
          </cell>
          <cell r="E16" t="str">
            <v>Agropecuario</v>
          </cell>
          <cell r="F16" t="str">
            <v>MINAGRICULTURA</v>
          </cell>
          <cell r="G16" t="str">
            <v>Fomento a las cadenas productivas y la comercialización del sector rural</v>
          </cell>
          <cell r="H16">
            <v>4487</v>
          </cell>
          <cell r="I16" t="str">
            <v>Modelos productivos definidos por sistema y región</v>
          </cell>
          <cell r="J16" t="str">
            <v>Producto</v>
          </cell>
          <cell r="K16" t="str">
            <v>Sectorial</v>
          </cell>
          <cell r="L16" t="str">
            <v>SI</v>
          </cell>
          <cell r="M16" t="str">
            <v>NO</v>
          </cell>
          <cell r="N16" t="str">
            <v>NO</v>
          </cell>
          <cell r="O16" t="str">
            <v>SI</v>
          </cell>
          <cell r="P16" t="str">
            <v>Modelos productivos</v>
          </cell>
          <cell r="Q16" t="str">
            <v>Anual</v>
          </cell>
          <cell r="R16" t="str">
            <v>Acumulado</v>
          </cell>
          <cell r="S16">
            <v>17</v>
          </cell>
          <cell r="T16">
            <v>5</v>
          </cell>
          <cell r="U16">
            <v>5</v>
          </cell>
          <cell r="V16">
            <v>5</v>
          </cell>
          <cell r="W16">
            <v>5</v>
          </cell>
          <cell r="X16">
            <v>20</v>
          </cell>
          <cell r="Y16">
            <v>0</v>
          </cell>
          <cell r="Z16">
            <v>0</v>
          </cell>
          <cell r="AA16">
            <v>0</v>
          </cell>
          <cell r="AB16">
            <v>0</v>
          </cell>
          <cell r="AC16">
            <v>0</v>
          </cell>
          <cell r="AD16">
            <v>0</v>
          </cell>
          <cell r="AE16" t="str">
            <v>Corpoica reporta avances en 2 (dos) Modelos Productivos así: Modelo productivo para el cultivo de papa parda pastusa para el Altiplano Cundiboyacense, y Modelo Productivo para el cultivo de papa parda tuquerreña para el Altiplano Cundiboyacense Cundiboyac</v>
          </cell>
          <cell r="AF16">
            <v>42490.208333333299</v>
          </cell>
          <cell r="AG16">
            <v>42495.340124456001</v>
          </cell>
          <cell r="AH16" t="str">
            <v>Claudia Jimena Cuervo Cardona</v>
          </cell>
          <cell r="AI16" t="str">
            <v>claudia.cuervo@minagricultura.gov.co</v>
          </cell>
          <cell r="AJ16">
            <v>15</v>
          </cell>
          <cell r="AK16">
            <v>0</v>
          </cell>
          <cell r="AL16">
            <v>0</v>
          </cell>
        </row>
        <row r="17">
          <cell r="A17">
            <v>4488</v>
          </cell>
          <cell r="B17" t="str">
            <v>Todos por un Nuevo País</v>
          </cell>
          <cell r="C17" t="str">
            <v>Competitividad e infraestructura estratégica</v>
          </cell>
          <cell r="D17" t="str">
            <v>Incrementar la productividad de las empresas colombianas a partir de la sofisticación y diversificación del aparato productivo.</v>
          </cell>
          <cell r="E17" t="str">
            <v>Agropecuario</v>
          </cell>
          <cell r="F17" t="str">
            <v>MINAGRICULTURA</v>
          </cell>
          <cell r="G17" t="str">
            <v>Fomento a las cadenas productivas y la comercialización del sector rural</v>
          </cell>
          <cell r="H17">
            <v>4488</v>
          </cell>
          <cell r="I17" t="str">
            <v>Hectáreas adecuadas con manejo eficiente del recurso hídrico para fines agropecuarios</v>
          </cell>
          <cell r="J17" t="str">
            <v>Producto</v>
          </cell>
          <cell r="K17" t="str">
            <v>Sectorial</v>
          </cell>
          <cell r="L17" t="str">
            <v>SI</v>
          </cell>
          <cell r="M17" t="str">
            <v>SI</v>
          </cell>
          <cell r="N17" t="str">
            <v>NO</v>
          </cell>
          <cell r="O17" t="str">
            <v>SI</v>
          </cell>
          <cell r="P17" t="str">
            <v>Hectáreas</v>
          </cell>
          <cell r="Q17" t="str">
            <v>Semestral</v>
          </cell>
          <cell r="R17" t="str">
            <v>Flujo</v>
          </cell>
          <cell r="S17">
            <v>86450</v>
          </cell>
          <cell r="T17">
            <v>16000</v>
          </cell>
          <cell r="U17">
            <v>41253</v>
          </cell>
          <cell r="V17">
            <v>66453</v>
          </cell>
          <cell r="W17">
            <v>120000</v>
          </cell>
          <cell r="X17">
            <v>120000</v>
          </cell>
          <cell r="Y17">
            <v>0</v>
          </cell>
          <cell r="Z17">
            <v>0</v>
          </cell>
          <cell r="AA17">
            <v>0</v>
          </cell>
          <cell r="AB17">
            <v>0</v>
          </cell>
          <cell r="AC17">
            <v>0</v>
          </cell>
          <cell r="AD17">
            <v>0</v>
          </cell>
          <cell r="AE17">
            <v>0</v>
          </cell>
          <cell r="AF17">
            <v>0</v>
          </cell>
          <cell r="AG17">
            <v>0</v>
          </cell>
          <cell r="AH17" t="str">
            <v>Giovanni Alberto Rocha Mahecha</v>
          </cell>
          <cell r="AI17" t="str">
            <v>grocha@incoder.gov.co</v>
          </cell>
          <cell r="AJ17">
            <v>5</v>
          </cell>
          <cell r="AK17">
            <v>0</v>
          </cell>
          <cell r="AL17">
            <v>0</v>
          </cell>
        </row>
        <row r="18">
          <cell r="A18">
            <v>4489</v>
          </cell>
          <cell r="B18" t="str">
            <v>Todos por un Nuevo País</v>
          </cell>
          <cell r="C18" t="str">
            <v>Competitividad e infraestructura estratégica</v>
          </cell>
          <cell r="D18" t="str">
            <v>Incrementar la productividad de las empresas colombianas a partir de la sofisticación y diversificación del aparato productivo.</v>
          </cell>
          <cell r="E18" t="str">
            <v>Agropecuario</v>
          </cell>
          <cell r="F18" t="str">
            <v>MINAGRICULTURA</v>
          </cell>
          <cell r="G18" t="str">
            <v>Fomento a las cadenas productivas y la comercialización del sector rural</v>
          </cell>
          <cell r="H18">
            <v>4489</v>
          </cell>
          <cell r="I18" t="str">
            <v>Hectáreas con seguro agropecuario</v>
          </cell>
          <cell r="J18" t="str">
            <v>Producto</v>
          </cell>
          <cell r="K18" t="str">
            <v>Sectorial</v>
          </cell>
          <cell r="L18" t="str">
            <v>SI</v>
          </cell>
          <cell r="M18" t="str">
            <v>NO</v>
          </cell>
          <cell r="N18" t="str">
            <v>NO</v>
          </cell>
          <cell r="O18" t="str">
            <v>SI</v>
          </cell>
          <cell r="P18" t="str">
            <v>Hectáreas</v>
          </cell>
          <cell r="Q18" t="str">
            <v>Anual</v>
          </cell>
          <cell r="R18" t="str">
            <v>Flujo</v>
          </cell>
          <cell r="S18">
            <v>129099</v>
          </cell>
          <cell r="T18">
            <v>106290</v>
          </cell>
          <cell r="U18">
            <v>133922</v>
          </cell>
          <cell r="V18">
            <v>165541</v>
          </cell>
          <cell r="W18">
            <v>201149</v>
          </cell>
          <cell r="X18">
            <v>201149</v>
          </cell>
          <cell r="Y18">
            <v>0</v>
          </cell>
          <cell r="Z18">
            <v>0</v>
          </cell>
          <cell r="AA18">
            <v>0</v>
          </cell>
          <cell r="AB18">
            <v>0</v>
          </cell>
          <cell r="AC18">
            <v>0</v>
          </cell>
          <cell r="AD18">
            <v>0</v>
          </cell>
          <cell r="AE18" t="str">
            <v xml:space="preserve">En el mes de marzo de 2016, se expidieron 126 pólizas para asegurar 6.322 hectáreas por valor de $47.248 millones.En lo corrido de estos tres meses, se han emitido 2.114 pólizas para asegurar 25.243 hectáreas por valor de $130.869 millones. </v>
          </cell>
          <cell r="AF18">
            <v>42460.208333333299</v>
          </cell>
          <cell r="AG18">
            <v>42500.717857870397</v>
          </cell>
          <cell r="AH18" t="str">
            <v>Efraín Rosas</v>
          </cell>
          <cell r="AI18" t="str">
            <v>efrain.rosas@minagricultura.gov.co</v>
          </cell>
          <cell r="AJ18">
            <v>12</v>
          </cell>
          <cell r="AK18">
            <v>0</v>
          </cell>
          <cell r="AL18">
            <v>0</v>
          </cell>
        </row>
        <row r="19">
          <cell r="A19">
            <v>4490</v>
          </cell>
          <cell r="B19" t="str">
            <v>Todos por un Nuevo País</v>
          </cell>
          <cell r="C19" t="str">
            <v>Competitividad e infraestructura estratégica</v>
          </cell>
          <cell r="D19" t="str">
            <v>Incrementar la productividad de las empresas colombianas a partir de la sofisticación y diversificación del aparato productivo.</v>
          </cell>
          <cell r="E19" t="str">
            <v>Agropecuario</v>
          </cell>
          <cell r="F19" t="str">
            <v>MINAGRICULTURA</v>
          </cell>
          <cell r="G19" t="str">
            <v>Fomento a las cadenas productivas y la comercialización del sector rural</v>
          </cell>
          <cell r="H19">
            <v>4490</v>
          </cell>
          <cell r="I19" t="str">
            <v>Operaciones de crédito en condiciones Finagro para la población rural y rural disperso</v>
          </cell>
          <cell r="J19" t="str">
            <v>Producto</v>
          </cell>
          <cell r="K19" t="str">
            <v>Sectorial</v>
          </cell>
          <cell r="L19" t="str">
            <v>SI</v>
          </cell>
          <cell r="M19" t="str">
            <v>SI</v>
          </cell>
          <cell r="N19" t="str">
            <v>NO</v>
          </cell>
          <cell r="O19" t="str">
            <v>SI</v>
          </cell>
          <cell r="P19" t="str">
            <v>Operaciones de crédito</v>
          </cell>
          <cell r="Q19" t="str">
            <v>Trimestral</v>
          </cell>
          <cell r="R19" t="str">
            <v>Flujo</v>
          </cell>
          <cell r="S19">
            <v>148530</v>
          </cell>
          <cell r="T19">
            <v>161275</v>
          </cell>
          <cell r="U19">
            <v>175114</v>
          </cell>
          <cell r="V19">
            <v>190141</v>
          </cell>
          <cell r="W19">
            <v>206457</v>
          </cell>
          <cell r="X19">
            <v>206457</v>
          </cell>
          <cell r="Y19">
            <v>25217</v>
          </cell>
          <cell r="Z19">
            <v>14.4</v>
          </cell>
          <cell r="AA19">
            <v>237782</v>
          </cell>
          <cell r="AB19">
            <v>100</v>
          </cell>
          <cell r="AC19">
            <v>42460.208333333299</v>
          </cell>
          <cell r="AD19">
            <v>42500.693844016198</v>
          </cell>
          <cell r="AE19" t="str">
            <v>En marzo de 2016 se colocaron 9.286 operaciones de crédito en condiciones Finagro por valor de $149.673 millones, para los municipios en categoría rural y rural disperso.En lo corrido del año, se han realizado 25.217 operaciones por valor de $393.277 mill</v>
          </cell>
          <cell r="AF19">
            <v>42460.208333333299</v>
          </cell>
          <cell r="AG19">
            <v>42500.693843865702</v>
          </cell>
          <cell r="AH19" t="str">
            <v>Efraín Rosas</v>
          </cell>
          <cell r="AI19" t="str">
            <v>efrain.rosas@minagricultura.gov.co</v>
          </cell>
          <cell r="AJ19">
            <v>12</v>
          </cell>
          <cell r="AK19">
            <v>42551.208333333299</v>
          </cell>
          <cell r="AL19">
            <v>-55</v>
          </cell>
        </row>
        <row r="20">
          <cell r="A20">
            <v>5151</v>
          </cell>
          <cell r="B20" t="str">
            <v>Todos por un Nuevo País</v>
          </cell>
          <cell r="C20" t="str">
            <v>Competitividad e infraestructura estratégica</v>
          </cell>
          <cell r="D20" t="str">
            <v>Incrementar la productividad de las empresas colombianas a partir de la sofisticación y diversificación del aparato productivo.</v>
          </cell>
          <cell r="E20" t="str">
            <v>Agropecuario</v>
          </cell>
          <cell r="F20" t="str">
            <v>MINAGRICULTURA</v>
          </cell>
          <cell r="G20" t="str">
            <v>Fomento a las cadenas productivas y la comercialización del sector rural</v>
          </cell>
          <cell r="H20">
            <v>5151</v>
          </cell>
          <cell r="I20" t="str">
            <v>Hectáreas Nuevas Sembradas</v>
          </cell>
          <cell r="J20" t="str">
            <v>Producto</v>
          </cell>
          <cell r="K20" t="str">
            <v>Sectorial</v>
          </cell>
          <cell r="L20" t="str">
            <v>NO</v>
          </cell>
          <cell r="M20" t="str">
            <v>NO</v>
          </cell>
          <cell r="N20" t="str">
            <v>NO</v>
          </cell>
          <cell r="O20" t="str">
            <v>SI</v>
          </cell>
          <cell r="P20" t="str">
            <v>Hectáreas</v>
          </cell>
          <cell r="Q20" t="str">
            <v>Anual</v>
          </cell>
          <cell r="R20" t="str">
            <v>Capacidad</v>
          </cell>
          <cell r="S20">
            <v>5449733</v>
          </cell>
          <cell r="T20">
            <v>5657704.3430000003</v>
          </cell>
          <cell r="U20">
            <v>5871498.7949999999</v>
          </cell>
          <cell r="V20">
            <v>6132093.4249999998</v>
          </cell>
          <cell r="W20">
            <v>6449732.9189999998</v>
          </cell>
          <cell r="X20">
            <v>6449732.9189999998</v>
          </cell>
          <cell r="Y20">
            <v>0</v>
          </cell>
          <cell r="Z20">
            <v>0</v>
          </cell>
          <cell r="AA20">
            <v>0</v>
          </cell>
          <cell r="AB20">
            <v>0</v>
          </cell>
          <cell r="AC20">
            <v>0</v>
          </cell>
          <cell r="AD20">
            <v>0</v>
          </cell>
          <cell r="AE20" t="str">
            <v>Se cerró la convocatoria de Colombia Siembra y se están haciendo los análisis respectivos de acuerdo al registro que realizaron los productores rurales pequeños, medianos y grandes. Adicionalmente se regionalizó el presupuesto teniendo como soporte al doc</v>
          </cell>
          <cell r="AF20">
            <v>42490.208333333299</v>
          </cell>
          <cell r="AG20">
            <v>42501.4462138542</v>
          </cell>
          <cell r="AH20" t="str">
            <v>Samuel Zambrano Canizales</v>
          </cell>
          <cell r="AI20" t="str">
            <v>samuel.zambrano@minagricultura.gov.co</v>
          </cell>
          <cell r="AJ20">
            <v>90</v>
          </cell>
          <cell r="AK20">
            <v>0</v>
          </cell>
          <cell r="AL20">
            <v>0</v>
          </cell>
        </row>
        <row r="21">
          <cell r="A21">
            <v>5381</v>
          </cell>
          <cell r="B21" t="str">
            <v>Todos por un Nuevo País</v>
          </cell>
          <cell r="C21" t="str">
            <v>Competitividad e infraestructura estratégica</v>
          </cell>
          <cell r="D21" t="str">
            <v>Incrementar la productividad de las empresas colombianas a partir de la sofisticación y diversificación del aparato productivo.</v>
          </cell>
          <cell r="E21" t="str">
            <v>Comercio</v>
          </cell>
          <cell r="F21" t="str">
            <v>BANCOLDEX</v>
          </cell>
          <cell r="G21" t="str">
            <v>Fomento a la inversión extranjera directa</v>
          </cell>
          <cell r="H21">
            <v>5381</v>
          </cell>
          <cell r="I21" t="str">
            <v>Valor de las exportaciones adicionales generadas por las empresas beneficiadas por las intervenciones  del Programa de Excelencia Exportadora 3E</v>
          </cell>
          <cell r="J21" t="str">
            <v>Gestión</v>
          </cell>
          <cell r="K21" t="str">
            <v>Sectorial</v>
          </cell>
          <cell r="L21" t="str">
            <v>NO</v>
          </cell>
          <cell r="M21" t="str">
            <v>NO</v>
          </cell>
          <cell r="N21" t="str">
            <v>NO</v>
          </cell>
          <cell r="O21" t="str">
            <v>SI</v>
          </cell>
          <cell r="P21" t="str">
            <v>Millones de USD</v>
          </cell>
          <cell r="Q21" t="str">
            <v>Anual</v>
          </cell>
          <cell r="R21" t="str">
            <v>Acumulado</v>
          </cell>
          <cell r="S21">
            <v>165</v>
          </cell>
          <cell r="T21">
            <v>0</v>
          </cell>
          <cell r="U21">
            <v>200</v>
          </cell>
          <cell r="V21">
            <v>200</v>
          </cell>
          <cell r="W21">
            <v>350</v>
          </cell>
          <cell r="X21">
            <v>750</v>
          </cell>
          <cell r="Y21">
            <v>0</v>
          </cell>
          <cell r="Z21">
            <v>0</v>
          </cell>
          <cell r="AA21">
            <v>0</v>
          </cell>
          <cell r="AB21">
            <v>0</v>
          </cell>
          <cell r="AC21">
            <v>0</v>
          </cell>
          <cell r="AD21">
            <v>0</v>
          </cell>
          <cell r="AE21" t="str">
            <v>Hasta el día 30 de abril de 2.016 se han postulado 39 empresas, de las cuales, 29 de ellas han sido notificadas como “BENEFICIARIAS DEL PROGRAMA”. Ya se iniciaron intervenciones estratégicas, lideradas por el Consorcio 3E en 23 empresas. Estas intervencio</v>
          </cell>
          <cell r="AF21">
            <v>42490.208333333299</v>
          </cell>
          <cell r="AG21">
            <v>42495.616871956001</v>
          </cell>
          <cell r="AH21" t="str">
            <v>Efrén Orlando Cifuentes</v>
          </cell>
          <cell r="AI21" t="str">
            <v>formacion.empresarial@bancoldex.com</v>
          </cell>
          <cell r="AJ21">
            <v>90</v>
          </cell>
          <cell r="AK21">
            <v>0</v>
          </cell>
          <cell r="AL21">
            <v>0</v>
          </cell>
        </row>
        <row r="22">
          <cell r="A22">
            <v>5277</v>
          </cell>
          <cell r="B22" t="str">
            <v>Todos por un Nuevo País</v>
          </cell>
          <cell r="C22" t="str">
            <v>Competitividad e infraestructura estratégica</v>
          </cell>
          <cell r="D22" t="str">
            <v>Incrementar la productividad de las empresas colombianas a partir de la sofisticación y diversificación del aparato productivo.</v>
          </cell>
          <cell r="E22" t="str">
            <v>Comercio</v>
          </cell>
          <cell r="F22" t="str">
            <v>BANCOLDEX</v>
          </cell>
          <cell r="G22" t="str">
            <v>Fomento a la inversión extranjera directa</v>
          </cell>
          <cell r="H22">
            <v>5277</v>
          </cell>
          <cell r="I22" t="str">
            <v>Exportaciones en USD millones de las empresas beneficiarias del Programa 3 E.</v>
          </cell>
          <cell r="J22" t="str">
            <v>Producto</v>
          </cell>
          <cell r="K22" t="str">
            <v>Sectorial</v>
          </cell>
          <cell r="L22" t="str">
            <v>NO</v>
          </cell>
          <cell r="M22" t="str">
            <v>NO</v>
          </cell>
          <cell r="N22" t="str">
            <v>SI</v>
          </cell>
          <cell r="O22" t="str">
            <v>NO</v>
          </cell>
          <cell r="P22" t="str">
            <v>Millones de dólares</v>
          </cell>
          <cell r="Q22" t="str">
            <v>Anual</v>
          </cell>
          <cell r="R22" t="str">
            <v>Acumulado</v>
          </cell>
          <cell r="S22">
            <v>165</v>
          </cell>
          <cell r="T22">
            <v>0</v>
          </cell>
          <cell r="U22">
            <v>200</v>
          </cell>
          <cell r="V22">
            <v>200</v>
          </cell>
          <cell r="W22">
            <v>350</v>
          </cell>
          <cell r="X22">
            <v>750</v>
          </cell>
          <cell r="Y22">
            <v>0</v>
          </cell>
          <cell r="Z22">
            <v>0</v>
          </cell>
          <cell r="AA22">
            <v>0</v>
          </cell>
          <cell r="AB22">
            <v>0</v>
          </cell>
          <cell r="AC22">
            <v>0</v>
          </cell>
          <cell r="AD22">
            <v>0</v>
          </cell>
          <cell r="AE22" t="str">
            <v>-A la fecha (5 febrero de 2.016) se han postulado 26 empresas, de las cuales, 19 de ellas han sido calificadas como “BENEFICIARIAS DEL PROGRAMA”, 5 se encuentran en proceso de evaluación y 2 han sido notificadas como no elegibles. Para obtener más informa</v>
          </cell>
          <cell r="AF22">
            <v>42400.208333333299</v>
          </cell>
          <cell r="AG22">
            <v>42405.694642939801</v>
          </cell>
          <cell r="AH22" t="str">
            <v>Angela García</v>
          </cell>
          <cell r="AI22" t="str">
            <v>angela.garcia@bancoldex.com</v>
          </cell>
          <cell r="AJ22">
            <v>90</v>
          </cell>
          <cell r="AK22">
            <v>0</v>
          </cell>
          <cell r="AL22">
            <v>0</v>
          </cell>
        </row>
        <row r="23">
          <cell r="A23">
            <v>4382</v>
          </cell>
          <cell r="B23" t="str">
            <v>Todos por un Nuevo País</v>
          </cell>
          <cell r="C23" t="str">
            <v>Competitividad e infraestructura estratégica</v>
          </cell>
          <cell r="D23" t="str">
            <v>Incrementar la productividad de las empresas colombianas a partir de la sofisticación y diversificación del aparato productivo.</v>
          </cell>
          <cell r="E23" t="str">
            <v>Comercio</v>
          </cell>
          <cell r="F23" t="str">
            <v>BANCOLDEX</v>
          </cell>
          <cell r="G23" t="str">
            <v>Acceso al financiamiento</v>
          </cell>
          <cell r="H23">
            <v>4382</v>
          </cell>
          <cell r="I23" t="str">
            <v>Compromisos de inversión en fondos de capital de riesgo (COP$ millones)</v>
          </cell>
          <cell r="J23" t="str">
            <v>Resultado</v>
          </cell>
          <cell r="K23" t="str">
            <v>Sectorial</v>
          </cell>
          <cell r="L23" t="str">
            <v>SI</v>
          </cell>
          <cell r="M23" t="str">
            <v>NO</v>
          </cell>
          <cell r="N23" t="str">
            <v>NO</v>
          </cell>
          <cell r="O23" t="str">
            <v>SI</v>
          </cell>
          <cell r="P23" t="str">
            <v>Millones de COP</v>
          </cell>
          <cell r="Q23" t="str">
            <v>Anual</v>
          </cell>
          <cell r="R23" t="str">
            <v>Capacidad</v>
          </cell>
          <cell r="S23">
            <v>88343</v>
          </cell>
          <cell r="T23">
            <v>97843</v>
          </cell>
          <cell r="U23">
            <v>107343</v>
          </cell>
          <cell r="V23">
            <v>116843</v>
          </cell>
          <cell r="W23">
            <v>126343</v>
          </cell>
          <cell r="X23">
            <v>126343</v>
          </cell>
          <cell r="Y23">
            <v>0</v>
          </cell>
          <cell r="Z23">
            <v>0</v>
          </cell>
          <cell r="AA23">
            <v>0</v>
          </cell>
          <cell r="AB23">
            <v>0</v>
          </cell>
          <cell r="AC23">
            <v>0</v>
          </cell>
          <cell r="AD23">
            <v>0</v>
          </cell>
          <cell r="AE23" t="str">
            <v>Al cierre del mes los compromisos de inversión ascendían a COP 133.645 MM en 10 fondos de capital. La diferencia respecto al mes anterior se debe a que el 19/04/2016 se realiza un nuevo compromiso de inversión por COP 15.000 MM en un fondo de capital priv</v>
          </cell>
          <cell r="AF23">
            <v>42490.208333333299</v>
          </cell>
          <cell r="AG23">
            <v>42495.616481597201</v>
          </cell>
          <cell r="AH23" t="str">
            <v>Margarita Coronado</v>
          </cell>
          <cell r="AI23" t="str">
            <v>margarita.coronado@bancoldex.com</v>
          </cell>
          <cell r="AJ23">
            <v>0</v>
          </cell>
          <cell r="AK23">
            <v>0</v>
          </cell>
          <cell r="AL23">
            <v>0</v>
          </cell>
        </row>
        <row r="24">
          <cell r="A24">
            <v>4375</v>
          </cell>
          <cell r="B24" t="str">
            <v>Todos por un Nuevo País</v>
          </cell>
          <cell r="C24" t="str">
            <v>Competitividad e infraestructura estratégica</v>
          </cell>
          <cell r="D24" t="str">
            <v>Incrementar la productividad de las empresas colombianas a partir de la sofisticación y diversificación del aparato productivo.</v>
          </cell>
          <cell r="E24" t="str">
            <v>Comercio</v>
          </cell>
          <cell r="F24" t="str">
            <v>BANCOLDEX</v>
          </cell>
          <cell r="G24" t="str">
            <v>Incremento de la productividad y competitividad de los sectores tradicionales en las regiones</v>
          </cell>
          <cell r="H24">
            <v>4375</v>
          </cell>
          <cell r="I24" t="str">
            <v>Operaciones de empresas exportadoras beneficiarias de productos financieros de Bancoldex</v>
          </cell>
          <cell r="J24" t="str">
            <v>Producto</v>
          </cell>
          <cell r="K24" t="str">
            <v>Sectorial</v>
          </cell>
          <cell r="L24" t="str">
            <v>SI</v>
          </cell>
          <cell r="M24" t="str">
            <v>NO</v>
          </cell>
          <cell r="N24" t="str">
            <v>NO</v>
          </cell>
          <cell r="O24" t="str">
            <v>SI</v>
          </cell>
          <cell r="P24" t="str">
            <v>Operaciones</v>
          </cell>
          <cell r="Q24" t="str">
            <v>Trimestral</v>
          </cell>
          <cell r="R24" t="str">
            <v>Acumulado</v>
          </cell>
          <cell r="S24">
            <v>1232</v>
          </cell>
          <cell r="T24">
            <v>1350</v>
          </cell>
          <cell r="U24">
            <v>1400</v>
          </cell>
          <cell r="V24">
            <v>1450</v>
          </cell>
          <cell r="W24">
            <v>1500</v>
          </cell>
          <cell r="X24">
            <v>5700</v>
          </cell>
          <cell r="Y24">
            <v>308</v>
          </cell>
          <cell r="Z24">
            <v>22</v>
          </cell>
          <cell r="AA24">
            <v>1636</v>
          </cell>
          <cell r="AB24">
            <v>28.7</v>
          </cell>
          <cell r="AC24">
            <v>42460.208333333299</v>
          </cell>
          <cell r="AD24">
            <v>42493.606710300897</v>
          </cell>
          <cell r="AE24" t="str">
            <v>Al cierre del mes de Abril de 2016, Bancóldex ha financiado a 306 empresas exportadoras de todos los tamaños con 437 operaciones.</v>
          </cell>
          <cell r="AF24">
            <v>42490.208333333299</v>
          </cell>
          <cell r="AG24">
            <v>42493.606710150503</v>
          </cell>
          <cell r="AH24" t="str">
            <v>Doris Arévalo</v>
          </cell>
          <cell r="AI24" t="str">
            <v>doris.arevalo@bancoldex.com</v>
          </cell>
          <cell r="AJ24">
            <v>60</v>
          </cell>
          <cell r="AK24">
            <v>42551.208333333299</v>
          </cell>
          <cell r="AL24">
            <v>-103</v>
          </cell>
        </row>
        <row r="25">
          <cell r="A25">
            <v>4380</v>
          </cell>
          <cell r="B25" t="str">
            <v>Todos por un Nuevo País</v>
          </cell>
          <cell r="C25" t="str">
            <v>Competitividad e infraestructura estratégica</v>
          </cell>
          <cell r="D25" t="str">
            <v>Incrementar la productividad de las empresas colombianas a partir de la sofisticación y diversificación del aparato productivo.</v>
          </cell>
          <cell r="E25" t="str">
            <v>Comercio</v>
          </cell>
          <cell r="F25" t="str">
            <v>BANCOLDEX</v>
          </cell>
          <cell r="G25" t="str">
            <v>Promoción de la innovación y el emprendimiento</v>
          </cell>
          <cell r="H25">
            <v>4380</v>
          </cell>
          <cell r="I25" t="str">
            <v>Iniciativas apoyadas por iNNpulsa para la innovación y el emprendimiento dinámico</v>
          </cell>
          <cell r="J25" t="str">
            <v>Producto</v>
          </cell>
          <cell r="K25" t="str">
            <v>Sectorial</v>
          </cell>
          <cell r="L25" t="str">
            <v>SI</v>
          </cell>
          <cell r="M25" t="str">
            <v>NO</v>
          </cell>
          <cell r="N25" t="str">
            <v>NO</v>
          </cell>
          <cell r="O25" t="str">
            <v>SI</v>
          </cell>
          <cell r="P25" t="str">
            <v>Iniciativas</v>
          </cell>
          <cell r="Q25" t="str">
            <v>Trimestral</v>
          </cell>
          <cell r="R25" t="str">
            <v>Acumulado</v>
          </cell>
          <cell r="S25">
            <v>371</v>
          </cell>
          <cell r="T25">
            <v>70</v>
          </cell>
          <cell r="U25">
            <v>70</v>
          </cell>
          <cell r="V25">
            <v>70</v>
          </cell>
          <cell r="W25">
            <v>90</v>
          </cell>
          <cell r="X25">
            <v>300</v>
          </cell>
          <cell r="Y25">
            <v>12</v>
          </cell>
          <cell r="Z25">
            <v>17.14</v>
          </cell>
          <cell r="AA25">
            <v>87</v>
          </cell>
          <cell r="AB25">
            <v>29</v>
          </cell>
          <cell r="AC25">
            <v>42460</v>
          </cell>
          <cell r="AD25">
            <v>42468.429076585599</v>
          </cell>
          <cell r="AE25" t="str">
            <v>1 Evento de lanzamiento del Premio Ecopetrol a la Innovación. 1 Invitación para seleccionar a los proveedores que presten servicios de fortalecimiento e innovación a empresarios emprendedores, a través de la asignación de vouchers o bonos empresariales. 1</v>
          </cell>
          <cell r="AF25">
            <v>42490.208333333299</v>
          </cell>
          <cell r="AG25">
            <v>42500.407136770802</v>
          </cell>
          <cell r="AH25" t="str">
            <v>Daniel Quintero Calle</v>
          </cell>
          <cell r="AI25" t="str">
            <v>daniel.quintero@innpulsacolombia.com</v>
          </cell>
          <cell r="AJ25">
            <v>0</v>
          </cell>
          <cell r="AK25">
            <v>42551</v>
          </cell>
          <cell r="AL25">
            <v>-43</v>
          </cell>
        </row>
        <row r="26">
          <cell r="A26">
            <v>5280</v>
          </cell>
          <cell r="B26" t="str">
            <v>Todos por un Nuevo País</v>
          </cell>
          <cell r="C26" t="str">
            <v>Competitividad e infraestructura estratégica</v>
          </cell>
          <cell r="D26" t="str">
            <v>Incrementar la productividad de las empresas colombianas a partir de la sofisticación y diversificación del aparato productivo.</v>
          </cell>
          <cell r="E26" t="str">
            <v>Comercio</v>
          </cell>
          <cell r="F26" t="str">
            <v>iNNpulsa</v>
          </cell>
          <cell r="G26" t="str">
            <v>Fomento a la inversión extranjera directa</v>
          </cell>
          <cell r="H26">
            <v>5280</v>
          </cell>
          <cell r="I26" t="str">
            <v>Monto de recursos apalancados/movilizados a partir de recursos invertidos por iNNpulsa Colombia</v>
          </cell>
          <cell r="J26" t="str">
            <v>Producto</v>
          </cell>
          <cell r="K26" t="str">
            <v>Sectorial</v>
          </cell>
          <cell r="L26" t="str">
            <v>NO</v>
          </cell>
          <cell r="M26" t="str">
            <v>NO</v>
          </cell>
          <cell r="N26" t="str">
            <v>NO</v>
          </cell>
          <cell r="O26" t="str">
            <v>SI</v>
          </cell>
          <cell r="P26" t="str">
            <v>Millones de pesos</v>
          </cell>
          <cell r="Q26" t="str">
            <v>Trimestral</v>
          </cell>
          <cell r="R26" t="str">
            <v>Acumulado</v>
          </cell>
          <cell r="S26">
            <v>30000</v>
          </cell>
          <cell r="T26">
            <v>50000</v>
          </cell>
          <cell r="U26">
            <v>50000</v>
          </cell>
          <cell r="V26">
            <v>50000</v>
          </cell>
          <cell r="W26">
            <v>50000</v>
          </cell>
          <cell r="X26">
            <v>200000</v>
          </cell>
          <cell r="Y26">
            <v>21859</v>
          </cell>
          <cell r="Z26">
            <v>43.72</v>
          </cell>
          <cell r="AA26">
            <v>72847</v>
          </cell>
          <cell r="AB26">
            <v>36.42</v>
          </cell>
          <cell r="AC26">
            <v>42460.208333333299</v>
          </cell>
          <cell r="AD26">
            <v>42468.427474074102</v>
          </cell>
          <cell r="AE26" t="str">
            <v>iNNpulsa Colombia a través de sus instrumentos financieros y no financieros apalanca recursos de terceros por medio de las contrapartidas que deben aportar los proponentes cuando resultan beneficiarios de las convocatorias de cofinanciación que ofrece iNN</v>
          </cell>
          <cell r="AF26">
            <v>42490.208333333299</v>
          </cell>
          <cell r="AG26">
            <v>42500.407516469902</v>
          </cell>
          <cell r="AH26" t="str">
            <v>Daniel Quintero Calle</v>
          </cell>
          <cell r="AI26" t="str">
            <v>daniel.quintero@innpulsacolombia.com</v>
          </cell>
          <cell r="AJ26">
            <v>30</v>
          </cell>
          <cell r="AK26">
            <v>42551.208333333299</v>
          </cell>
          <cell r="AL26">
            <v>-73</v>
          </cell>
        </row>
        <row r="27">
          <cell r="A27">
            <v>5276</v>
          </cell>
          <cell r="B27" t="str">
            <v>Todos por un Nuevo País</v>
          </cell>
          <cell r="C27" t="str">
            <v>Competitividad e infraestructura estratégica</v>
          </cell>
          <cell r="D27" t="str">
            <v>Incrementar la productividad de las empresas colombianas a partir de la sofisticación y diversificación del aparato productivo.</v>
          </cell>
          <cell r="E27" t="str">
            <v>Comercio</v>
          </cell>
          <cell r="F27" t="str">
            <v>iNNpulsa</v>
          </cell>
          <cell r="G27" t="str">
            <v>Fomento a la inversión extranjera directa</v>
          </cell>
          <cell r="H27">
            <v>5276</v>
          </cell>
          <cell r="I27" t="str">
            <v>Porcentaje de recursos apalancados/movilizados a partir de recursos invertidos por INNpulsa Colombia</v>
          </cell>
          <cell r="J27" t="str">
            <v>Producto</v>
          </cell>
          <cell r="K27" t="str">
            <v>Sectorial</v>
          </cell>
          <cell r="L27" t="str">
            <v>NO</v>
          </cell>
          <cell r="M27" t="str">
            <v>NO</v>
          </cell>
          <cell r="N27" t="str">
            <v>NO</v>
          </cell>
          <cell r="O27" t="str">
            <v>SI</v>
          </cell>
          <cell r="P27" t="str">
            <v>Porcentaje</v>
          </cell>
          <cell r="Q27" t="str">
            <v>Trimestral</v>
          </cell>
          <cell r="R27" t="str">
            <v>Stock</v>
          </cell>
          <cell r="S27">
            <v>47</v>
          </cell>
          <cell r="T27">
            <v>47</v>
          </cell>
          <cell r="U27">
            <v>47</v>
          </cell>
          <cell r="V27">
            <v>47</v>
          </cell>
          <cell r="W27">
            <v>47</v>
          </cell>
          <cell r="X27">
            <v>47</v>
          </cell>
          <cell r="Y27">
            <v>0</v>
          </cell>
          <cell r="Z27">
            <v>0</v>
          </cell>
          <cell r="AA27">
            <v>0</v>
          </cell>
          <cell r="AB27">
            <v>0</v>
          </cell>
          <cell r="AC27">
            <v>0</v>
          </cell>
          <cell r="AD27">
            <v>0</v>
          </cell>
          <cell r="AE27">
            <v>0</v>
          </cell>
          <cell r="AF27">
            <v>0</v>
          </cell>
          <cell r="AG27">
            <v>0</v>
          </cell>
          <cell r="AH27" t="str">
            <v>Daniel Quintero Calle</v>
          </cell>
          <cell r="AI27" t="str">
            <v>daniel.quintero@innpulsacolombia.com</v>
          </cell>
          <cell r="AJ27">
            <v>30</v>
          </cell>
          <cell r="AK27">
            <v>0</v>
          </cell>
          <cell r="AL27">
            <v>0</v>
          </cell>
        </row>
        <row r="28">
          <cell r="A28">
            <v>5098</v>
          </cell>
          <cell r="B28" t="str">
            <v>Todos por un Nuevo País</v>
          </cell>
          <cell r="C28" t="str">
            <v>Competitividad e infraestructura estratégica</v>
          </cell>
          <cell r="D28" t="str">
            <v>Incrementar la productividad de las empresas colombianas a partir de la sofisticación y diversificación del aparato productivo.</v>
          </cell>
          <cell r="E28" t="str">
            <v>Comercio</v>
          </cell>
          <cell r="F28" t="str">
            <v>MINCOMERCIO</v>
          </cell>
          <cell r="G28" t="str">
            <v>Fomento a la inversión extranjera directa</v>
          </cell>
          <cell r="H28">
            <v>5098</v>
          </cell>
          <cell r="I28" t="str">
            <v>Inversión Extranjera Directa No Extractiva (millones US$)</v>
          </cell>
          <cell r="J28" t="str">
            <v>Producto</v>
          </cell>
          <cell r="K28" t="str">
            <v>Sectorial</v>
          </cell>
          <cell r="L28" t="str">
            <v>SI</v>
          </cell>
          <cell r="M28" t="str">
            <v>NO</v>
          </cell>
          <cell r="N28" t="str">
            <v>NO</v>
          </cell>
          <cell r="O28" t="str">
            <v>SI</v>
          </cell>
          <cell r="P28" t="str">
            <v>millones US$</v>
          </cell>
          <cell r="Q28" t="str">
            <v>Trimestral</v>
          </cell>
          <cell r="R28" t="str">
            <v>Flujo</v>
          </cell>
          <cell r="S28">
            <v>9634.4</v>
          </cell>
          <cell r="T28">
            <v>8586.5519999999997</v>
          </cell>
          <cell r="U28">
            <v>8722.2129999999997</v>
          </cell>
          <cell r="V28">
            <v>8860.018</v>
          </cell>
          <cell r="W28">
            <v>9000</v>
          </cell>
          <cell r="X28">
            <v>9000</v>
          </cell>
          <cell r="Y28">
            <v>0</v>
          </cell>
          <cell r="Z28">
            <v>0</v>
          </cell>
          <cell r="AA28">
            <v>0</v>
          </cell>
          <cell r="AB28">
            <v>0</v>
          </cell>
          <cell r="AC28">
            <v>0</v>
          </cell>
          <cell r="AD28">
            <v>0</v>
          </cell>
          <cell r="AE28" t="str">
            <v>La fuente de la información es Balanza de Pagos y su periodicidad es trimestral. El Banco de la República publica información de primer trimestre, en junio de 2016</v>
          </cell>
          <cell r="AF28">
            <v>42400.208333333299</v>
          </cell>
          <cell r="AG28">
            <v>42495.617405057899</v>
          </cell>
          <cell r="AH28" t="str">
            <v>David Ibañez Parra</v>
          </cell>
          <cell r="AI28" t="str">
            <v>dibanez@mincit.gov.co</v>
          </cell>
          <cell r="AJ28">
            <v>90</v>
          </cell>
          <cell r="AK28">
            <v>0</v>
          </cell>
          <cell r="AL28">
            <v>0</v>
          </cell>
        </row>
        <row r="29">
          <cell r="A29">
            <v>4371</v>
          </cell>
          <cell r="B29" t="str">
            <v>Todos por un Nuevo País</v>
          </cell>
          <cell r="C29" t="str">
            <v>Competitividad e infraestructura estratégica</v>
          </cell>
          <cell r="D29" t="str">
            <v>Incrementar la productividad de las empresas colombianas a partir de la sofisticación y diversificación del aparato productivo.</v>
          </cell>
          <cell r="E29" t="str">
            <v>Comercio</v>
          </cell>
          <cell r="F29" t="str">
            <v>MINCOMERCIO</v>
          </cell>
          <cell r="G29" t="str">
            <v>Fomento a la inversión extranjera directa</v>
          </cell>
          <cell r="H29">
            <v>4371</v>
          </cell>
          <cell r="I29" t="str">
            <v>Inversión extranjera directa (millones USD)</v>
          </cell>
          <cell r="J29" t="str">
            <v>Resultado</v>
          </cell>
          <cell r="K29" t="str">
            <v>Sectorial</v>
          </cell>
          <cell r="L29" t="str">
            <v>SI</v>
          </cell>
          <cell r="M29" t="str">
            <v>NO</v>
          </cell>
          <cell r="N29" t="str">
            <v>NO</v>
          </cell>
          <cell r="O29" t="str">
            <v>SI</v>
          </cell>
          <cell r="P29" t="str">
            <v>millones USD</v>
          </cell>
          <cell r="Q29" t="str">
            <v>Trimestral</v>
          </cell>
          <cell r="R29" t="str">
            <v>Flujo</v>
          </cell>
          <cell r="S29">
            <v>16257</v>
          </cell>
          <cell r="T29">
            <v>15705.09</v>
          </cell>
          <cell r="U29">
            <v>15802.785</v>
          </cell>
          <cell r="V29">
            <v>15901.087</v>
          </cell>
          <cell r="W29">
            <v>16000</v>
          </cell>
          <cell r="X29">
            <v>16000</v>
          </cell>
          <cell r="Y29">
            <v>0</v>
          </cell>
          <cell r="Z29">
            <v>0</v>
          </cell>
          <cell r="AA29">
            <v>0</v>
          </cell>
          <cell r="AB29">
            <v>0</v>
          </cell>
          <cell r="AC29">
            <v>0</v>
          </cell>
          <cell r="AD29">
            <v>0</v>
          </cell>
          <cell r="AE29" t="str">
            <v>La fuente de la información es Balanza de Pagos y su periodicidad es trimestral. El Banco de la República publica información de primer trimestre, en junio de 2016</v>
          </cell>
          <cell r="AF29">
            <v>42400.208333333299</v>
          </cell>
          <cell r="AG29">
            <v>42495.6180354514</v>
          </cell>
          <cell r="AH29" t="str">
            <v>David Ibañez Parra</v>
          </cell>
          <cell r="AI29" t="str">
            <v>dibanez@mincit.gov.co</v>
          </cell>
          <cell r="AJ29">
            <v>90</v>
          </cell>
          <cell r="AK29">
            <v>0</v>
          </cell>
          <cell r="AL29">
            <v>0</v>
          </cell>
        </row>
        <row r="30">
          <cell r="A30">
            <v>5219</v>
          </cell>
          <cell r="B30" t="str">
            <v>Todos por un Nuevo País</v>
          </cell>
          <cell r="C30" t="str">
            <v>Competitividad e infraestructura estratégica</v>
          </cell>
          <cell r="D30" t="str">
            <v>Incrementar la productividad de las empresas colombianas a partir de la sofisticación y diversificación del aparato productivo.</v>
          </cell>
          <cell r="E30" t="str">
            <v>Comercio</v>
          </cell>
          <cell r="F30" t="str">
            <v>MINCOMERCIO</v>
          </cell>
          <cell r="G30" t="str">
            <v>Incremento de la productividad y competitividad de los sectores tradicionales en las regiones</v>
          </cell>
          <cell r="H30">
            <v>5219</v>
          </cell>
          <cell r="I30" t="str">
            <v>Exportaciones de bienes no minero-energéticos y de servicios</v>
          </cell>
          <cell r="J30" t="str">
            <v>Gestión</v>
          </cell>
          <cell r="K30" t="str">
            <v>Sectorial</v>
          </cell>
          <cell r="L30" t="str">
            <v>SI</v>
          </cell>
          <cell r="M30" t="str">
            <v>NO</v>
          </cell>
          <cell r="N30" t="str">
            <v>NO</v>
          </cell>
          <cell r="O30" t="str">
            <v>SI</v>
          </cell>
          <cell r="P30" t="str">
            <v>Millones de USD</v>
          </cell>
          <cell r="Q30" t="str">
            <v>Mensual</v>
          </cell>
          <cell r="R30" t="str">
            <v>Flujo</v>
          </cell>
          <cell r="S30">
            <v>23299</v>
          </cell>
          <cell r="T30">
            <v>24900</v>
          </cell>
          <cell r="U30">
            <v>26400</v>
          </cell>
          <cell r="V30">
            <v>28100</v>
          </cell>
          <cell r="W30">
            <v>30000</v>
          </cell>
          <cell r="X30">
            <v>30000</v>
          </cell>
          <cell r="Y30">
            <v>3297</v>
          </cell>
          <cell r="Z30">
            <v>12.49</v>
          </cell>
          <cell r="AA30">
            <v>22328.400000000001</v>
          </cell>
          <cell r="AB30">
            <v>74.430000000000007</v>
          </cell>
          <cell r="AC30">
            <v>42460.208333333299</v>
          </cell>
          <cell r="AD30">
            <v>42495.619654826398</v>
          </cell>
          <cell r="AE30" t="str">
            <v>En marzo de 2016, sólo se contabilizan las exportaciones de bienes no minero-energéticos; las exportaciones de servicios están a diciembre de 2015. En el acumulado a marzo de 2016, las exportaciones no minero energéticas y de servicios fueron a US$3.296,6</v>
          </cell>
          <cell r="AF30">
            <v>42460.208333333299</v>
          </cell>
          <cell r="AG30">
            <v>42495.619654664399</v>
          </cell>
          <cell r="AH30" t="str">
            <v>David Ibañez Parra</v>
          </cell>
          <cell r="AI30" t="str">
            <v>dibanez@mincit.gov.co</v>
          </cell>
          <cell r="AJ30">
            <v>90</v>
          </cell>
          <cell r="AK30">
            <v>42490.208333333299</v>
          </cell>
          <cell r="AL30">
            <v>-73</v>
          </cell>
        </row>
        <row r="31">
          <cell r="A31">
            <v>4384</v>
          </cell>
          <cell r="B31" t="str">
            <v>Todos por un Nuevo País</v>
          </cell>
          <cell r="C31" t="str">
            <v>Competitividad e infraestructura estratégica</v>
          </cell>
          <cell r="D31" t="str">
            <v>Incrementar la productividad de las empresas colombianas a partir de la sofisticación y diversificación del aparato productivo.</v>
          </cell>
          <cell r="E31" t="str">
            <v>Comercio</v>
          </cell>
          <cell r="F31" t="str">
            <v>MINCOMERCIO</v>
          </cell>
          <cell r="G31" t="str">
            <v>Promoción de la competitividad para el desarrollo turístico</v>
          </cell>
          <cell r="H31">
            <v>4384</v>
          </cell>
          <cell r="I31" t="str">
            <v>Ingresos por concepto de las cuentas de viajes y transporte de pasajeros (USD$ millones)</v>
          </cell>
          <cell r="J31" t="str">
            <v>Gestión</v>
          </cell>
          <cell r="K31" t="str">
            <v>Sectorial</v>
          </cell>
          <cell r="L31" t="str">
            <v>SI</v>
          </cell>
          <cell r="M31" t="str">
            <v>NO</v>
          </cell>
          <cell r="N31" t="str">
            <v>NO</v>
          </cell>
          <cell r="O31" t="str">
            <v>SI</v>
          </cell>
          <cell r="P31" t="str">
            <v>USD$ millones</v>
          </cell>
          <cell r="Q31" t="str">
            <v>Trimestral</v>
          </cell>
          <cell r="R31" t="str">
            <v>Flujo</v>
          </cell>
          <cell r="S31">
            <v>4758</v>
          </cell>
          <cell r="T31">
            <v>5229</v>
          </cell>
          <cell r="U31">
            <v>5530</v>
          </cell>
          <cell r="V31">
            <v>5848</v>
          </cell>
          <cell r="W31">
            <v>6000</v>
          </cell>
          <cell r="X31">
            <v>6000</v>
          </cell>
          <cell r="Y31">
            <v>0</v>
          </cell>
          <cell r="Z31">
            <v>0</v>
          </cell>
          <cell r="AA31">
            <v>0</v>
          </cell>
          <cell r="AB31">
            <v>0</v>
          </cell>
          <cell r="AC31">
            <v>0</v>
          </cell>
          <cell r="AD31">
            <v>0</v>
          </cell>
          <cell r="AE31" t="str">
            <v>En Abril el Banco de la República aun no ha emitido la cifra trimestral.</v>
          </cell>
          <cell r="AF31">
            <v>42490.208333333299</v>
          </cell>
          <cell r="AG31">
            <v>42502.407229398203</v>
          </cell>
          <cell r="AH31" t="str">
            <v>Karol Fajardo Mariño</v>
          </cell>
          <cell r="AI31" t="str">
            <v>kfajardo@mincit.gov.co</v>
          </cell>
          <cell r="AJ31">
            <v>90</v>
          </cell>
          <cell r="AK31">
            <v>0</v>
          </cell>
          <cell r="AL31">
            <v>0</v>
          </cell>
        </row>
        <row r="32">
          <cell r="A32">
            <v>4387</v>
          </cell>
          <cell r="B32" t="str">
            <v>Todos por un Nuevo País</v>
          </cell>
          <cell r="C32" t="str">
            <v>Competitividad e infraestructura estratégica</v>
          </cell>
          <cell r="D32" t="str">
            <v>Incrementar la productividad de las empresas colombianas a partir de la sofisticación y diversificación del aparato productivo.</v>
          </cell>
          <cell r="E32" t="str">
            <v>Comercio</v>
          </cell>
          <cell r="F32" t="str">
            <v>MINCOMERCIO</v>
          </cell>
          <cell r="G32" t="str">
            <v>Promoción de la competitividad para el desarrollo turístico</v>
          </cell>
          <cell r="H32">
            <v>4387</v>
          </cell>
          <cell r="I32" t="str">
            <v>Recurso humano vinculado al sector turístico capacitado para fortalecer la competitividad de destinos y productos</v>
          </cell>
          <cell r="J32" t="str">
            <v>Producto</v>
          </cell>
          <cell r="K32" t="str">
            <v>Sectorial</v>
          </cell>
          <cell r="L32" t="str">
            <v>SI</v>
          </cell>
          <cell r="M32" t="str">
            <v>NO</v>
          </cell>
          <cell r="N32" t="str">
            <v>NO</v>
          </cell>
          <cell r="O32" t="str">
            <v>SI</v>
          </cell>
          <cell r="P32" t="str">
            <v>Personas</v>
          </cell>
          <cell r="Q32" t="str">
            <v>Trimestral</v>
          </cell>
          <cell r="R32" t="str">
            <v>Capacidad</v>
          </cell>
          <cell r="S32">
            <v>4000</v>
          </cell>
          <cell r="T32">
            <v>4220</v>
          </cell>
          <cell r="U32">
            <v>4452</v>
          </cell>
          <cell r="V32">
            <v>4690</v>
          </cell>
          <cell r="W32">
            <v>5000</v>
          </cell>
          <cell r="X32">
            <v>5000</v>
          </cell>
          <cell r="Y32">
            <v>2913</v>
          </cell>
          <cell r="Z32">
            <v>0</v>
          </cell>
          <cell r="AA32">
            <v>2913</v>
          </cell>
          <cell r="AB32">
            <v>0</v>
          </cell>
          <cell r="AC32">
            <v>42460.208333333299</v>
          </cell>
          <cell r="AD32">
            <v>42473.435660069401</v>
          </cell>
          <cell r="AE32" t="str">
            <v>Se continua con las jornadas de formalización y Prevención de la ESCNNA- explotación sexual, comercial de niños , niñas y adolescentes, RNT y Capacitación en ingles</v>
          </cell>
          <cell r="AF32">
            <v>42490.208333333299</v>
          </cell>
          <cell r="AG32">
            <v>42501.618177696801</v>
          </cell>
          <cell r="AH32" t="str">
            <v>Sandra Howard</v>
          </cell>
          <cell r="AI32" t="str">
            <v>showard@mincit.gov.co</v>
          </cell>
          <cell r="AJ32">
            <v>10</v>
          </cell>
          <cell r="AK32">
            <v>42551.208333333299</v>
          </cell>
          <cell r="AL32">
            <v>-53</v>
          </cell>
        </row>
        <row r="33">
          <cell r="A33">
            <v>4379</v>
          </cell>
          <cell r="B33" t="str">
            <v>Todos por un Nuevo País</v>
          </cell>
          <cell r="C33" t="str">
            <v>Competitividad e infraestructura estratégica</v>
          </cell>
          <cell r="D33" t="str">
            <v>Incrementar la productividad de las empresas colombianas a partir de la sofisticación y diversificación del aparato productivo.</v>
          </cell>
          <cell r="E33" t="str">
            <v>Comercio</v>
          </cell>
          <cell r="F33" t="str">
            <v>MINCOMERCIO</v>
          </cell>
          <cell r="G33" t="str">
            <v>Promoción de la innovación y el emprendimiento</v>
          </cell>
          <cell r="H33">
            <v>4379</v>
          </cell>
          <cell r="I33" t="str">
            <v>Empresas beneficiadas del programa de escalamiento de la productividad que aumentan su productividad en un 15%</v>
          </cell>
          <cell r="J33" t="str">
            <v>Gestión</v>
          </cell>
          <cell r="K33" t="str">
            <v>Sectorial</v>
          </cell>
          <cell r="L33" t="str">
            <v>SI</v>
          </cell>
          <cell r="M33" t="str">
            <v>NO</v>
          </cell>
          <cell r="N33" t="str">
            <v>NO</v>
          </cell>
          <cell r="O33" t="str">
            <v>SI</v>
          </cell>
          <cell r="P33" t="str">
            <v>Empresas</v>
          </cell>
          <cell r="Q33" t="str">
            <v>Anual</v>
          </cell>
          <cell r="R33" t="str">
            <v>Acumulado</v>
          </cell>
          <cell r="S33">
            <v>53</v>
          </cell>
          <cell r="T33">
            <v>100</v>
          </cell>
          <cell r="U33">
            <v>700</v>
          </cell>
          <cell r="V33">
            <v>600</v>
          </cell>
          <cell r="W33">
            <v>600</v>
          </cell>
          <cell r="X33">
            <v>2000</v>
          </cell>
          <cell r="Y33">
            <v>0</v>
          </cell>
          <cell r="Z33">
            <v>0</v>
          </cell>
          <cell r="AA33">
            <v>0</v>
          </cell>
          <cell r="AB33">
            <v>0</v>
          </cell>
          <cell r="AC33">
            <v>0</v>
          </cell>
          <cell r="AD33">
            <v>0</v>
          </cell>
          <cell r="AE33" t="str">
            <v>Logros dentro de la convocatoria Escalamiento de la productividad UGC 005-2015 han sido viables 8 propuestas por valor total de $7.265 millones de los cuales se cofinanciaran $3.981 millones, para incrementar la productividad de 196 empresas localizadas e</v>
          </cell>
          <cell r="AF33">
            <v>42490.208333333299</v>
          </cell>
          <cell r="AG33">
            <v>42495.614219988398</v>
          </cell>
          <cell r="AH33" t="str">
            <v>Daniel Arango</v>
          </cell>
          <cell r="AI33" t="str">
            <v>darango@mincit.gov.co</v>
          </cell>
          <cell r="AJ33">
            <v>30</v>
          </cell>
          <cell r="AK33">
            <v>0</v>
          </cell>
          <cell r="AL33">
            <v>0</v>
          </cell>
        </row>
        <row r="34">
          <cell r="A34">
            <v>5220</v>
          </cell>
          <cell r="B34" t="str">
            <v>Todos por un Nuevo País</v>
          </cell>
          <cell r="C34" t="str">
            <v>Competitividad e infraestructura estratégica</v>
          </cell>
          <cell r="D34" t="str">
            <v>Incrementar la productividad de las empresas colombianas a partir de la sofisticación y diversificación del aparato productivo.</v>
          </cell>
          <cell r="E34" t="str">
            <v>Comercio</v>
          </cell>
          <cell r="F34" t="str">
            <v>MINCOMERCIO</v>
          </cell>
          <cell r="G34" t="str">
            <v>Promoción y fomento del turismo del país</v>
          </cell>
          <cell r="H34">
            <v>5220</v>
          </cell>
          <cell r="I34" t="str">
            <v>Nuevos empleos generados en el sector turismo</v>
          </cell>
          <cell r="J34" t="str">
            <v>Resultado</v>
          </cell>
          <cell r="K34" t="str">
            <v>Sectorial</v>
          </cell>
          <cell r="L34" t="str">
            <v>NO</v>
          </cell>
          <cell r="M34" t="str">
            <v>NO</v>
          </cell>
          <cell r="N34" t="str">
            <v>NO</v>
          </cell>
          <cell r="O34" t="str">
            <v>SI</v>
          </cell>
          <cell r="P34" t="str">
            <v>Empleos</v>
          </cell>
          <cell r="Q34" t="str">
            <v>Anual</v>
          </cell>
          <cell r="R34" t="str">
            <v>Acumulado</v>
          </cell>
          <cell r="S34">
            <v>1783000</v>
          </cell>
          <cell r="T34">
            <v>111000</v>
          </cell>
          <cell r="U34">
            <v>56000</v>
          </cell>
          <cell r="V34">
            <v>65000</v>
          </cell>
          <cell r="W34">
            <v>68000</v>
          </cell>
          <cell r="X34">
            <v>300000</v>
          </cell>
          <cell r="Y34">
            <v>0</v>
          </cell>
          <cell r="Z34">
            <v>0</v>
          </cell>
          <cell r="AA34">
            <v>0</v>
          </cell>
          <cell r="AB34">
            <v>0</v>
          </cell>
          <cell r="AC34">
            <v>0</v>
          </cell>
          <cell r="AD34">
            <v>0</v>
          </cell>
          <cell r="AE34" t="str">
            <v>El indicador es anual, es resultado del informe que emite DANE a partir de la Gran Encuesta de Hogares.</v>
          </cell>
          <cell r="AF34">
            <v>42490.208333333299</v>
          </cell>
          <cell r="AG34">
            <v>42502.414036539398</v>
          </cell>
          <cell r="AH34" t="str">
            <v>Karol Fajardo Mariño</v>
          </cell>
          <cell r="AI34" t="str">
            <v>kfajardo@mincit.gov.co</v>
          </cell>
          <cell r="AJ34">
            <v>0</v>
          </cell>
          <cell r="AK34">
            <v>0</v>
          </cell>
          <cell r="AL34">
            <v>0</v>
          </cell>
        </row>
        <row r="35">
          <cell r="A35">
            <v>5279</v>
          </cell>
          <cell r="B35" t="str">
            <v>Todos por un Nuevo País</v>
          </cell>
          <cell r="C35" t="str">
            <v>Competitividad e infraestructura estratégica</v>
          </cell>
          <cell r="D35" t="str">
            <v>Incrementar la productividad de las empresas colombianas a partir de la sofisticación y diversificación del aparato productivo.</v>
          </cell>
          <cell r="E35" t="str">
            <v>Comercio</v>
          </cell>
          <cell r="F35" t="str">
            <v>MINCOMERCIO</v>
          </cell>
          <cell r="G35" t="str">
            <v>Grupos Étnicos - Comercio</v>
          </cell>
          <cell r="H35">
            <v>5279</v>
          </cell>
          <cell r="I35" t="str">
            <v>Kumpanys con procesos de Fortalecimiento Empresarial</v>
          </cell>
          <cell r="J35" t="str">
            <v>Producto</v>
          </cell>
          <cell r="K35" t="str">
            <v>Sectorial</v>
          </cell>
          <cell r="L35" t="str">
            <v>NO</v>
          </cell>
          <cell r="M35" t="str">
            <v>NO</v>
          </cell>
          <cell r="N35" t="str">
            <v>NO</v>
          </cell>
          <cell r="O35" t="str">
            <v>SI</v>
          </cell>
          <cell r="P35" t="str">
            <v>Kumpanys</v>
          </cell>
          <cell r="Q35" t="str">
            <v>Anual</v>
          </cell>
          <cell r="R35" t="str">
            <v>Stock</v>
          </cell>
          <cell r="S35">
            <v>11</v>
          </cell>
          <cell r="T35">
            <v>11</v>
          </cell>
          <cell r="U35">
            <v>11</v>
          </cell>
          <cell r="V35">
            <v>11</v>
          </cell>
          <cell r="W35">
            <v>11</v>
          </cell>
          <cell r="X35">
            <v>11</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row>
        <row r="36">
          <cell r="A36">
            <v>5405</v>
          </cell>
          <cell r="B36" t="str">
            <v>Todos por un Nuevo País</v>
          </cell>
          <cell r="C36" t="str">
            <v>Competitividad e infraestructura estratégica</v>
          </cell>
          <cell r="D36" t="str">
            <v>Incrementar la productividad de las empresas colombianas a partir de la sofisticación y diversificación del aparato productivo.</v>
          </cell>
          <cell r="E36" t="str">
            <v>Comercio</v>
          </cell>
          <cell r="F36" t="str">
            <v>MINCOMERCIO</v>
          </cell>
          <cell r="G36" t="str">
            <v>Grupos Étnicos - Comercio</v>
          </cell>
          <cell r="H36">
            <v>5405</v>
          </cell>
          <cell r="I36" t="str">
            <v>Implementación del Programa de Fortalecimiento Productivo y Empresarial para el Pueblo ROM en Colombia</v>
          </cell>
          <cell r="J36" t="str">
            <v>Producto</v>
          </cell>
          <cell r="K36" t="str">
            <v>Mixto</v>
          </cell>
          <cell r="L36" t="str">
            <v>SI</v>
          </cell>
          <cell r="M36" t="str">
            <v>SI</v>
          </cell>
          <cell r="N36" t="str">
            <v>NO</v>
          </cell>
          <cell r="O36" t="str">
            <v>SI</v>
          </cell>
          <cell r="P36" t="str">
            <v>Porcentaje</v>
          </cell>
          <cell r="Q36" t="str">
            <v>Trimestral</v>
          </cell>
          <cell r="R36" t="str">
            <v>Acumulado</v>
          </cell>
          <cell r="S36">
            <v>0</v>
          </cell>
          <cell r="T36">
            <v>25</v>
          </cell>
          <cell r="U36">
            <v>70</v>
          </cell>
          <cell r="V36">
            <v>85</v>
          </cell>
          <cell r="W36">
            <v>100</v>
          </cell>
          <cell r="X36">
            <v>100</v>
          </cell>
          <cell r="Y36">
            <v>0</v>
          </cell>
          <cell r="Z36">
            <v>0</v>
          </cell>
          <cell r="AA36">
            <v>0</v>
          </cell>
          <cell r="AB36">
            <v>0</v>
          </cell>
          <cell r="AC36">
            <v>0</v>
          </cell>
          <cell r="AD36">
            <v>0</v>
          </cell>
          <cell r="AE36">
            <v>0</v>
          </cell>
          <cell r="AF36">
            <v>0</v>
          </cell>
          <cell r="AG36">
            <v>0</v>
          </cell>
          <cell r="AH36" t="str">
            <v>Natalia García López</v>
          </cell>
          <cell r="AI36" t="str">
            <v>ngarcia@mincit.gov.co</v>
          </cell>
          <cell r="AJ36">
            <v>0</v>
          </cell>
          <cell r="AK36">
            <v>0</v>
          </cell>
          <cell r="AL36">
            <v>0</v>
          </cell>
        </row>
        <row r="37">
          <cell r="A37">
            <v>5413</v>
          </cell>
          <cell r="B37" t="str">
            <v>Todos por un Nuevo País</v>
          </cell>
          <cell r="C37" t="str">
            <v>Competitividad e infraestructura estratégica</v>
          </cell>
          <cell r="D37" t="str">
            <v>Incrementar la productividad de las empresas colombianas a partir de la sofisticación y diversificación del aparato productivo.</v>
          </cell>
          <cell r="E37" t="str">
            <v>Comercio</v>
          </cell>
          <cell r="F37" t="str">
            <v>MINCOMERCIO</v>
          </cell>
          <cell r="G37" t="str">
            <v>Grupos Étnicos - Comercio</v>
          </cell>
          <cell r="H37">
            <v>5413</v>
          </cell>
          <cell r="I37" t="str">
            <v>Número de kumpanias y organizaciones gitanas vinculadas a los servicios de desarrollo empresarial con perspectiva regional</v>
          </cell>
          <cell r="J37" t="str">
            <v>Producto</v>
          </cell>
          <cell r="K37" t="str">
            <v>Sectorial</v>
          </cell>
          <cell r="L37" t="str">
            <v>SI</v>
          </cell>
          <cell r="M37" t="str">
            <v>SI</v>
          </cell>
          <cell r="N37" t="str">
            <v>NO</v>
          </cell>
          <cell r="O37" t="str">
            <v>SI</v>
          </cell>
          <cell r="P37" t="str">
            <v>Número de kumpanias y organizaciones</v>
          </cell>
          <cell r="Q37" t="str">
            <v>Semestral</v>
          </cell>
          <cell r="R37" t="str">
            <v>Acumulado</v>
          </cell>
          <cell r="S37">
            <v>0</v>
          </cell>
          <cell r="T37">
            <v>0</v>
          </cell>
          <cell r="U37">
            <v>8</v>
          </cell>
          <cell r="V37">
            <v>3</v>
          </cell>
          <cell r="W37">
            <v>0</v>
          </cell>
          <cell r="X37">
            <v>11</v>
          </cell>
          <cell r="Y37">
            <v>0</v>
          </cell>
          <cell r="Z37">
            <v>0</v>
          </cell>
          <cell r="AA37">
            <v>0</v>
          </cell>
          <cell r="AB37">
            <v>0</v>
          </cell>
          <cell r="AC37">
            <v>0</v>
          </cell>
          <cell r="AD37">
            <v>0</v>
          </cell>
          <cell r="AE37">
            <v>0</v>
          </cell>
          <cell r="AF37">
            <v>0</v>
          </cell>
          <cell r="AG37">
            <v>0</v>
          </cell>
          <cell r="AH37" t="str">
            <v>Daniel Arango</v>
          </cell>
          <cell r="AI37" t="str">
            <v>darango@mincit.gov.co</v>
          </cell>
          <cell r="AJ37">
            <v>0</v>
          </cell>
          <cell r="AK37">
            <v>0</v>
          </cell>
          <cell r="AL37">
            <v>0</v>
          </cell>
        </row>
        <row r="38">
          <cell r="A38">
            <v>4385</v>
          </cell>
          <cell r="B38" t="str">
            <v>Todos por un Nuevo País</v>
          </cell>
          <cell r="C38" t="str">
            <v>Competitividad e infraestructura estratégica</v>
          </cell>
          <cell r="D38" t="str">
            <v>Incrementar la productividad de las empresas colombianas a partir de la sofisticación y diversificación del aparato productivo.</v>
          </cell>
          <cell r="E38" t="str">
            <v>Comercio</v>
          </cell>
          <cell r="F38" t="str">
            <v>MINCOMERCIO</v>
          </cell>
          <cell r="G38" t="str">
            <v>Promoción y fomento del turismo del país</v>
          </cell>
          <cell r="H38">
            <v>4385</v>
          </cell>
          <cell r="I38" t="str">
            <v>Visitantes extranjeros no residentes</v>
          </cell>
          <cell r="J38" t="str">
            <v>Resultado</v>
          </cell>
          <cell r="K38" t="str">
            <v>Sectorial</v>
          </cell>
          <cell r="L38" t="str">
            <v>SI</v>
          </cell>
          <cell r="M38" t="str">
            <v>NO</v>
          </cell>
          <cell r="N38" t="str">
            <v>NO</v>
          </cell>
          <cell r="O38" t="str">
            <v>SI</v>
          </cell>
          <cell r="P38" t="str">
            <v>Miles de visitantes</v>
          </cell>
          <cell r="Q38" t="str">
            <v>Mensual</v>
          </cell>
          <cell r="R38" t="str">
            <v>Flujo</v>
          </cell>
          <cell r="S38">
            <v>4193</v>
          </cell>
          <cell r="T38">
            <v>4288</v>
          </cell>
          <cell r="U38">
            <v>4539</v>
          </cell>
          <cell r="V38">
            <v>4833</v>
          </cell>
          <cell r="W38">
            <v>5100</v>
          </cell>
          <cell r="X38">
            <v>5100</v>
          </cell>
          <cell r="Y38">
            <v>1070.32</v>
          </cell>
          <cell r="Z38">
            <v>23.581</v>
          </cell>
          <cell r="AA38">
            <v>4447</v>
          </cell>
          <cell r="AB38">
            <v>87.195999999999998</v>
          </cell>
          <cell r="AC38">
            <v>42460.208333333299</v>
          </cell>
          <cell r="AD38">
            <v>42502.402611921301</v>
          </cell>
          <cell r="AE38" t="str">
            <v>En Abril Sociedades Portuarias y Migración aún no han emitido cifras, por esta razón se mantiene el acumulado Enero-Marzo de 2016 que presenta un reporte de 1.070.321 visitantes extranjeros con un decrecimiento del 5.3% frente al mismo periodo del año ant</v>
          </cell>
          <cell r="AF38">
            <v>42490.208333333299</v>
          </cell>
          <cell r="AG38">
            <v>42502.403461261601</v>
          </cell>
          <cell r="AH38" t="str">
            <v>Karol Fajardo Mariño</v>
          </cell>
          <cell r="AI38" t="str">
            <v>kfajardo@mincit.gov.co</v>
          </cell>
          <cell r="AJ38">
            <v>60</v>
          </cell>
          <cell r="AK38">
            <v>42490.208333333299</v>
          </cell>
          <cell r="AL38">
            <v>-43</v>
          </cell>
        </row>
        <row r="39">
          <cell r="A39">
            <v>4372</v>
          </cell>
          <cell r="B39" t="str">
            <v>Todos por un Nuevo País</v>
          </cell>
          <cell r="C39" t="str">
            <v>Competitividad e infraestructura estratégica</v>
          </cell>
          <cell r="D39" t="str">
            <v>Incrementar la productividad de las empresas colombianas a partir de la sofisticación y diversificación del aparato productivo.</v>
          </cell>
          <cell r="E39" t="str">
            <v>Comercio</v>
          </cell>
          <cell r="F39" t="str">
            <v>MINCOMERCIO</v>
          </cell>
          <cell r="G39" t="str">
            <v>Impulso al acceso efectivo de bienes y servicios no minero energéticos a los mercados internacionales</v>
          </cell>
          <cell r="H39">
            <v>4372</v>
          </cell>
          <cell r="I39" t="str">
            <v>Exportaciones de bienes no minero-energéticos (USD millones FOB)</v>
          </cell>
          <cell r="J39" t="str">
            <v>Gestión</v>
          </cell>
          <cell r="K39" t="str">
            <v>Sectorial</v>
          </cell>
          <cell r="L39" t="str">
            <v>SI</v>
          </cell>
          <cell r="M39" t="str">
            <v>NO</v>
          </cell>
          <cell r="N39" t="str">
            <v>NO</v>
          </cell>
          <cell r="O39" t="str">
            <v>SI</v>
          </cell>
          <cell r="P39" t="str">
            <v>millones de USD</v>
          </cell>
          <cell r="Q39" t="str">
            <v>Mensual</v>
          </cell>
          <cell r="R39" t="str">
            <v>Flujo</v>
          </cell>
          <cell r="S39">
            <v>16362.9</v>
          </cell>
          <cell r="T39">
            <v>17416.028999999999</v>
          </cell>
          <cell r="U39">
            <v>18536.989000000001</v>
          </cell>
          <cell r="V39">
            <v>19730.098000000002</v>
          </cell>
          <cell r="W39">
            <v>21000</v>
          </cell>
          <cell r="X39">
            <v>21000</v>
          </cell>
          <cell r="Y39">
            <v>3297</v>
          </cell>
          <cell r="Z39">
            <v>17.79</v>
          </cell>
          <cell r="AA39">
            <v>15063.1</v>
          </cell>
          <cell r="AB39">
            <v>71.73</v>
          </cell>
          <cell r="AC39">
            <v>42460.208333333299</v>
          </cell>
          <cell r="AD39">
            <v>42495.620986689799</v>
          </cell>
          <cell r="AE39" t="str">
            <v>En el acumulado a marzo de 2016,exportaciones no minero-energéticas fueron a US$3.296,6 millones, para una variación de -12,5%, en comparación con el registrado en el mismo período del año anterior (información preliminar).</v>
          </cell>
          <cell r="AF39">
            <v>42460.208333333299</v>
          </cell>
          <cell r="AG39">
            <v>42495.620986539398</v>
          </cell>
          <cell r="AH39" t="str">
            <v>David Ibañez Parra</v>
          </cell>
          <cell r="AI39" t="str">
            <v>dibanez@mincit.gov.co</v>
          </cell>
          <cell r="AJ39">
            <v>60</v>
          </cell>
          <cell r="AK39">
            <v>42490.208333333299</v>
          </cell>
          <cell r="AL39">
            <v>-43</v>
          </cell>
        </row>
        <row r="40">
          <cell r="A40">
            <v>4373</v>
          </cell>
          <cell r="B40" t="str">
            <v>Todos por un Nuevo País</v>
          </cell>
          <cell r="C40" t="str">
            <v>Competitividad e infraestructura estratégica</v>
          </cell>
          <cell r="D40" t="str">
            <v>Incrementar la productividad de las empresas colombianas a partir de la sofisticación y diversificación del aparato productivo.</v>
          </cell>
          <cell r="E40" t="str">
            <v>Comercio</v>
          </cell>
          <cell r="F40" t="str">
            <v>MINCOMERCIO</v>
          </cell>
          <cell r="G40" t="str">
            <v>Impulso al acceso efectivo de bienes y servicios no minero energéticos a los mercados internacionales</v>
          </cell>
          <cell r="H40">
            <v>4373</v>
          </cell>
          <cell r="I40" t="str">
            <v>Exportaciones de servicios (USD millones)</v>
          </cell>
          <cell r="J40" t="str">
            <v>Gestión</v>
          </cell>
          <cell r="K40" t="str">
            <v>Sectorial</v>
          </cell>
          <cell r="L40" t="str">
            <v>SI</v>
          </cell>
          <cell r="M40" t="str">
            <v>NO</v>
          </cell>
          <cell r="N40" t="str">
            <v>NO</v>
          </cell>
          <cell r="O40" t="str">
            <v>SI</v>
          </cell>
          <cell r="P40" t="str">
            <v xml:space="preserve">millones de USD </v>
          </cell>
          <cell r="Q40" t="str">
            <v>Trimestral</v>
          </cell>
          <cell r="R40" t="str">
            <v>Flujo</v>
          </cell>
          <cell r="S40">
            <v>6936.64</v>
          </cell>
          <cell r="T40">
            <v>7525.6719999999996</v>
          </cell>
          <cell r="U40">
            <v>7988.116</v>
          </cell>
          <cell r="V40">
            <v>8478.9770000000008</v>
          </cell>
          <cell r="W40">
            <v>9000</v>
          </cell>
          <cell r="X40">
            <v>9000</v>
          </cell>
          <cell r="Y40">
            <v>0</v>
          </cell>
          <cell r="Z40">
            <v>0</v>
          </cell>
          <cell r="AA40">
            <v>0</v>
          </cell>
          <cell r="AB40">
            <v>0</v>
          </cell>
          <cell r="AC40">
            <v>0</v>
          </cell>
          <cell r="AD40">
            <v>0</v>
          </cell>
          <cell r="AE40" t="str">
            <v>La fuente de la información es Balanza de Pagos y su periodicidad es trimestral. El Banco de la República publica información de primer trimestre, en junio de 2016</v>
          </cell>
          <cell r="AF40">
            <v>42400.208333333299</v>
          </cell>
          <cell r="AG40">
            <v>42495.617180243098</v>
          </cell>
          <cell r="AH40" t="str">
            <v>David Ibañez Parra</v>
          </cell>
          <cell r="AI40" t="str">
            <v>dibanez@mincit.gov.co</v>
          </cell>
          <cell r="AJ40">
            <v>90</v>
          </cell>
          <cell r="AK40">
            <v>0</v>
          </cell>
          <cell r="AL40">
            <v>0</v>
          </cell>
        </row>
        <row r="41">
          <cell r="A41">
            <v>4386</v>
          </cell>
          <cell r="B41" t="str">
            <v>Todos por un Nuevo País</v>
          </cell>
          <cell r="C41" t="str">
            <v>Competitividad e infraestructura estratégica</v>
          </cell>
          <cell r="D41" t="str">
            <v>Incrementar la productividad de las empresas colombianas a partir de la sofisticación y diversificación del aparato productivo.</v>
          </cell>
          <cell r="E41" t="str">
            <v>Comercio</v>
          </cell>
          <cell r="F41" t="str">
            <v>ProColombia</v>
          </cell>
          <cell r="G41" t="str">
            <v>Promoción y fomento del turismo del país</v>
          </cell>
          <cell r="H41">
            <v>4386</v>
          </cell>
          <cell r="I41" t="str">
            <v>Eventos del exterior captados con el apoyo de ProColombia que se realizan en Colombia</v>
          </cell>
          <cell r="J41" t="str">
            <v>Producto</v>
          </cell>
          <cell r="K41" t="str">
            <v>Sectorial</v>
          </cell>
          <cell r="L41" t="str">
            <v>SI</v>
          </cell>
          <cell r="M41" t="str">
            <v>NO</v>
          </cell>
          <cell r="N41" t="str">
            <v>NO</v>
          </cell>
          <cell r="O41" t="str">
            <v>SI</v>
          </cell>
          <cell r="P41" t="str">
            <v>Eventos</v>
          </cell>
          <cell r="Q41" t="str">
            <v>Mensual</v>
          </cell>
          <cell r="R41" t="str">
            <v>Acumulado</v>
          </cell>
          <cell r="S41">
            <v>423</v>
          </cell>
          <cell r="T41">
            <v>128</v>
          </cell>
          <cell r="U41">
            <v>136</v>
          </cell>
          <cell r="V41">
            <v>142</v>
          </cell>
          <cell r="W41">
            <v>150</v>
          </cell>
          <cell r="X41">
            <v>556</v>
          </cell>
          <cell r="Y41">
            <v>45</v>
          </cell>
          <cell r="Z41">
            <v>33.088000000000001</v>
          </cell>
          <cell r="AA41">
            <v>191</v>
          </cell>
          <cell r="AB41">
            <v>34.353000000000002</v>
          </cell>
          <cell r="AC41">
            <v>42490.208333333299</v>
          </cell>
          <cell r="AD41">
            <v>42501.455677696802</v>
          </cell>
          <cell r="AE41" t="str">
            <v>ProColombia continúa promocionando a Colombia, en los mercados internacionales, como destino de reuniones en las que participen extranjeros (por ej: congresos, convenciones corporativas, viajes de incentivos, golf y bodas). En abril, Colombia fue seleccio</v>
          </cell>
          <cell r="AF41">
            <v>42490.208333333299</v>
          </cell>
          <cell r="AG41">
            <v>42501.455677546299</v>
          </cell>
          <cell r="AH41" t="str">
            <v>María Cecilia Obando</v>
          </cell>
          <cell r="AI41" t="str">
            <v>mobando@proexport.com.co</v>
          </cell>
          <cell r="AJ41">
            <v>0</v>
          </cell>
          <cell r="AK41">
            <v>42520.208333333299</v>
          </cell>
          <cell r="AL41">
            <v>-13</v>
          </cell>
        </row>
        <row r="42">
          <cell r="A42">
            <v>4374</v>
          </cell>
          <cell r="B42" t="str">
            <v>Todos por un Nuevo País</v>
          </cell>
          <cell r="C42" t="str">
            <v>Competitividad e infraestructura estratégica</v>
          </cell>
          <cell r="D42" t="str">
            <v>Incrementar la productividad de las empresas colombianas a partir de la sofisticación y diversificación del aparato productivo.</v>
          </cell>
          <cell r="E42" t="str">
            <v>Comercio</v>
          </cell>
          <cell r="F42" t="str">
            <v>ProColombia</v>
          </cell>
          <cell r="G42" t="str">
            <v>Incremento de la productividad y competitividad de los sectores tradicionales en las regiones</v>
          </cell>
          <cell r="H42">
            <v>4374</v>
          </cell>
          <cell r="I42" t="str">
            <v>Monto de negocios de exportaciones facilitados por Procolombia (USD millones)</v>
          </cell>
          <cell r="J42" t="str">
            <v>Producto</v>
          </cell>
          <cell r="K42" t="str">
            <v>Sectorial</v>
          </cell>
          <cell r="L42" t="str">
            <v>SI</v>
          </cell>
          <cell r="M42" t="str">
            <v>NO</v>
          </cell>
          <cell r="N42" t="str">
            <v>NO</v>
          </cell>
          <cell r="O42" t="str">
            <v>SI</v>
          </cell>
          <cell r="P42" t="str">
            <v>Millones de USD</v>
          </cell>
          <cell r="Q42" t="str">
            <v>Mensual</v>
          </cell>
          <cell r="R42" t="str">
            <v>Acumulado</v>
          </cell>
          <cell r="S42">
            <v>7399</v>
          </cell>
          <cell r="T42">
            <v>1880</v>
          </cell>
          <cell r="U42">
            <v>1970</v>
          </cell>
          <cell r="V42">
            <v>2050</v>
          </cell>
          <cell r="W42">
            <v>2150</v>
          </cell>
          <cell r="X42">
            <v>8050</v>
          </cell>
          <cell r="Y42">
            <v>620</v>
          </cell>
          <cell r="Z42">
            <v>31.472000000000001</v>
          </cell>
          <cell r="AA42">
            <v>2631</v>
          </cell>
          <cell r="AB42">
            <v>32.683</v>
          </cell>
          <cell r="AC42">
            <v>42490.208333333299</v>
          </cell>
          <cell r="AD42">
            <v>42501.456375578702</v>
          </cell>
          <cell r="AE42" t="str">
            <v>Resultado del acompañamiento a las empresas exportadoras y a los compradores internacionales, y a la participación de estos en actividades de promoción y/o citas de negocio, los empresarios informaron en abril haber realizado negocios por US$16.4 millones</v>
          </cell>
          <cell r="AF42">
            <v>42490.208333333299</v>
          </cell>
          <cell r="AG42">
            <v>42501.456375463</v>
          </cell>
          <cell r="AH42" t="str">
            <v>María Cecilia Obando</v>
          </cell>
          <cell r="AI42" t="str">
            <v>mobando@proexport.com.co</v>
          </cell>
          <cell r="AJ42">
            <v>10</v>
          </cell>
          <cell r="AK42">
            <v>42520.208333333299</v>
          </cell>
          <cell r="AL42">
            <v>-23</v>
          </cell>
        </row>
        <row r="43">
          <cell r="A43">
            <v>4376</v>
          </cell>
          <cell r="B43" t="str">
            <v>Todos por un Nuevo País</v>
          </cell>
          <cell r="C43" t="str">
            <v>Competitividad e infraestructura estratégica</v>
          </cell>
          <cell r="D43" t="str">
            <v>Incrementar la productividad de las empresas colombianas a partir de la sofisticación y diversificación del aparato productivo.</v>
          </cell>
          <cell r="E43" t="str">
            <v>Comercio</v>
          </cell>
          <cell r="F43" t="str">
            <v>ProColombia</v>
          </cell>
          <cell r="G43" t="str">
            <v>Fomento a la inversión extranjera directa</v>
          </cell>
          <cell r="H43">
            <v>4376</v>
          </cell>
          <cell r="I43" t="str">
            <v>Empresas exportadoras con ventas internacionales constantes</v>
          </cell>
          <cell r="J43" t="str">
            <v>Resultado</v>
          </cell>
          <cell r="K43" t="str">
            <v>Sectorial</v>
          </cell>
          <cell r="L43" t="str">
            <v>SI</v>
          </cell>
          <cell r="M43" t="str">
            <v>NO</v>
          </cell>
          <cell r="N43" t="str">
            <v>NO</v>
          </cell>
          <cell r="O43" t="str">
            <v>SI</v>
          </cell>
          <cell r="P43" t="str">
            <v>Empresas</v>
          </cell>
          <cell r="Q43" t="str">
            <v>Anual</v>
          </cell>
          <cell r="R43" t="str">
            <v>Acumulado</v>
          </cell>
          <cell r="S43">
            <v>3137</v>
          </cell>
          <cell r="T43">
            <v>0</v>
          </cell>
          <cell r="U43">
            <v>0</v>
          </cell>
          <cell r="V43">
            <v>0</v>
          </cell>
          <cell r="W43">
            <v>4170</v>
          </cell>
          <cell r="X43">
            <v>4170</v>
          </cell>
          <cell r="Y43">
            <v>0</v>
          </cell>
          <cell r="Z43">
            <v>0</v>
          </cell>
          <cell r="AA43">
            <v>0</v>
          </cell>
          <cell r="AB43">
            <v>0</v>
          </cell>
          <cell r="AC43">
            <v>0</v>
          </cell>
          <cell r="AD43">
            <v>0</v>
          </cell>
          <cell r="AE43">
            <v>0</v>
          </cell>
          <cell r="AF43">
            <v>0</v>
          </cell>
          <cell r="AG43">
            <v>0</v>
          </cell>
          <cell r="AH43" t="str">
            <v>María Cecilia Obando</v>
          </cell>
          <cell r="AI43" t="str">
            <v>mobando@proexport.com.co</v>
          </cell>
          <cell r="AJ43">
            <v>90</v>
          </cell>
          <cell r="AK43">
            <v>0</v>
          </cell>
          <cell r="AL43">
            <v>0</v>
          </cell>
        </row>
        <row r="44">
          <cell r="A44">
            <v>4377</v>
          </cell>
          <cell r="B44" t="str">
            <v>Todos por un Nuevo País</v>
          </cell>
          <cell r="C44" t="str">
            <v>Competitividad e infraestructura estratégica</v>
          </cell>
          <cell r="D44" t="str">
            <v>Incrementar la productividad de las empresas colombianas a partir de la sofisticación y diversificación del aparato productivo.</v>
          </cell>
          <cell r="E44" t="str">
            <v>Comercio</v>
          </cell>
          <cell r="F44" t="str">
            <v>ProColombia</v>
          </cell>
          <cell r="G44" t="str">
            <v>Fomento a la inversión extranjera directa</v>
          </cell>
          <cell r="H44">
            <v>4377</v>
          </cell>
          <cell r="I44" t="str">
            <v>Empresas con negocios de exportaciones facilitados por Procolombia</v>
          </cell>
          <cell r="J44" t="str">
            <v>Producto</v>
          </cell>
          <cell r="K44" t="str">
            <v>Sectorial</v>
          </cell>
          <cell r="L44" t="str">
            <v>SI</v>
          </cell>
          <cell r="M44" t="str">
            <v>NO</v>
          </cell>
          <cell r="N44" t="str">
            <v>NO</v>
          </cell>
          <cell r="O44" t="str">
            <v>SI</v>
          </cell>
          <cell r="P44" t="str">
            <v>Empresas</v>
          </cell>
          <cell r="Q44" t="str">
            <v>Mensual</v>
          </cell>
          <cell r="R44" t="str">
            <v>Flujo</v>
          </cell>
          <cell r="S44">
            <v>2207</v>
          </cell>
          <cell r="T44">
            <v>2207</v>
          </cell>
          <cell r="U44">
            <v>2251.14</v>
          </cell>
          <cell r="V44">
            <v>2267</v>
          </cell>
          <cell r="W44">
            <v>2433</v>
          </cell>
          <cell r="X44">
            <v>2433</v>
          </cell>
          <cell r="Y44">
            <v>755</v>
          </cell>
          <cell r="Z44">
            <v>33.539000000000001</v>
          </cell>
          <cell r="AA44">
            <v>2289</v>
          </cell>
          <cell r="AB44">
            <v>94.081000000000003</v>
          </cell>
          <cell r="AC44">
            <v>42490.208333333299</v>
          </cell>
          <cell r="AD44">
            <v>42501.458498460597</v>
          </cell>
          <cell r="AE44" t="str">
            <v>En abril, como resultado del acompañamiento dado por ProColombia a los empresarios en la estrategia de exportaciones y la participación de ellos en diferentes actividades comerciales organizadas o apoyadas por ProColombia, 32 empresas (adicionales a las r</v>
          </cell>
          <cell r="AF44">
            <v>42490.208333333299</v>
          </cell>
          <cell r="AG44">
            <v>42501.458498344902</v>
          </cell>
          <cell r="AH44" t="str">
            <v>María Cecilia Obando</v>
          </cell>
          <cell r="AI44" t="str">
            <v>mobando@proexport.com.co</v>
          </cell>
          <cell r="AJ44">
            <v>10</v>
          </cell>
          <cell r="AK44">
            <v>42520.208333333299</v>
          </cell>
          <cell r="AL44">
            <v>-23</v>
          </cell>
        </row>
        <row r="45">
          <cell r="A45">
            <v>4378</v>
          </cell>
          <cell r="B45" t="str">
            <v>Todos por un Nuevo País</v>
          </cell>
          <cell r="C45" t="str">
            <v>Competitividad e infraestructura estratégica</v>
          </cell>
          <cell r="D45" t="str">
            <v>Incrementar la productividad de las empresas colombianas a partir de la sofisticación y diversificación del aparato productivo.</v>
          </cell>
          <cell r="E45" t="str">
            <v>Comercio</v>
          </cell>
          <cell r="F45" t="str">
            <v>ProColombia</v>
          </cell>
          <cell r="G45" t="str">
            <v>Fomento a la inversión extranjera directa</v>
          </cell>
          <cell r="H45">
            <v>4378</v>
          </cell>
          <cell r="I45" t="str">
            <v>Empresas beneficiadas con programas de adecuación de oferta exportable</v>
          </cell>
          <cell r="J45" t="str">
            <v>Gestión</v>
          </cell>
          <cell r="K45" t="str">
            <v>Sectorial</v>
          </cell>
          <cell r="L45" t="str">
            <v>SI</v>
          </cell>
          <cell r="M45" t="str">
            <v>NO</v>
          </cell>
          <cell r="N45" t="str">
            <v>NO</v>
          </cell>
          <cell r="O45" t="str">
            <v>SI</v>
          </cell>
          <cell r="P45" t="str">
            <v>Empresas</v>
          </cell>
          <cell r="Q45" t="str">
            <v>Mensual</v>
          </cell>
          <cell r="R45" t="str">
            <v>Flujo</v>
          </cell>
          <cell r="S45">
            <v>157</v>
          </cell>
          <cell r="T45">
            <v>200</v>
          </cell>
          <cell r="U45">
            <v>212</v>
          </cell>
          <cell r="V45">
            <v>224</v>
          </cell>
          <cell r="W45">
            <v>250</v>
          </cell>
          <cell r="X45">
            <v>250</v>
          </cell>
          <cell r="Y45">
            <v>79</v>
          </cell>
          <cell r="Z45">
            <v>37.264000000000003</v>
          </cell>
          <cell r="AA45">
            <v>211</v>
          </cell>
          <cell r="AB45">
            <v>84.4</v>
          </cell>
          <cell r="AC45">
            <v>42490.208333333299</v>
          </cell>
          <cell r="AD45">
            <v>42501.457920289402</v>
          </cell>
          <cell r="AE45" t="str">
            <v>Durante abril, 16 empresas nacionales (adicionales a las reportadas anteriormente) de Antioquia, Caldas, Cundinamarca, Quindío, Risaralda y Valle del Cauca iniciaron programas de adecuación, que buscan cerrar las brechas entre los requerimientos de los me</v>
          </cell>
          <cell r="AF45">
            <v>42490.208333333299</v>
          </cell>
          <cell r="AG45">
            <v>42501.457920138899</v>
          </cell>
          <cell r="AH45" t="str">
            <v>María Cecilia Obando</v>
          </cell>
          <cell r="AI45" t="str">
            <v>mobando@proexport.com.co</v>
          </cell>
          <cell r="AJ45">
            <v>10</v>
          </cell>
          <cell r="AK45">
            <v>42520.208333333299</v>
          </cell>
          <cell r="AL45">
            <v>-23</v>
          </cell>
        </row>
        <row r="46">
          <cell r="A46">
            <v>4383</v>
          </cell>
          <cell r="B46" t="str">
            <v>Todos por un Nuevo País</v>
          </cell>
          <cell r="C46" t="str">
            <v>Competitividad e infraestructura estratégica</v>
          </cell>
          <cell r="D46" t="str">
            <v>Incrementar la productividad de las empresas colombianas a partir de la sofisticación y diversificación del aparato productivo.</v>
          </cell>
          <cell r="E46" t="str">
            <v>Comercio</v>
          </cell>
          <cell r="F46" t="str">
            <v>ProColombia</v>
          </cell>
          <cell r="G46" t="str">
            <v>Fomento a la inversión extranjera directa</v>
          </cell>
          <cell r="H46">
            <v>4383</v>
          </cell>
          <cell r="I46" t="str">
            <v>Inversión extranjera directa producto de la gestión de Procolombia (USD$ millones)</v>
          </cell>
          <cell r="J46" t="str">
            <v>Resultado</v>
          </cell>
          <cell r="K46" t="str">
            <v>Sectorial</v>
          </cell>
          <cell r="L46" t="str">
            <v>SI</v>
          </cell>
          <cell r="M46" t="str">
            <v>NO</v>
          </cell>
          <cell r="N46" t="str">
            <v>NO</v>
          </cell>
          <cell r="O46" t="str">
            <v>SI</v>
          </cell>
          <cell r="P46" t="str">
            <v>USD$ millones</v>
          </cell>
          <cell r="Q46" t="str">
            <v>Mensual</v>
          </cell>
          <cell r="R46" t="str">
            <v>Acumulado</v>
          </cell>
          <cell r="S46">
            <v>8856</v>
          </cell>
          <cell r="T46">
            <v>1900</v>
          </cell>
          <cell r="U46">
            <v>2100</v>
          </cell>
          <cell r="V46">
            <v>2300</v>
          </cell>
          <cell r="W46">
            <v>2556</v>
          </cell>
          <cell r="X46">
            <v>8856</v>
          </cell>
          <cell r="Y46">
            <v>913.6</v>
          </cell>
          <cell r="Z46">
            <v>43.505000000000003</v>
          </cell>
          <cell r="AA46">
            <v>3263.6</v>
          </cell>
          <cell r="AB46">
            <v>36.851999999999997</v>
          </cell>
          <cell r="AC46">
            <v>42490.208333333299</v>
          </cell>
          <cell r="AD46">
            <v>42501.457186423599</v>
          </cell>
          <cell r="AE46" t="str">
            <v>En Abril, producto de las acciones de acompañamiento de ProColombia a los potenciales inversionistas extranjeros, 3 Inversionistas informaron el inicio de proyectos de inversión por un valor estimado de US$105 millones en Antioquia, Cundinamarca y Valle D</v>
          </cell>
          <cell r="AF46">
            <v>42490.208333333299</v>
          </cell>
          <cell r="AG46">
            <v>42501.457186307904</v>
          </cell>
          <cell r="AH46" t="str">
            <v>María Cecilia Obando</v>
          </cell>
          <cell r="AI46" t="str">
            <v>mobando@proexport.com.co</v>
          </cell>
          <cell r="AJ46">
            <v>10</v>
          </cell>
          <cell r="AK46">
            <v>42520.208333333299</v>
          </cell>
          <cell r="AL46">
            <v>-23</v>
          </cell>
        </row>
        <row r="47">
          <cell r="A47">
            <v>4919</v>
          </cell>
          <cell r="B47" t="str">
            <v>Todos por un Nuevo País</v>
          </cell>
          <cell r="C47" t="str">
            <v>Competitividad e infraestructura estratégica</v>
          </cell>
          <cell r="D47" t="str">
            <v>Incrementar la productividad de las empresas colombianas a partir de la sofisticación y diversificación del aparato productivo.</v>
          </cell>
          <cell r="E47" t="str">
            <v>Cultura</v>
          </cell>
          <cell r="F47" t="str">
            <v>MINCULTURA</v>
          </cell>
          <cell r="G47" t="str">
            <v>Incentivo al emprendimiento e industria cultural</v>
          </cell>
          <cell r="H47">
            <v>4919</v>
          </cell>
          <cell r="I47" t="str">
            <v>Empresas productoras cinematográficas fortalecidas</v>
          </cell>
          <cell r="J47" t="str">
            <v>Gestión</v>
          </cell>
          <cell r="K47" t="str">
            <v>Sectorial</v>
          </cell>
          <cell r="L47" t="str">
            <v>SI</v>
          </cell>
          <cell r="M47" t="str">
            <v>NO</v>
          </cell>
          <cell r="N47" t="str">
            <v>NO</v>
          </cell>
          <cell r="O47" t="str">
            <v>SI</v>
          </cell>
          <cell r="P47" t="str">
            <v>Número de empresas</v>
          </cell>
          <cell r="Q47" t="str">
            <v>Mensual</v>
          </cell>
          <cell r="R47" t="str">
            <v>Flujo</v>
          </cell>
          <cell r="S47">
            <v>11</v>
          </cell>
          <cell r="T47">
            <v>10</v>
          </cell>
          <cell r="U47">
            <v>10</v>
          </cell>
          <cell r="V47">
            <v>10</v>
          </cell>
          <cell r="W47">
            <v>10</v>
          </cell>
          <cell r="X47">
            <v>10</v>
          </cell>
          <cell r="Y47">
            <v>1</v>
          </cell>
          <cell r="Z47">
            <v>10</v>
          </cell>
          <cell r="AA47">
            <v>16</v>
          </cell>
          <cell r="AB47">
            <v>100</v>
          </cell>
          <cell r="AC47">
            <v>42400.208333333299</v>
          </cell>
          <cell r="AD47">
            <v>42501.480728125003</v>
          </cell>
          <cell r="AE47" t="str">
            <v>En lo corrido del 2016, las empresas que producen y estrenan como mínimo su segunda película en salas de cine del país y/o son prestadoras de servicios cinematográficos para el rodaje de películas en Colombia bajo la ley 1556 son: 1. TAKE ON PRODUCTION S.</v>
          </cell>
          <cell r="AF47">
            <v>42490.208333333299</v>
          </cell>
          <cell r="AG47">
            <v>42496.398526539298</v>
          </cell>
          <cell r="AH47" t="str">
            <v>Adelfa Martínez Bonilla</v>
          </cell>
          <cell r="AI47" t="str">
            <v>amartinez@mincultura.gov.co</v>
          </cell>
          <cell r="AJ47">
            <v>0</v>
          </cell>
          <cell r="AK47">
            <v>42429.208333333299</v>
          </cell>
          <cell r="AL47">
            <v>77</v>
          </cell>
        </row>
        <row r="48">
          <cell r="A48">
            <v>4920</v>
          </cell>
          <cell r="B48" t="str">
            <v>Todos por un Nuevo País</v>
          </cell>
          <cell r="C48" t="str">
            <v>Competitividad e infraestructura estratégica</v>
          </cell>
          <cell r="D48" t="str">
            <v>Incrementar la productividad de las empresas colombianas a partir de la sofisticación y diversificación del aparato productivo.</v>
          </cell>
          <cell r="E48" t="str">
            <v>Cultura</v>
          </cell>
          <cell r="F48" t="str">
            <v>MINCULTURA</v>
          </cell>
          <cell r="G48" t="str">
            <v>Incentivo al emprendimiento e industria cultural</v>
          </cell>
          <cell r="H48">
            <v>4920</v>
          </cell>
          <cell r="I48" t="str">
            <v>Largometrajes de cine, de producción o coproducción nacional, estrenados comercialmente en el país (ley 814)</v>
          </cell>
          <cell r="J48" t="str">
            <v>Gestión</v>
          </cell>
          <cell r="K48" t="str">
            <v>Sectorial</v>
          </cell>
          <cell r="L48" t="str">
            <v>SI</v>
          </cell>
          <cell r="M48" t="str">
            <v>NO</v>
          </cell>
          <cell r="N48" t="str">
            <v>NO</v>
          </cell>
          <cell r="O48" t="str">
            <v>SI</v>
          </cell>
          <cell r="P48" t="str">
            <v>Número de largometrajes</v>
          </cell>
          <cell r="Q48" t="str">
            <v>Mensual</v>
          </cell>
          <cell r="R48" t="str">
            <v>Acumulado</v>
          </cell>
          <cell r="S48">
            <v>90</v>
          </cell>
          <cell r="T48">
            <v>17</v>
          </cell>
          <cell r="U48">
            <v>17</v>
          </cell>
          <cell r="V48">
            <v>17</v>
          </cell>
          <cell r="W48">
            <v>17</v>
          </cell>
          <cell r="X48">
            <v>68</v>
          </cell>
          <cell r="Y48">
            <v>0</v>
          </cell>
          <cell r="Z48">
            <v>0</v>
          </cell>
          <cell r="AA48">
            <v>0</v>
          </cell>
          <cell r="AB48">
            <v>0</v>
          </cell>
          <cell r="AC48">
            <v>0</v>
          </cell>
          <cell r="AD48">
            <v>0</v>
          </cell>
          <cell r="AE48" t="str">
            <v>Al mes de Abril de 2016 se han estrenado 12 largometrajes nacionales: 1. USTED NO SABE QUIEN SOY YO de Fernando Ayllón (07/01/2016) 2. CINCO de Ricardo Gabrielli (28/01/2016) 3. LA SEMILLA DEL SILENCIO de Felipe Cano (03/03/2016) 4. PRESOS de Esteban Ramí</v>
          </cell>
          <cell r="AF48">
            <v>42460.208333333299</v>
          </cell>
          <cell r="AG48">
            <v>42496.395447685201</v>
          </cell>
          <cell r="AH48" t="str">
            <v>Adelfa Martínez Bonilla</v>
          </cell>
          <cell r="AI48" t="str">
            <v>amartinez@mincultura.gov.co</v>
          </cell>
          <cell r="AJ48">
            <v>0</v>
          </cell>
          <cell r="AK48">
            <v>0</v>
          </cell>
          <cell r="AL48">
            <v>0</v>
          </cell>
        </row>
        <row r="49">
          <cell r="A49">
            <v>4921</v>
          </cell>
          <cell r="B49" t="str">
            <v>Todos por un Nuevo País</v>
          </cell>
          <cell r="C49" t="str">
            <v>Competitividad e infraestructura estratégica</v>
          </cell>
          <cell r="D49" t="str">
            <v>Incrementar la productividad de las empresas colombianas a partir de la sofisticación y diversificación del aparato productivo.</v>
          </cell>
          <cell r="E49" t="str">
            <v>Cultura</v>
          </cell>
          <cell r="F49" t="str">
            <v>MINCULTURA</v>
          </cell>
          <cell r="G49" t="str">
            <v>Incentivo al emprendimiento e industria cultural</v>
          </cell>
          <cell r="H49">
            <v>4921</v>
          </cell>
          <cell r="I49" t="str">
            <v>Espectadores en salas de cine en el país de películas colombianas</v>
          </cell>
          <cell r="J49" t="str">
            <v>Gestión</v>
          </cell>
          <cell r="K49" t="str">
            <v>Sectorial</v>
          </cell>
          <cell r="L49" t="str">
            <v>SI</v>
          </cell>
          <cell r="M49" t="str">
            <v>NO</v>
          </cell>
          <cell r="N49" t="str">
            <v>NO</v>
          </cell>
          <cell r="O49" t="str">
            <v>SI</v>
          </cell>
          <cell r="P49" t="str">
            <v>Número de espectadores</v>
          </cell>
          <cell r="Q49" t="str">
            <v>Mensual</v>
          </cell>
          <cell r="R49" t="str">
            <v>Flujo</v>
          </cell>
          <cell r="S49">
            <v>2168159</v>
          </cell>
          <cell r="T49">
            <v>2000000</v>
          </cell>
          <cell r="U49">
            <v>2000000</v>
          </cell>
          <cell r="V49">
            <v>2000000</v>
          </cell>
          <cell r="W49">
            <v>2000000</v>
          </cell>
          <cell r="X49">
            <v>2000000</v>
          </cell>
          <cell r="Y49">
            <v>0</v>
          </cell>
          <cell r="Z49">
            <v>0</v>
          </cell>
          <cell r="AA49">
            <v>0</v>
          </cell>
          <cell r="AB49">
            <v>0</v>
          </cell>
          <cell r="AC49">
            <v>0</v>
          </cell>
          <cell r="AD49">
            <v>0</v>
          </cell>
          <cell r="AE49" t="str">
            <v>En lo corrido de la vigencia 2016 han asistido 1.989.406 Espectadores a salas de cine del país a películas Colombianas con reporte parcial de salas. De esta manera el avance de la meta 2016 es del 99%</v>
          </cell>
          <cell r="AF49">
            <v>42490.208333333299</v>
          </cell>
          <cell r="AG49">
            <v>42496.396771909698</v>
          </cell>
          <cell r="AH49" t="str">
            <v>Adelfa Martínez Bonilla</v>
          </cell>
          <cell r="AI49" t="str">
            <v>amartinez@mincultura.gov.co</v>
          </cell>
          <cell r="AJ49">
            <v>0</v>
          </cell>
          <cell r="AK49">
            <v>0</v>
          </cell>
          <cell r="AL49">
            <v>0</v>
          </cell>
        </row>
        <row r="50">
          <cell r="A50">
            <v>4922</v>
          </cell>
          <cell r="B50" t="str">
            <v>Todos por un Nuevo País</v>
          </cell>
          <cell r="C50" t="str">
            <v>Competitividad e infraestructura estratégica</v>
          </cell>
          <cell r="D50" t="str">
            <v>Incrementar la productividad de las empresas colombianas a partir de la sofisticación y diversificación del aparato productivo.</v>
          </cell>
          <cell r="E50" t="str">
            <v>Cultura</v>
          </cell>
          <cell r="F50" t="str">
            <v>MINCULTURA</v>
          </cell>
          <cell r="G50" t="str">
            <v>Incentivo al emprendimiento e industria cultural</v>
          </cell>
          <cell r="H50">
            <v>4922</v>
          </cell>
          <cell r="I50" t="str">
            <v>Rodaje de películas en el país en el marco de la Ley 1556 de 2012</v>
          </cell>
          <cell r="J50" t="str">
            <v>Resultado</v>
          </cell>
          <cell r="K50" t="str">
            <v>Sectorial</v>
          </cell>
          <cell r="L50" t="str">
            <v>SI</v>
          </cell>
          <cell r="M50" t="str">
            <v>NO</v>
          </cell>
          <cell r="N50" t="str">
            <v>NO</v>
          </cell>
          <cell r="O50" t="str">
            <v>SI</v>
          </cell>
          <cell r="P50" t="str">
            <v>Número de películas</v>
          </cell>
          <cell r="Q50" t="str">
            <v>Mensual</v>
          </cell>
          <cell r="R50" t="str">
            <v>Acumulado</v>
          </cell>
          <cell r="S50">
            <v>4</v>
          </cell>
          <cell r="T50">
            <v>4</v>
          </cell>
          <cell r="U50">
            <v>4</v>
          </cell>
          <cell r="V50">
            <v>4</v>
          </cell>
          <cell r="W50">
            <v>4</v>
          </cell>
          <cell r="X50">
            <v>16</v>
          </cell>
          <cell r="Y50">
            <v>0</v>
          </cell>
          <cell r="Z50">
            <v>0</v>
          </cell>
          <cell r="AA50">
            <v>0</v>
          </cell>
          <cell r="AB50">
            <v>0</v>
          </cell>
          <cell r="AC50">
            <v>0</v>
          </cell>
          <cell r="AD50">
            <v>0</v>
          </cell>
          <cell r="AE50" t="str">
            <v xml:space="preserve">Entre el 1 de enero y 30 de abril de 2016 las obras cinematográficas rodadas total o parcialmente en el país y que celebran contratos de Filmación Colombia son 2: 1. HANDLE WITH CARE 2. ORBITA 9 </v>
          </cell>
          <cell r="AF50">
            <v>42490.208333333299</v>
          </cell>
          <cell r="AG50">
            <v>42496.395069247701</v>
          </cell>
          <cell r="AH50" t="str">
            <v>Adelfa Martínez Bonilla</v>
          </cell>
          <cell r="AI50" t="str">
            <v>amartinez@mincultura.gov.co</v>
          </cell>
          <cell r="AJ50">
            <v>0</v>
          </cell>
          <cell r="AK50">
            <v>0</v>
          </cell>
          <cell r="AL50">
            <v>0</v>
          </cell>
        </row>
        <row r="51">
          <cell r="A51">
            <v>4923</v>
          </cell>
          <cell r="B51" t="str">
            <v>Todos por un Nuevo País</v>
          </cell>
          <cell r="C51" t="str">
            <v>Competitividad e infraestructura estratégica</v>
          </cell>
          <cell r="D51" t="str">
            <v>Incrementar la productividad de las empresas colombianas a partir de la sofisticación y diversificación del aparato productivo.</v>
          </cell>
          <cell r="E51" t="str">
            <v>Cultura</v>
          </cell>
          <cell r="F51" t="str">
            <v>MINCULTURA</v>
          </cell>
          <cell r="G51" t="str">
            <v>Incentivo al emprendimiento e industria cultural</v>
          </cell>
          <cell r="H51">
            <v>4923</v>
          </cell>
          <cell r="I51" t="str">
            <v>Organizaciones del sector cultural formalizadas</v>
          </cell>
          <cell r="J51" t="str">
            <v>Producto</v>
          </cell>
          <cell r="K51" t="str">
            <v>Sectorial</v>
          </cell>
          <cell r="L51" t="str">
            <v>SI</v>
          </cell>
          <cell r="M51" t="str">
            <v>SI</v>
          </cell>
          <cell r="N51" t="str">
            <v>NO</v>
          </cell>
          <cell r="O51" t="str">
            <v>SI</v>
          </cell>
          <cell r="P51" t="str">
            <v>Número de organizaciones del sector cultural</v>
          </cell>
          <cell r="Q51" t="str">
            <v>Semestral</v>
          </cell>
          <cell r="R51" t="str">
            <v>Acumulado</v>
          </cell>
          <cell r="S51">
            <v>0</v>
          </cell>
          <cell r="T51">
            <v>28</v>
          </cell>
          <cell r="U51">
            <v>27</v>
          </cell>
          <cell r="V51">
            <v>28</v>
          </cell>
          <cell r="W51">
            <v>27</v>
          </cell>
          <cell r="X51">
            <v>110</v>
          </cell>
          <cell r="Y51">
            <v>0</v>
          </cell>
          <cell r="Z51">
            <v>0</v>
          </cell>
          <cell r="AA51">
            <v>0</v>
          </cell>
          <cell r="AB51">
            <v>0</v>
          </cell>
          <cell r="AC51">
            <v>0</v>
          </cell>
          <cell r="AD51">
            <v>0</v>
          </cell>
          <cell r="AE51" t="str">
            <v xml:space="preserve">La convocatoria para la participación en el Laboratorio C3+d cerró el 11 de abril, después de lo cual se realizaron los procesos de selección sobre los postulados y asignación de asesores para iniciar actividades el 18 de este mismo mes. En la actualidad </v>
          </cell>
          <cell r="AF51">
            <v>42490.208333333299</v>
          </cell>
          <cell r="AG51">
            <v>42500.439784259303</v>
          </cell>
          <cell r="AH51" t="str">
            <v>Adriana Gonzalez Hassig</v>
          </cell>
          <cell r="AI51" t="str">
            <v>agonzalez@mincultura.gov.co</v>
          </cell>
          <cell r="AJ51">
            <v>0</v>
          </cell>
          <cell r="AK51">
            <v>0</v>
          </cell>
          <cell r="AL51">
            <v>0</v>
          </cell>
        </row>
        <row r="52">
          <cell r="A52">
            <v>4924</v>
          </cell>
          <cell r="B52" t="str">
            <v>Todos por un Nuevo País</v>
          </cell>
          <cell r="C52" t="str">
            <v>Competitividad e infraestructura estratégica</v>
          </cell>
          <cell r="D52" t="str">
            <v>Incrementar la productividad de las empresas colombianas a partir de la sofisticación y diversificación del aparato productivo.</v>
          </cell>
          <cell r="E52" t="str">
            <v>Cultura</v>
          </cell>
          <cell r="F52" t="str">
            <v>MINCULTURA</v>
          </cell>
          <cell r="G52" t="str">
            <v>Incentivo al emprendimiento e industria cultural</v>
          </cell>
          <cell r="H52">
            <v>4924</v>
          </cell>
          <cell r="I52" t="str">
            <v>Emprendedores culturales beneficiados con recursos de capital semilla y créditos</v>
          </cell>
          <cell r="J52" t="str">
            <v>Producto</v>
          </cell>
          <cell r="K52" t="str">
            <v>Sectorial</v>
          </cell>
          <cell r="L52" t="str">
            <v>SI</v>
          </cell>
          <cell r="M52" t="str">
            <v>NO</v>
          </cell>
          <cell r="N52" t="str">
            <v>NO</v>
          </cell>
          <cell r="O52" t="str">
            <v>SI</v>
          </cell>
          <cell r="P52" t="str">
            <v>Número de emprendedores</v>
          </cell>
          <cell r="Q52" t="str">
            <v>Trimestral</v>
          </cell>
          <cell r="R52" t="str">
            <v>Acumulado</v>
          </cell>
          <cell r="S52">
            <v>88</v>
          </cell>
          <cell r="T52">
            <v>50</v>
          </cell>
          <cell r="U52">
            <v>50</v>
          </cell>
          <cell r="V52">
            <v>50</v>
          </cell>
          <cell r="W52">
            <v>50</v>
          </cell>
          <cell r="X52">
            <v>200</v>
          </cell>
          <cell r="Y52">
            <v>0</v>
          </cell>
          <cell r="Z52">
            <v>0</v>
          </cell>
          <cell r="AA52">
            <v>0</v>
          </cell>
          <cell r="AB52">
            <v>0</v>
          </cell>
          <cell r="AC52">
            <v>0</v>
          </cell>
          <cell r="AD52">
            <v>0</v>
          </cell>
          <cell r="AE52" t="str">
            <v>En la vigencia 2016 se adjudicaron 2 créditos a emprendedores culturales a través de Bancoldex con lo cual el Ministerio de Cultura ha apoyado el otorgamiento de 52 créditos en los años 2015 y 2016. 25 a través del Fondo Nacional de Garantías y 27 a travé</v>
          </cell>
          <cell r="AF52">
            <v>42429.208333333299</v>
          </cell>
          <cell r="AG52">
            <v>42439.508063738402</v>
          </cell>
          <cell r="AH52" t="str">
            <v>Adriana Gonzalez Hassig</v>
          </cell>
          <cell r="AI52" t="str">
            <v>agonzalez@mincultura.gov.co</v>
          </cell>
          <cell r="AJ52">
            <v>0</v>
          </cell>
          <cell r="AK52">
            <v>0</v>
          </cell>
          <cell r="AL52">
            <v>0</v>
          </cell>
        </row>
        <row r="53">
          <cell r="A53">
            <v>4925</v>
          </cell>
          <cell r="B53" t="str">
            <v>Todos por un Nuevo País</v>
          </cell>
          <cell r="C53" t="str">
            <v>Competitividad e infraestructura estratégica</v>
          </cell>
          <cell r="D53" t="str">
            <v>Incrementar la productividad de las empresas colombianas a partir de la sofisticación y diversificación del aparato productivo.</v>
          </cell>
          <cell r="E53" t="str">
            <v>Cultura</v>
          </cell>
          <cell r="F53" t="str">
            <v>MINCULTURA</v>
          </cell>
          <cell r="G53" t="str">
            <v>Incentivo al emprendimiento e industria cultural</v>
          </cell>
          <cell r="H53">
            <v>4925</v>
          </cell>
          <cell r="I53" t="str">
            <v>Empresarios culturales apoyados para hacer presencia en mercados internacionales de industrias culturales</v>
          </cell>
          <cell r="J53" t="str">
            <v>Producto</v>
          </cell>
          <cell r="K53" t="str">
            <v>Sectorial</v>
          </cell>
          <cell r="L53" t="str">
            <v>SI</v>
          </cell>
          <cell r="M53" t="str">
            <v>NO</v>
          </cell>
          <cell r="N53" t="str">
            <v>NO</v>
          </cell>
          <cell r="O53" t="str">
            <v>SI</v>
          </cell>
          <cell r="P53" t="str">
            <v>Número de empresarios culturales</v>
          </cell>
          <cell r="Q53" t="str">
            <v>Trimestral</v>
          </cell>
          <cell r="R53" t="str">
            <v>Acumulado</v>
          </cell>
          <cell r="S53">
            <v>52</v>
          </cell>
          <cell r="T53">
            <v>20</v>
          </cell>
          <cell r="U53">
            <v>20</v>
          </cell>
          <cell r="V53">
            <v>20</v>
          </cell>
          <cell r="W53">
            <v>23</v>
          </cell>
          <cell r="X53">
            <v>83</v>
          </cell>
          <cell r="Y53">
            <v>0</v>
          </cell>
          <cell r="Z53">
            <v>0</v>
          </cell>
          <cell r="AA53">
            <v>0</v>
          </cell>
          <cell r="AB53">
            <v>0</v>
          </cell>
          <cell r="AC53">
            <v>0</v>
          </cell>
          <cell r="AD53">
            <v>0</v>
          </cell>
          <cell r="AE53" t="str">
            <v>El Mercado Insular de Expresiones Culturales, MINEC 2016, se realizó del 14 al 16 de abril en San Andrés en su edición anual, contando con la participación de 10 empresarios pertenecientes al programa LASO de Mincultura. Este es un escenario especializado</v>
          </cell>
          <cell r="AF53">
            <v>42490.208333333299</v>
          </cell>
          <cell r="AG53">
            <v>42500.439051539397</v>
          </cell>
          <cell r="AH53" t="str">
            <v>Adriana Gonzalez Hassig</v>
          </cell>
          <cell r="AI53" t="str">
            <v>agonzalez@mincultura.gov.co</v>
          </cell>
          <cell r="AJ53">
            <v>0</v>
          </cell>
          <cell r="AK53">
            <v>0</v>
          </cell>
          <cell r="AL53">
            <v>0</v>
          </cell>
        </row>
        <row r="54">
          <cell r="A54">
            <v>4585</v>
          </cell>
          <cell r="B54" t="str">
            <v>Todos por un Nuevo País</v>
          </cell>
          <cell r="C54" t="str">
            <v>Competitividad e infraestructura estratégica</v>
          </cell>
          <cell r="D54" t="str">
            <v>Contribuir al desarrollo productivo y la solución de los desafíos sociales del país a través de la ciencia, tecnología e innovación</v>
          </cell>
          <cell r="E54" t="str">
            <v>Ciencia, Tecnología e Innovación</v>
          </cell>
          <cell r="F54" t="str">
            <v>COLCIENCIAS</v>
          </cell>
          <cell r="G54" t="str">
            <v>Desarrollo y fortalecimiento del sistema y la institucionalidad de la Ciencia, Tecnología e Innovación</v>
          </cell>
          <cell r="H54">
            <v>4585</v>
          </cell>
          <cell r="I54" t="str">
            <v>Porcentaje de los recursos ejecutados a través del FFJC por entidades aportantes diferentes a Colciencias</v>
          </cell>
          <cell r="J54" t="str">
            <v>Producto</v>
          </cell>
          <cell r="K54" t="str">
            <v>Sectorial</v>
          </cell>
          <cell r="L54" t="str">
            <v>SI</v>
          </cell>
          <cell r="M54" t="str">
            <v>SI</v>
          </cell>
          <cell r="N54" t="str">
            <v>NO</v>
          </cell>
          <cell r="O54" t="str">
            <v>SI</v>
          </cell>
          <cell r="P54" t="str">
            <v>Porcentaje</v>
          </cell>
          <cell r="Q54" t="str">
            <v>Trimestral</v>
          </cell>
          <cell r="R54" t="str">
            <v>Capacidad</v>
          </cell>
          <cell r="S54">
            <v>46</v>
          </cell>
          <cell r="T54">
            <v>49.5</v>
          </cell>
          <cell r="U54">
            <v>53</v>
          </cell>
          <cell r="V54">
            <v>56.5</v>
          </cell>
          <cell r="W54">
            <v>60</v>
          </cell>
          <cell r="X54">
            <v>60</v>
          </cell>
          <cell r="Y54">
            <v>0</v>
          </cell>
          <cell r="Z54">
            <v>0</v>
          </cell>
          <cell r="AA54">
            <v>0</v>
          </cell>
          <cell r="AB54">
            <v>0</v>
          </cell>
          <cell r="AC54">
            <v>0</v>
          </cell>
          <cell r="AD54">
            <v>0</v>
          </cell>
          <cell r="AE54" t="str">
            <v xml:space="preserve">El porcentaje de recursos ejecutados a través del Fondo Francisco José de Caldas (FFJC) por entidades aportantes diferentes a COLCIENCIAS a corte del 31 de marzo de 2016 fue de 68,5%, cifra superior a la meta propuesta para este año, la cual se encuentra </v>
          </cell>
          <cell r="AF54">
            <v>42490.208333333299</v>
          </cell>
          <cell r="AG54">
            <v>42501.415411145797</v>
          </cell>
          <cell r="AH54" t="str">
            <v>Adriana Isabel Prieto Alzate</v>
          </cell>
          <cell r="AI54" t="str">
            <v>aiprieto@colciencias.gov.co</v>
          </cell>
          <cell r="AJ54">
            <v>60</v>
          </cell>
          <cell r="AK54">
            <v>0</v>
          </cell>
          <cell r="AL54">
            <v>0</v>
          </cell>
        </row>
        <row r="55">
          <cell r="A55">
            <v>4586</v>
          </cell>
          <cell r="B55" t="str">
            <v>Todos por un Nuevo País</v>
          </cell>
          <cell r="C55" t="str">
            <v>Competitividad e infraestructura estratégica</v>
          </cell>
          <cell r="D55" t="str">
            <v>Contribuir al desarrollo productivo y la solución de los desafíos sociales del país a través de la ciencia, tecnología e innovación</v>
          </cell>
          <cell r="E55" t="str">
            <v>Ciencia, Tecnología e Innovación</v>
          </cell>
          <cell r="F55" t="str">
            <v>COLCIENCIAS</v>
          </cell>
          <cell r="G55" t="str">
            <v>Desarrollo y fortalecimiento del sistema y la institucionalidad de la Ciencia, Tecnología e Innovación</v>
          </cell>
          <cell r="H55">
            <v>4586</v>
          </cell>
          <cell r="I55" t="str">
            <v>Publicaciones científicas y tecnológicas de alto impacto</v>
          </cell>
          <cell r="J55" t="str">
            <v>Resultado</v>
          </cell>
          <cell r="K55" t="str">
            <v>Sectorial</v>
          </cell>
          <cell r="L55" t="str">
            <v>SI</v>
          </cell>
          <cell r="M55" t="str">
            <v>NO</v>
          </cell>
          <cell r="N55" t="str">
            <v>NO</v>
          </cell>
          <cell r="O55" t="str">
            <v>SI</v>
          </cell>
          <cell r="P55" t="str">
            <v>Número</v>
          </cell>
          <cell r="Q55" t="str">
            <v>Anual</v>
          </cell>
          <cell r="R55" t="str">
            <v>Capacidad</v>
          </cell>
          <cell r="S55">
            <v>6.1</v>
          </cell>
          <cell r="T55">
            <v>8.1</v>
          </cell>
          <cell r="U55">
            <v>9.1</v>
          </cell>
          <cell r="V55">
            <v>10.199999999999999</v>
          </cell>
          <cell r="W55">
            <v>11.5</v>
          </cell>
          <cell r="X55">
            <v>11.5</v>
          </cell>
          <cell r="Y55">
            <v>0</v>
          </cell>
          <cell r="Z55">
            <v>0</v>
          </cell>
          <cell r="AA55">
            <v>0</v>
          </cell>
          <cell r="AB55">
            <v>0</v>
          </cell>
          <cell r="AC55">
            <v>0</v>
          </cell>
          <cell r="AD55">
            <v>0</v>
          </cell>
          <cell r="AE55" t="str">
            <v>Sin novedad hasta 31 de octubre de 2016. Se resalta que la metodología para el cálculo de este indicador de país está soportada en la metodología del Global Innovation Index para el indicador Scientific and technical publications. El dato reportado a dici</v>
          </cell>
          <cell r="AF55">
            <v>42490.208333333299</v>
          </cell>
          <cell r="AG55">
            <v>42501.414395567102</v>
          </cell>
          <cell r="AH55" t="str">
            <v>Adriana Isabel Prieto Alzate</v>
          </cell>
          <cell r="AI55" t="str">
            <v>aiprieto@colciencias.gov.co</v>
          </cell>
          <cell r="AJ55">
            <v>60</v>
          </cell>
          <cell r="AK55">
            <v>0</v>
          </cell>
          <cell r="AL55">
            <v>0</v>
          </cell>
        </row>
        <row r="56">
          <cell r="A56">
            <v>4587</v>
          </cell>
          <cell r="B56" t="str">
            <v>Todos por un Nuevo País</v>
          </cell>
          <cell r="C56" t="str">
            <v>Competitividad e infraestructura estratégica</v>
          </cell>
          <cell r="D56" t="str">
            <v>Contribuir al desarrollo productivo y la solución de los desafíos sociales del país a través de la ciencia, tecnología e innovación</v>
          </cell>
          <cell r="E56" t="str">
            <v>Ciencia, Tecnología e Innovación</v>
          </cell>
          <cell r="F56" t="str">
            <v>COLCIENCIAS</v>
          </cell>
          <cell r="G56" t="str">
            <v>Desarrollo y fortalecimiento del sistema y la institucionalidad de la Ciencia, Tecnología e Innovación</v>
          </cell>
          <cell r="H56">
            <v>4587</v>
          </cell>
          <cell r="I56" t="str">
            <v>Becas para la formación de maestrias y doctorados nacional y exterior financiado por Colciencias y otras entidades.</v>
          </cell>
          <cell r="J56" t="str">
            <v>Producto</v>
          </cell>
          <cell r="K56" t="str">
            <v>Sectorial</v>
          </cell>
          <cell r="L56" t="str">
            <v>SI</v>
          </cell>
          <cell r="M56" t="str">
            <v>SI</v>
          </cell>
          <cell r="N56" t="str">
            <v>NO</v>
          </cell>
          <cell r="O56" t="str">
            <v>SI</v>
          </cell>
          <cell r="P56" t="str">
            <v>Número</v>
          </cell>
          <cell r="Q56" t="str">
            <v>Semestral</v>
          </cell>
          <cell r="R56" t="str">
            <v>Acumulado</v>
          </cell>
          <cell r="S56">
            <v>9163</v>
          </cell>
          <cell r="T56">
            <v>2500</v>
          </cell>
          <cell r="U56">
            <v>2500</v>
          </cell>
          <cell r="V56">
            <v>2500</v>
          </cell>
          <cell r="W56">
            <v>2500</v>
          </cell>
          <cell r="X56">
            <v>10000</v>
          </cell>
          <cell r="Y56">
            <v>0</v>
          </cell>
          <cell r="Z56">
            <v>0</v>
          </cell>
          <cell r="AA56">
            <v>0</v>
          </cell>
          <cell r="AB56">
            <v>0</v>
          </cell>
          <cell r="AC56">
            <v>0</v>
          </cell>
          <cell r="AD56">
            <v>0</v>
          </cell>
          <cell r="AE56" t="str">
            <v>En Abril abrieron ocho convocatorias orientadas a la formación de recurso humano alatamenten calificado (Doctorado y Maestría). Abrio la Conv 758 Doctorado Nacional en Empresa, la Conv 757 Doctorados Nacionales 2016, la Conv 756 Convocatoria de Doctorados</v>
          </cell>
          <cell r="AF56">
            <v>42490.208333333299</v>
          </cell>
          <cell r="AG56">
            <v>42501.409725231497</v>
          </cell>
          <cell r="AH56" t="str">
            <v>Adriana Isabel Prieto Alzate</v>
          </cell>
          <cell r="AI56" t="str">
            <v>aiprieto@colciencias.gov.co</v>
          </cell>
          <cell r="AJ56">
            <v>60</v>
          </cell>
          <cell r="AK56">
            <v>0</v>
          </cell>
          <cell r="AL56">
            <v>0</v>
          </cell>
        </row>
        <row r="57">
          <cell r="A57">
            <v>4588</v>
          </cell>
          <cell r="B57" t="str">
            <v>Todos por un Nuevo País</v>
          </cell>
          <cell r="C57" t="str">
            <v>Competitividad e infraestructura estratégica</v>
          </cell>
          <cell r="D57" t="str">
            <v>Contribuir al desarrollo productivo y la solución de los desafíos sociales del país a través de la ciencia, tecnología e innovación</v>
          </cell>
          <cell r="E57" t="str">
            <v>Ciencia, Tecnología e Innovación</v>
          </cell>
          <cell r="F57" t="str">
            <v>COLCIENCIAS</v>
          </cell>
          <cell r="G57" t="str">
            <v>Desarrollo y fortalecimiento del sistema y la institucionalidad de la Ciencia, Tecnología e Innovación</v>
          </cell>
          <cell r="H57">
            <v>4588</v>
          </cell>
          <cell r="I57" t="str">
            <v>Artículos científicos publicados por investigadores colombianos en revistas científicas especializadas</v>
          </cell>
          <cell r="J57" t="str">
            <v>Producto</v>
          </cell>
          <cell r="K57" t="str">
            <v>Sectorial</v>
          </cell>
          <cell r="L57" t="str">
            <v>SI</v>
          </cell>
          <cell r="M57" t="str">
            <v>SI</v>
          </cell>
          <cell r="N57" t="str">
            <v>NO</v>
          </cell>
          <cell r="O57" t="str">
            <v>SI</v>
          </cell>
          <cell r="P57" t="str">
            <v>Número</v>
          </cell>
          <cell r="Q57" t="str">
            <v>Trimestral</v>
          </cell>
          <cell r="R57" t="str">
            <v>Flujo</v>
          </cell>
          <cell r="S57">
            <v>6721</v>
          </cell>
          <cell r="T57">
            <v>7000</v>
          </cell>
          <cell r="U57">
            <v>7700</v>
          </cell>
          <cell r="V57">
            <v>9100</v>
          </cell>
          <cell r="W57">
            <v>13400</v>
          </cell>
          <cell r="X57">
            <v>13400</v>
          </cell>
          <cell r="Y57">
            <v>0</v>
          </cell>
          <cell r="Z57">
            <v>0</v>
          </cell>
          <cell r="AA57">
            <v>0</v>
          </cell>
          <cell r="AB57">
            <v>0</v>
          </cell>
          <cell r="AC57">
            <v>0</v>
          </cell>
          <cell r="AD57">
            <v>0</v>
          </cell>
          <cell r="AE57" t="str">
            <v xml:space="preserve">- Se publicaron resultados preliminares de la la convocatoria de medición y reconocimiento de los grupos de investigación e investigadores, a partir de la ponderación de su producción científica con calidad e impacto. Los resultados finales se publicarán </v>
          </cell>
          <cell r="AF57">
            <v>42490.208333333299</v>
          </cell>
          <cell r="AG57">
            <v>42501.4090915509</v>
          </cell>
          <cell r="AH57" t="str">
            <v>Adriana Isabel Prieto Alzate</v>
          </cell>
          <cell r="AI57" t="str">
            <v>aiprieto@colciencias.gov.co</v>
          </cell>
          <cell r="AJ57">
            <v>60</v>
          </cell>
          <cell r="AK57">
            <v>0</v>
          </cell>
          <cell r="AL57">
            <v>0</v>
          </cell>
        </row>
        <row r="58">
          <cell r="A58">
            <v>4582</v>
          </cell>
          <cell r="B58" t="str">
            <v>Todos por un Nuevo País</v>
          </cell>
          <cell r="C58" t="str">
            <v>Competitividad e infraestructura estratégica</v>
          </cell>
          <cell r="D58" t="str">
            <v>Contribuir al desarrollo productivo y la solución de los desafíos sociales del país a través de la ciencia, tecnología e innovación</v>
          </cell>
          <cell r="E58" t="str">
            <v>Ciencia, Tecnología e Innovación</v>
          </cell>
          <cell r="F58" t="str">
            <v>COLCIENCIAS</v>
          </cell>
          <cell r="G58" t="str">
            <v>Desarrollo y fortalecimiento del sistema y la institucionalidad de la Ciencia, Tecnología e Innovación</v>
          </cell>
          <cell r="H58">
            <v>4582</v>
          </cell>
          <cell r="I58" t="str">
            <v>Inversión nacional en ACTI como % del PIB</v>
          </cell>
          <cell r="J58" t="str">
            <v>Producto</v>
          </cell>
          <cell r="K58" t="str">
            <v>Sectorial</v>
          </cell>
          <cell r="L58" t="str">
            <v>SI</v>
          </cell>
          <cell r="M58" t="str">
            <v>NO</v>
          </cell>
          <cell r="N58" t="str">
            <v>NO</v>
          </cell>
          <cell r="O58" t="str">
            <v>SI</v>
          </cell>
          <cell r="P58" t="str">
            <v>Porcentaje</v>
          </cell>
          <cell r="Q58" t="str">
            <v>Anual</v>
          </cell>
          <cell r="R58" t="str">
            <v>Capacidad</v>
          </cell>
          <cell r="S58">
            <v>0.5</v>
          </cell>
          <cell r="T58">
            <v>0.6</v>
          </cell>
          <cell r="U58">
            <v>0.7</v>
          </cell>
          <cell r="V58">
            <v>0.93</v>
          </cell>
          <cell r="W58">
            <v>1</v>
          </cell>
          <cell r="X58">
            <v>1</v>
          </cell>
          <cell r="Y58">
            <v>0</v>
          </cell>
          <cell r="Z58">
            <v>0</v>
          </cell>
          <cell r="AA58">
            <v>0</v>
          </cell>
          <cell r="AB58">
            <v>0</v>
          </cell>
          <cell r="AC58">
            <v>0</v>
          </cell>
          <cell r="AD58">
            <v>0</v>
          </cell>
          <cell r="AE58" t="str">
            <v>Se vienen desarrollando en coordinación con Presidencia y DNP yna serie de acciones encaminadas a cumplir la inversión país en ACTI a 2018, y con inversión del sector privado del 50% en el total e la inversión de ACTI. Se destaca en abril: Ampliar la mues</v>
          </cell>
          <cell r="AF58">
            <v>42490.208333333299</v>
          </cell>
          <cell r="AG58">
            <v>42501.416304131897</v>
          </cell>
          <cell r="AH58" t="str">
            <v>Adriana Isabel Prieto Alzate</v>
          </cell>
          <cell r="AI58" t="str">
            <v>aiprieto@colciencias.gov.co</v>
          </cell>
          <cell r="AJ58">
            <v>480</v>
          </cell>
          <cell r="AK58">
            <v>0</v>
          </cell>
          <cell r="AL58">
            <v>0</v>
          </cell>
        </row>
        <row r="59">
          <cell r="A59">
            <v>4583</v>
          </cell>
          <cell r="B59" t="str">
            <v>Todos por un Nuevo País</v>
          </cell>
          <cell r="C59" t="str">
            <v>Competitividad e infraestructura estratégica</v>
          </cell>
          <cell r="D59" t="str">
            <v>Contribuir al desarrollo productivo y la solución de los desafíos sociales del país a través de la ciencia, tecnología e innovación</v>
          </cell>
          <cell r="E59" t="str">
            <v>Ciencia, Tecnología e Innovación</v>
          </cell>
          <cell r="F59" t="str">
            <v>COLCIENCIAS</v>
          </cell>
          <cell r="G59" t="str">
            <v>Desarrollo y fortalecimiento del sistema y la institucionalidad de la Ciencia, Tecnología e Innovación</v>
          </cell>
          <cell r="H59">
            <v>4583</v>
          </cell>
          <cell r="I59" t="str">
            <v>Porcentaje de asignación del cupo de inversión para deducción tributaria</v>
          </cell>
          <cell r="J59" t="str">
            <v>Producto</v>
          </cell>
          <cell r="K59" t="str">
            <v>Sectorial</v>
          </cell>
          <cell r="L59" t="str">
            <v>SI</v>
          </cell>
          <cell r="M59" t="str">
            <v>SI</v>
          </cell>
          <cell r="N59" t="str">
            <v>NO</v>
          </cell>
          <cell r="O59" t="str">
            <v>SI</v>
          </cell>
          <cell r="P59" t="str">
            <v>Porcentaje</v>
          </cell>
          <cell r="Q59" t="str">
            <v>Semestral</v>
          </cell>
          <cell r="R59" t="str">
            <v>Capacidad</v>
          </cell>
          <cell r="S59">
            <v>69</v>
          </cell>
          <cell r="T59">
            <v>70</v>
          </cell>
          <cell r="U59">
            <v>80</v>
          </cell>
          <cell r="V59">
            <v>90</v>
          </cell>
          <cell r="W59">
            <v>100</v>
          </cell>
          <cell r="X59">
            <v>100</v>
          </cell>
          <cell r="Y59">
            <v>0</v>
          </cell>
          <cell r="Z59">
            <v>0</v>
          </cell>
          <cell r="AA59">
            <v>0</v>
          </cell>
          <cell r="AB59">
            <v>0</v>
          </cell>
          <cell r="AC59">
            <v>0</v>
          </cell>
          <cell r="AD59">
            <v>0</v>
          </cell>
          <cell r="AE59" t="str">
            <v>Se recibieron todos los informes de avance de todos los proyectos calificados que contienen varias vigencias, plurianuales, los cuales están siendo revisados por la áreas técnicas correspondientes con el fin de verificar si es correcto emitir resoluciones</v>
          </cell>
          <cell r="AF59">
            <v>42490.208333333299</v>
          </cell>
          <cell r="AG59">
            <v>42501.418090312502</v>
          </cell>
          <cell r="AH59" t="str">
            <v>Adriana Isabel Prieto Alzate</v>
          </cell>
          <cell r="AI59" t="str">
            <v>aiprieto@colciencias.gov.co</v>
          </cell>
          <cell r="AJ59">
            <v>60</v>
          </cell>
          <cell r="AK59">
            <v>0</v>
          </cell>
          <cell r="AL59">
            <v>0</v>
          </cell>
        </row>
        <row r="60">
          <cell r="A60">
            <v>4584</v>
          </cell>
          <cell r="B60" t="str">
            <v>Todos por un Nuevo País</v>
          </cell>
          <cell r="C60" t="str">
            <v>Competitividad e infraestructura estratégica</v>
          </cell>
          <cell r="D60" t="str">
            <v>Contribuir al desarrollo productivo y la solución de los desafíos sociales del país a través de la ciencia, tecnología e innovación</v>
          </cell>
          <cell r="E60" t="str">
            <v>Ciencia, Tecnología e Innovación</v>
          </cell>
          <cell r="F60" t="str">
            <v>COLCIENCIAS</v>
          </cell>
          <cell r="G60" t="str">
            <v>Desarrollo y fortalecimiento del sistema y la institucionalidad de la Ciencia, Tecnología e Innovación</v>
          </cell>
          <cell r="H60">
            <v>4584</v>
          </cell>
          <cell r="I60" t="str">
            <v>Ciudades con pacto por la innovación en ejecución</v>
          </cell>
          <cell r="J60" t="str">
            <v>Producto</v>
          </cell>
          <cell r="K60" t="str">
            <v>Sectorial</v>
          </cell>
          <cell r="L60" t="str">
            <v>SI</v>
          </cell>
          <cell r="M60" t="str">
            <v>SI</v>
          </cell>
          <cell r="N60" t="str">
            <v>NO</v>
          </cell>
          <cell r="O60" t="str">
            <v>SI</v>
          </cell>
          <cell r="P60" t="str">
            <v>Número</v>
          </cell>
          <cell r="Q60" t="str">
            <v>Semestral</v>
          </cell>
          <cell r="R60" t="str">
            <v>Acumulado</v>
          </cell>
          <cell r="S60">
            <v>0</v>
          </cell>
          <cell r="T60">
            <v>3</v>
          </cell>
          <cell r="U60">
            <v>3</v>
          </cell>
          <cell r="V60">
            <v>2</v>
          </cell>
          <cell r="W60">
            <v>0</v>
          </cell>
          <cell r="X60">
            <v>8</v>
          </cell>
          <cell r="Y60">
            <v>0</v>
          </cell>
          <cell r="Z60">
            <v>0</v>
          </cell>
          <cell r="AA60">
            <v>0</v>
          </cell>
          <cell r="AB60">
            <v>0</v>
          </cell>
          <cell r="AC60">
            <v>0</v>
          </cell>
          <cell r="AD60">
            <v>0</v>
          </cell>
          <cell r="AE60" t="str">
            <v>Se cuenta con las fechas en las que se esperan realizar los pactos por la innovación pendientes: Bogota en Agosto y Manizales en Septiembre</v>
          </cell>
          <cell r="AF60">
            <v>42490.208333333299</v>
          </cell>
          <cell r="AG60">
            <v>42501.418431284699</v>
          </cell>
          <cell r="AH60" t="str">
            <v>Adriana Isabel Prieto Alzate</v>
          </cell>
          <cell r="AI60" t="str">
            <v>aiprieto@colciencias.gov.co</v>
          </cell>
          <cell r="AJ60">
            <v>60</v>
          </cell>
          <cell r="AK60">
            <v>0</v>
          </cell>
          <cell r="AL60">
            <v>0</v>
          </cell>
        </row>
        <row r="61">
          <cell r="A61">
            <v>4589</v>
          </cell>
          <cell r="B61" t="str">
            <v>Todos por un Nuevo País</v>
          </cell>
          <cell r="C61" t="str">
            <v>Competitividad e infraestructura estratégica</v>
          </cell>
          <cell r="D61" t="str">
            <v>Contribuir al desarrollo productivo y la solución de los desafíos sociales del país a través de la ciencia, tecnología e innovación</v>
          </cell>
          <cell r="E61" t="str">
            <v>Ciencia, Tecnología e Innovación</v>
          </cell>
          <cell r="F61" t="str">
            <v>COLCIENCIAS</v>
          </cell>
          <cell r="G61" t="str">
            <v>Fomento a la investigación y a la transferencia del conocimiento</v>
          </cell>
          <cell r="H61">
            <v>4589</v>
          </cell>
          <cell r="I61" t="str">
            <v>Porcentaje de empresas clasificadas como innovadoras en sentido amplio y estricto pertenecientes a los sectores de industria y servicios</v>
          </cell>
          <cell r="J61" t="str">
            <v>Resultado</v>
          </cell>
          <cell r="K61" t="str">
            <v>Sectorial</v>
          </cell>
          <cell r="L61" t="str">
            <v>SI</v>
          </cell>
          <cell r="M61" t="str">
            <v>NO</v>
          </cell>
          <cell r="N61" t="str">
            <v>NO</v>
          </cell>
          <cell r="O61" t="str">
            <v>SI</v>
          </cell>
          <cell r="P61" t="str">
            <v>Porcentaje</v>
          </cell>
          <cell r="Q61" t="str">
            <v>Anual</v>
          </cell>
          <cell r="R61" t="str">
            <v>Flujo</v>
          </cell>
          <cell r="S61">
            <v>22.5</v>
          </cell>
          <cell r="T61">
            <v>26.2</v>
          </cell>
          <cell r="U61">
            <v>27.5</v>
          </cell>
          <cell r="V61">
            <v>28.7</v>
          </cell>
          <cell r="W61">
            <v>30</v>
          </cell>
          <cell r="X61">
            <v>30</v>
          </cell>
          <cell r="Y61">
            <v>0</v>
          </cell>
          <cell r="Z61">
            <v>0</v>
          </cell>
          <cell r="AA61">
            <v>0</v>
          </cell>
          <cell r="AB61">
            <v>0</v>
          </cell>
          <cell r="AC61">
            <v>0</v>
          </cell>
          <cell r="AD61">
            <v>0</v>
          </cell>
          <cell r="AE61" t="str">
            <v>El porcentaje de empresas innovadoras en sentido amplio y estricto es generado por el DANE a partir de los resultados que se publican anualmente de las Encuestas de Desarrollo de Innovación Tecnológica EDIT (Manufactura y servicios), por lo cual el report</v>
          </cell>
          <cell r="AF61">
            <v>42490.208333333299</v>
          </cell>
          <cell r="AG61">
            <v>42501.407688969899</v>
          </cell>
          <cell r="AH61" t="str">
            <v>Adriana Isabel Prieto Alzate</v>
          </cell>
          <cell r="AI61" t="str">
            <v>aiprieto@colciencias.gov.co</v>
          </cell>
          <cell r="AJ61">
            <v>480</v>
          </cell>
          <cell r="AK61">
            <v>0</v>
          </cell>
          <cell r="AL61">
            <v>0</v>
          </cell>
        </row>
        <row r="62">
          <cell r="A62">
            <v>4590</v>
          </cell>
          <cell r="B62" t="str">
            <v>Todos por un Nuevo País</v>
          </cell>
          <cell r="C62" t="str">
            <v>Competitividad e infraestructura estratégica</v>
          </cell>
          <cell r="D62" t="str">
            <v>Contribuir al desarrollo productivo y la solución de los desafíos sociales del país a través de la ciencia, tecnología e innovación</v>
          </cell>
          <cell r="E62" t="str">
            <v>Ciencia, Tecnología e Innovación</v>
          </cell>
          <cell r="F62" t="str">
            <v>COLCIENCIAS</v>
          </cell>
          <cell r="G62" t="str">
            <v>Fomento a la investigación y a la transferencia del conocimiento</v>
          </cell>
          <cell r="H62">
            <v>4590</v>
          </cell>
          <cell r="I62" t="str">
            <v>Empresas apoyadas en procesos de innovación por Colciencias</v>
          </cell>
          <cell r="J62" t="str">
            <v>Producto</v>
          </cell>
          <cell r="K62" t="str">
            <v>Sectorial</v>
          </cell>
          <cell r="L62" t="str">
            <v>SI</v>
          </cell>
          <cell r="M62" t="str">
            <v>NO</v>
          </cell>
          <cell r="N62" t="str">
            <v>NO</v>
          </cell>
          <cell r="O62" t="str">
            <v>SI</v>
          </cell>
          <cell r="P62" t="str">
            <v>Número</v>
          </cell>
          <cell r="Q62" t="str">
            <v>Semestral</v>
          </cell>
          <cell r="R62" t="str">
            <v>Acumulado</v>
          </cell>
          <cell r="S62">
            <v>1254</v>
          </cell>
          <cell r="T62">
            <v>1250</v>
          </cell>
          <cell r="U62">
            <v>1910</v>
          </cell>
          <cell r="V62">
            <v>1910</v>
          </cell>
          <cell r="W62">
            <v>1930</v>
          </cell>
          <cell r="X62">
            <v>7000</v>
          </cell>
          <cell r="Y62">
            <v>0</v>
          </cell>
          <cell r="Z62">
            <v>0</v>
          </cell>
          <cell r="AA62">
            <v>0</v>
          </cell>
          <cell r="AB62">
            <v>0</v>
          </cell>
          <cell r="AC62">
            <v>0</v>
          </cell>
          <cell r="AD62">
            <v>0</v>
          </cell>
          <cell r="AE62" t="str">
            <v>Como actividades relevantes, en abril se trabajó en la finalización de la implementción de proyectos en algunas regiones y cierre de las alianzas de Antioquia, Eje Cafetero, Pacífico, Santanderes y Boyacá.</v>
          </cell>
          <cell r="AF62">
            <v>42490.208333333299</v>
          </cell>
          <cell r="AG62">
            <v>42501.406020567098</v>
          </cell>
          <cell r="AH62" t="str">
            <v>Adriana Isabel Prieto Alzate</v>
          </cell>
          <cell r="AI62" t="str">
            <v>aiprieto@colciencias.gov.co</v>
          </cell>
          <cell r="AJ62">
            <v>60</v>
          </cell>
          <cell r="AK62">
            <v>0</v>
          </cell>
          <cell r="AL62">
            <v>0</v>
          </cell>
        </row>
        <row r="63">
          <cell r="A63">
            <v>4591</v>
          </cell>
          <cell r="B63" t="str">
            <v>Todos por un Nuevo País</v>
          </cell>
          <cell r="C63" t="str">
            <v>Competitividad e infraestructura estratégica</v>
          </cell>
          <cell r="D63" t="str">
            <v>Contribuir al desarrollo productivo y la solución de los desafíos sociales del país a través de la ciencia, tecnología e innovación</v>
          </cell>
          <cell r="E63" t="str">
            <v>Ciencia, Tecnología e Innovación</v>
          </cell>
          <cell r="F63" t="str">
            <v>COLCIENCIAS</v>
          </cell>
          <cell r="G63" t="str">
            <v>Fomento a la investigación y a la transferencia del conocimiento</v>
          </cell>
          <cell r="H63">
            <v>4591</v>
          </cell>
          <cell r="I63" t="str">
            <v>Licenciamientos tecnológicos</v>
          </cell>
          <cell r="J63" t="str">
            <v>Producto</v>
          </cell>
          <cell r="K63" t="str">
            <v>Sectorial</v>
          </cell>
          <cell r="L63" t="str">
            <v>SI</v>
          </cell>
          <cell r="M63" t="str">
            <v>SI</v>
          </cell>
          <cell r="N63" t="str">
            <v>NO</v>
          </cell>
          <cell r="O63" t="str">
            <v>SI</v>
          </cell>
          <cell r="P63" t="str">
            <v>Número</v>
          </cell>
          <cell r="Q63" t="str">
            <v>Anual</v>
          </cell>
          <cell r="R63" t="str">
            <v>Acumulado</v>
          </cell>
          <cell r="S63">
            <v>0</v>
          </cell>
          <cell r="T63">
            <v>4</v>
          </cell>
          <cell r="U63">
            <v>6</v>
          </cell>
          <cell r="V63">
            <v>8</v>
          </cell>
          <cell r="W63">
            <v>7</v>
          </cell>
          <cell r="X63">
            <v>25</v>
          </cell>
          <cell r="Y63">
            <v>0</v>
          </cell>
          <cell r="Z63">
            <v>0</v>
          </cell>
          <cell r="AA63">
            <v>0</v>
          </cell>
          <cell r="AB63">
            <v>0</v>
          </cell>
          <cell r="AC63">
            <v>0</v>
          </cell>
          <cell r="AD63">
            <v>0</v>
          </cell>
          <cell r="AE63" t="str">
            <v>Como avances dentro de las actividades y compromisos de las Oficinas de Transferencia se reporta: - Mejora de los procesos en temas de análisis de mercado, modelación de negocios, estrategias de propiedad intelectual y comercialización, integrando las min</v>
          </cell>
          <cell r="AF63">
            <v>42490.208333333299</v>
          </cell>
          <cell r="AG63">
            <v>42501.405719641203</v>
          </cell>
          <cell r="AH63" t="str">
            <v>Adriana Isabel Prieto Alzate</v>
          </cell>
          <cell r="AI63" t="str">
            <v>aiprieto@colciencias.gov.co</v>
          </cell>
          <cell r="AJ63">
            <v>60</v>
          </cell>
          <cell r="AK63">
            <v>0</v>
          </cell>
          <cell r="AL63">
            <v>0</v>
          </cell>
        </row>
        <row r="64">
          <cell r="A64">
            <v>4592</v>
          </cell>
          <cell r="B64" t="str">
            <v>Todos por un Nuevo País</v>
          </cell>
          <cell r="C64" t="str">
            <v>Competitividad e infraestructura estratégica</v>
          </cell>
          <cell r="D64" t="str">
            <v>Contribuir al desarrollo productivo y la solución de los desafíos sociales del país a través de la ciencia, tecnología e innovación</v>
          </cell>
          <cell r="E64" t="str">
            <v>Ciencia, Tecnología e Innovación</v>
          </cell>
          <cell r="F64" t="str">
            <v>COLCIENCIAS</v>
          </cell>
          <cell r="G64" t="str">
            <v>Fomento a la investigación y a la transferencia del conocimiento</v>
          </cell>
          <cell r="H64">
            <v>4592</v>
          </cell>
          <cell r="I64" t="str">
            <v>Registros de patentes solicitadas por residentes en Oficina Nacional y PCT</v>
          </cell>
          <cell r="J64" t="str">
            <v>Producto</v>
          </cell>
          <cell r="K64" t="str">
            <v>Sectorial</v>
          </cell>
          <cell r="L64" t="str">
            <v>SI</v>
          </cell>
          <cell r="M64" t="str">
            <v>SI</v>
          </cell>
          <cell r="N64" t="str">
            <v>NO</v>
          </cell>
          <cell r="O64" t="str">
            <v>SI</v>
          </cell>
          <cell r="P64" t="str">
            <v>Número</v>
          </cell>
          <cell r="Q64" t="str">
            <v>Trimestral</v>
          </cell>
          <cell r="R64" t="str">
            <v>Capacidad</v>
          </cell>
          <cell r="S64">
            <v>259</v>
          </cell>
          <cell r="T64">
            <v>300</v>
          </cell>
          <cell r="U64">
            <v>360</v>
          </cell>
          <cell r="V64">
            <v>470</v>
          </cell>
          <cell r="W64">
            <v>600</v>
          </cell>
          <cell r="X64">
            <v>600</v>
          </cell>
          <cell r="Y64">
            <v>0</v>
          </cell>
          <cell r="Z64">
            <v>0</v>
          </cell>
          <cell r="AA64">
            <v>0</v>
          </cell>
          <cell r="AB64">
            <v>0</v>
          </cell>
          <cell r="AC64">
            <v>0</v>
          </cell>
          <cell r="AD64">
            <v>0</v>
          </cell>
          <cell r="AE64" t="str">
            <v>los registros de 88 solicitudes de patentes, distribuidas por departamentos así: el 50% de las solicitudes son de Bogotá (44 solicitudes) seguido de Antioquia con el 17% (15 solicitudes) y de Risaralda con el 6,8% (6 soliciudes). Los sectores tecnológicos</v>
          </cell>
          <cell r="AF64">
            <v>42490.208333333299</v>
          </cell>
          <cell r="AG64">
            <v>42501.403788113399</v>
          </cell>
          <cell r="AH64" t="str">
            <v>Adriana Isabel Prieto Alzate</v>
          </cell>
          <cell r="AI64" t="str">
            <v>aiprieto@colciencias.gov.co</v>
          </cell>
          <cell r="AJ64">
            <v>180</v>
          </cell>
          <cell r="AK64">
            <v>0</v>
          </cell>
          <cell r="AL64">
            <v>0</v>
          </cell>
        </row>
        <row r="65">
          <cell r="A65">
            <v>5348</v>
          </cell>
          <cell r="B65" t="str">
            <v>Todos por un Nuevo País</v>
          </cell>
          <cell r="C65" t="str">
            <v>Competitividad e infraestructura estratégica</v>
          </cell>
          <cell r="D65" t="str">
            <v>Contribuir al desarrollo productivo y la solución de los desafíos sociales del país a través de la ciencia, tecnología e innovación</v>
          </cell>
          <cell r="E65" t="str">
            <v>Ciencia, Tecnología e Innovación</v>
          </cell>
          <cell r="F65" t="str">
            <v>COLCIENCIAS</v>
          </cell>
          <cell r="G65" t="str">
            <v>Fomento a la investigación y a la transferencia del conocimiento</v>
          </cell>
          <cell r="H65">
            <v>5348</v>
          </cell>
          <cell r="I65" t="str">
            <v>niños y jóvenes indígenas que acceden a la oferta institucional para programas de investigación, ciencia y tecnología</v>
          </cell>
          <cell r="J65" t="str">
            <v>Producto</v>
          </cell>
          <cell r="K65" t="str">
            <v>Transversal</v>
          </cell>
          <cell r="L65" t="str">
            <v>SI</v>
          </cell>
          <cell r="M65" t="str">
            <v>NO</v>
          </cell>
          <cell r="N65" t="str">
            <v>SI</v>
          </cell>
          <cell r="O65" t="str">
            <v>SI</v>
          </cell>
          <cell r="P65" t="str">
            <v>Número</v>
          </cell>
          <cell r="Q65" t="str">
            <v>Semestral</v>
          </cell>
          <cell r="R65" t="str">
            <v>Acumulado</v>
          </cell>
          <cell r="S65">
            <v>0</v>
          </cell>
          <cell r="T65">
            <v>0</v>
          </cell>
          <cell r="U65">
            <v>4008</v>
          </cell>
          <cell r="V65">
            <v>4108</v>
          </cell>
          <cell r="W65">
            <v>4208</v>
          </cell>
          <cell r="X65">
            <v>16232</v>
          </cell>
          <cell r="Y65">
            <v>0</v>
          </cell>
          <cell r="Z65">
            <v>0</v>
          </cell>
          <cell r="AA65">
            <v>0</v>
          </cell>
          <cell r="AB65">
            <v>0</v>
          </cell>
          <cell r="AC65">
            <v>0</v>
          </cell>
          <cell r="AD65">
            <v>0</v>
          </cell>
          <cell r="AE65" t="str">
            <v>Teniendo en cuenta la reunion con la mesa permanente de indigenas a principios de abril, este indicador se reemplazaria por otro. Se espera que en mayo se llegue a un acuerdo sobre los indicadores que finalmente quedarian en SINERGIA</v>
          </cell>
          <cell r="AF65">
            <v>42490.208333333299</v>
          </cell>
          <cell r="AG65">
            <v>42501.402877546301</v>
          </cell>
          <cell r="AH65" t="str">
            <v>Adriana Isabel Prieto Alzate</v>
          </cell>
          <cell r="AI65" t="str">
            <v>aiprieto@colciencias.gov.co</v>
          </cell>
          <cell r="AJ65">
            <v>0</v>
          </cell>
          <cell r="AK65">
            <v>0</v>
          </cell>
          <cell r="AL65">
            <v>0</v>
          </cell>
        </row>
        <row r="66">
          <cell r="A66">
            <v>5357</v>
          </cell>
          <cell r="B66" t="str">
            <v>Todos por un Nuevo País</v>
          </cell>
          <cell r="C66" t="str">
            <v>Competitividad e infraestructura estratégica</v>
          </cell>
          <cell r="D66" t="str">
            <v>Contribuir al desarrollo productivo y la solución de los desafíos sociales del país a través de la ciencia, tecnología e innovación</v>
          </cell>
          <cell r="E66" t="str">
            <v>Ciencia, Tecnología e Innovación</v>
          </cell>
          <cell r="F66" t="str">
            <v>COLCIENCIAS</v>
          </cell>
          <cell r="G66" t="str">
            <v>Fomento a la investigación y a la transferencia del conocimiento</v>
          </cell>
          <cell r="H66">
            <v>5357</v>
          </cell>
          <cell r="I66" t="str">
            <v>Investigaciones financiadas sobre recursos forestales, fauna, flora o propiedades de las plantas en territorios indígenas</v>
          </cell>
          <cell r="J66" t="str">
            <v>Producto</v>
          </cell>
          <cell r="K66" t="str">
            <v>Transversal</v>
          </cell>
          <cell r="L66" t="str">
            <v>SI</v>
          </cell>
          <cell r="M66" t="str">
            <v>NO</v>
          </cell>
          <cell r="N66" t="str">
            <v>SI</v>
          </cell>
          <cell r="O66" t="str">
            <v>SI</v>
          </cell>
          <cell r="P66" t="str">
            <v>Número</v>
          </cell>
          <cell r="Q66" t="str">
            <v>Anual</v>
          </cell>
          <cell r="R66" t="str">
            <v>Acumulado</v>
          </cell>
          <cell r="S66">
            <v>0</v>
          </cell>
          <cell r="T66">
            <v>0</v>
          </cell>
          <cell r="U66">
            <v>1</v>
          </cell>
          <cell r="V66">
            <v>1</v>
          </cell>
          <cell r="W66">
            <v>1</v>
          </cell>
          <cell r="X66">
            <v>3</v>
          </cell>
          <cell r="Y66">
            <v>0</v>
          </cell>
          <cell r="Z66">
            <v>0</v>
          </cell>
          <cell r="AA66">
            <v>0</v>
          </cell>
          <cell r="AB66">
            <v>0</v>
          </cell>
          <cell r="AC66">
            <v>0</v>
          </cell>
          <cell r="AD66">
            <v>0</v>
          </cell>
          <cell r="AE66" t="str">
            <v>Este indicador se reemplazaria por otro teniendo en cuenta la reunion que se llevo a cabo en abril con la mesa permanente de indigenas, se espera que en mayo se llegue a un acuerdo sobre los indicadores que quedarían en sinergia</v>
          </cell>
          <cell r="AF66">
            <v>42490.208333333299</v>
          </cell>
          <cell r="AG66">
            <v>42501.402382488399</v>
          </cell>
          <cell r="AH66" t="str">
            <v>Adriana Isabel Prieto Alzate</v>
          </cell>
          <cell r="AI66" t="str">
            <v>aiprieto@colciencias.gov.co</v>
          </cell>
          <cell r="AJ66">
            <v>0</v>
          </cell>
          <cell r="AK66">
            <v>0</v>
          </cell>
          <cell r="AL66">
            <v>0</v>
          </cell>
        </row>
        <row r="67">
          <cell r="A67">
            <v>4593</v>
          </cell>
          <cell r="B67" t="str">
            <v>Todos por un Nuevo País</v>
          </cell>
          <cell r="C67" t="str">
            <v>Competitividad e infraestructura estratégica</v>
          </cell>
          <cell r="D67" t="str">
            <v>Contribuir al desarrollo productivo y la solución de los desafíos sociales del país a través de la ciencia, tecnología e innovación</v>
          </cell>
          <cell r="E67" t="str">
            <v>Ciencia, Tecnología e Innovación</v>
          </cell>
          <cell r="F67" t="str">
            <v>COLCIENCIAS</v>
          </cell>
          <cell r="G67" t="str">
            <v>Promoción del desarrollo tecnológico e innovación</v>
          </cell>
          <cell r="H67">
            <v>4593</v>
          </cell>
          <cell r="I67" t="str">
            <v>Porcentaje de colombianos que tienen apropiación alta y muy alta de la ciencia y la tecnología</v>
          </cell>
          <cell r="J67" t="str">
            <v>Resultado</v>
          </cell>
          <cell r="K67" t="str">
            <v>Sectorial</v>
          </cell>
          <cell r="L67" t="str">
            <v>SI</v>
          </cell>
          <cell r="M67" t="str">
            <v>SI</v>
          </cell>
          <cell r="N67" t="str">
            <v>NO</v>
          </cell>
          <cell r="O67" t="str">
            <v>SI</v>
          </cell>
          <cell r="P67" t="str">
            <v>Porcentaje</v>
          </cell>
          <cell r="Q67" t="str">
            <v>Anual</v>
          </cell>
          <cell r="R67" t="str">
            <v>Capacidad</v>
          </cell>
          <cell r="S67">
            <v>51.8</v>
          </cell>
          <cell r="T67">
            <v>56</v>
          </cell>
          <cell r="U67">
            <v>61</v>
          </cell>
          <cell r="V67">
            <v>65</v>
          </cell>
          <cell r="W67">
            <v>70</v>
          </cell>
          <cell r="X67">
            <v>70</v>
          </cell>
          <cell r="Y67">
            <v>0</v>
          </cell>
          <cell r="Z67">
            <v>0</v>
          </cell>
          <cell r="AA67">
            <v>0</v>
          </cell>
          <cell r="AB67">
            <v>0</v>
          </cell>
          <cell r="AC67">
            <v>0</v>
          </cell>
          <cell r="AD67">
            <v>0</v>
          </cell>
          <cell r="AE67" t="str">
            <v>Se avanza en el ejercicio de definir una bateria de indicadores que den cuenta del objetivo una cultura que valore y gestione el conocimiento. De esta bateria se espera escoger el nuevo indicador</v>
          </cell>
          <cell r="AF67">
            <v>42490.208333333299</v>
          </cell>
          <cell r="AG67">
            <v>42501.402017361099</v>
          </cell>
          <cell r="AH67" t="str">
            <v>Adriana Isabel Prieto Alzate</v>
          </cell>
          <cell r="AI67" t="str">
            <v>aiprieto@colciencias.gov.co</v>
          </cell>
          <cell r="AJ67">
            <v>365</v>
          </cell>
          <cell r="AK67">
            <v>0</v>
          </cell>
          <cell r="AL67">
            <v>0</v>
          </cell>
        </row>
        <row r="68">
          <cell r="A68">
            <v>4594</v>
          </cell>
          <cell r="B68" t="str">
            <v>Todos por un Nuevo País</v>
          </cell>
          <cell r="C68" t="str">
            <v>Competitividad e infraestructura estratégica</v>
          </cell>
          <cell r="D68" t="str">
            <v>Contribuir al desarrollo productivo y la solución de los desafíos sociales del país a través de la ciencia, tecnología e innovación</v>
          </cell>
          <cell r="E68" t="str">
            <v>Ciencia, Tecnología e Innovación</v>
          </cell>
          <cell r="F68" t="str">
            <v>COLCIENCIAS</v>
          </cell>
          <cell r="G68" t="str">
            <v>Promoción del desarrollo tecnológico e innovación</v>
          </cell>
          <cell r="H68">
            <v>4594</v>
          </cell>
          <cell r="I68" t="str">
            <v>Personas sensibilizadas a través de estrategias enfocadas en el uso, apropiación y utilidad de la CTeI</v>
          </cell>
          <cell r="J68" t="str">
            <v>Producto</v>
          </cell>
          <cell r="K68" t="str">
            <v>Sectorial</v>
          </cell>
          <cell r="L68" t="str">
            <v>SI</v>
          </cell>
          <cell r="M68" t="str">
            <v>SI</v>
          </cell>
          <cell r="N68" t="str">
            <v>NO</v>
          </cell>
          <cell r="O68" t="str">
            <v>SI</v>
          </cell>
          <cell r="P68" t="str">
            <v>Número</v>
          </cell>
          <cell r="Q68" t="str">
            <v>Trimestral</v>
          </cell>
          <cell r="R68" t="str">
            <v>Acumulado</v>
          </cell>
          <cell r="S68">
            <v>328340</v>
          </cell>
          <cell r="T68">
            <v>180000</v>
          </cell>
          <cell r="U68">
            <v>365000</v>
          </cell>
          <cell r="V68">
            <v>676000</v>
          </cell>
          <cell r="W68">
            <v>779000</v>
          </cell>
          <cell r="X68">
            <v>2000000</v>
          </cell>
          <cell r="Y68">
            <v>0</v>
          </cell>
          <cell r="Z68">
            <v>0</v>
          </cell>
          <cell r="AA68">
            <v>0</v>
          </cell>
          <cell r="AB68">
            <v>0</v>
          </cell>
          <cell r="AC68">
            <v>0</v>
          </cell>
          <cell r="AD68">
            <v>0</v>
          </cell>
          <cell r="AE68" t="str">
            <v>En Centros de Ciencia: Se dió inicio al Convenio con la Corporación Parque Explora para el diseño del modelo de Reconocimiento para los Centros de Ciencia en Colombia. El proyecto "Fortalecimiento para los museos de CTeI de la Mnazana del saber en Valle d</v>
          </cell>
          <cell r="AF68">
            <v>42490.208333333299</v>
          </cell>
          <cell r="AG68">
            <v>42501.401769525502</v>
          </cell>
          <cell r="AH68" t="str">
            <v>Adriana Isabel Prieto Alzate</v>
          </cell>
          <cell r="AI68" t="str">
            <v>aiprieto@colciencias.gov.co</v>
          </cell>
          <cell r="AJ68">
            <v>60</v>
          </cell>
          <cell r="AK68">
            <v>0</v>
          </cell>
          <cell r="AL68">
            <v>0</v>
          </cell>
        </row>
        <row r="69">
          <cell r="A69">
            <v>4595</v>
          </cell>
          <cell r="B69" t="str">
            <v>Todos por un Nuevo País</v>
          </cell>
          <cell r="C69" t="str">
            <v>Competitividad e infraestructura estratégica</v>
          </cell>
          <cell r="D69" t="str">
            <v>Contribuir al desarrollo productivo y la solución de los desafíos sociales del país a través de la ciencia, tecnología e innovación</v>
          </cell>
          <cell r="E69" t="str">
            <v>Ciencia, Tecnología e Innovación</v>
          </cell>
          <cell r="F69" t="str">
            <v>COLCIENCIAS</v>
          </cell>
          <cell r="G69" t="str">
            <v>Promoción del desarrollo tecnológico e innovación</v>
          </cell>
          <cell r="H69">
            <v>4595</v>
          </cell>
          <cell r="I69" t="str">
            <v>Niños y jóvenes apoyados en procesos de vocación científica y tecnológica</v>
          </cell>
          <cell r="J69" t="str">
            <v>Producto</v>
          </cell>
          <cell r="K69" t="str">
            <v>Sectorial</v>
          </cell>
          <cell r="L69" t="str">
            <v>SI</v>
          </cell>
          <cell r="M69" t="str">
            <v>SI</v>
          </cell>
          <cell r="N69" t="str">
            <v>NO</v>
          </cell>
          <cell r="O69" t="str">
            <v>SI</v>
          </cell>
          <cell r="P69" t="str">
            <v>Número</v>
          </cell>
          <cell r="Q69" t="str">
            <v>Semestral</v>
          </cell>
          <cell r="R69" t="str">
            <v>Acumulado</v>
          </cell>
          <cell r="S69">
            <v>2349339</v>
          </cell>
          <cell r="T69">
            <v>300000</v>
          </cell>
          <cell r="U69">
            <v>600000</v>
          </cell>
          <cell r="V69">
            <v>900000</v>
          </cell>
          <cell r="W69">
            <v>1200000</v>
          </cell>
          <cell r="X69">
            <v>3000000</v>
          </cell>
          <cell r="Y69">
            <v>0</v>
          </cell>
          <cell r="Z69">
            <v>0</v>
          </cell>
          <cell r="AA69">
            <v>0</v>
          </cell>
          <cell r="AB69">
            <v>0</v>
          </cell>
          <cell r="AC69">
            <v>0</v>
          </cell>
          <cell r="AD69">
            <v>0</v>
          </cell>
          <cell r="AE69" t="str">
            <v>Ondas: Se realizó la contratación del proveedor que diseñará la coomunidad virtual ONDAS que tendrá un alcance nacional. Jóvenes Investigadores: El 29 de febrero abrió la convocatoria 743 de Jóvenes Investigadores para fortalecer las capacidades en invest</v>
          </cell>
          <cell r="AF69">
            <v>42490.208333333299</v>
          </cell>
          <cell r="AG69">
            <v>42501.397338460702</v>
          </cell>
          <cell r="AH69" t="str">
            <v>Adriana Isabel Prieto Alzate</v>
          </cell>
          <cell r="AI69" t="str">
            <v>aiprieto@colciencias.gov.co</v>
          </cell>
          <cell r="AJ69">
            <v>180</v>
          </cell>
          <cell r="AK69">
            <v>0</v>
          </cell>
          <cell r="AL69">
            <v>0</v>
          </cell>
        </row>
        <row r="70">
          <cell r="A70">
            <v>5349</v>
          </cell>
          <cell r="B70" t="str">
            <v>Todos por un Nuevo País</v>
          </cell>
          <cell r="C70" t="str">
            <v>Competitividad e infraestructura estratégica</v>
          </cell>
          <cell r="D70" t="str">
            <v>Promover las TIC como plataforma para la equidad, la educación y la competitividad</v>
          </cell>
          <cell r="E70" t="str">
            <v>TIC</v>
          </cell>
          <cell r="F70" t="str">
            <v>AUTORIDAD NACIONAL DE TELEVISION</v>
          </cell>
          <cell r="G70" t="str">
            <v>Grupos Étnicos - TIC</v>
          </cell>
          <cell r="H70">
            <v>5349</v>
          </cell>
          <cell r="I70" t="str">
            <v xml:space="preserve">Estudio concertado y realizado que presente soluciones definitivas de acceso y participación de los pueblos indígenas al servicio de televisión </v>
          </cell>
          <cell r="J70" t="str">
            <v>Gestión</v>
          </cell>
          <cell r="K70" t="str">
            <v>Mixto</v>
          </cell>
          <cell r="L70" t="str">
            <v>SI</v>
          </cell>
          <cell r="M70" t="str">
            <v>NO</v>
          </cell>
          <cell r="N70" t="str">
            <v>NO</v>
          </cell>
          <cell r="O70" t="str">
            <v>SI</v>
          </cell>
          <cell r="P70" t="str">
            <v>Porcentaje de avance</v>
          </cell>
          <cell r="Q70" t="str">
            <v>Anual</v>
          </cell>
          <cell r="R70" t="str">
            <v>Capacidad</v>
          </cell>
          <cell r="S70">
            <v>0</v>
          </cell>
          <cell r="T70">
            <v>0</v>
          </cell>
          <cell r="U70">
            <v>0</v>
          </cell>
          <cell r="V70">
            <v>50</v>
          </cell>
          <cell r="W70">
            <v>100</v>
          </cell>
          <cell r="X70">
            <v>100</v>
          </cell>
          <cell r="Y70">
            <v>0</v>
          </cell>
          <cell r="Z70">
            <v>0</v>
          </cell>
          <cell r="AA70">
            <v>0</v>
          </cell>
          <cell r="AB70">
            <v>0</v>
          </cell>
          <cell r="AC70">
            <v>0</v>
          </cell>
          <cell r="AD70">
            <v>0</v>
          </cell>
          <cell r="AE70" t="str">
            <v>Se concertó el indicador con la Mesa Permanente de Concertación. De acuerdo con las metas acordadas la construcción de los pliegos de condiciones se iniciará de manera concertada en 2017 para contar con el resultado del estudio en 2018.</v>
          </cell>
          <cell r="AF70">
            <v>42490.208333333299</v>
          </cell>
          <cell r="AG70">
            <v>42500.419164351901</v>
          </cell>
          <cell r="AH70" t="str">
            <v>Ricardo Albornoz Barreto</v>
          </cell>
          <cell r="AI70" t="str">
            <v>ricardo.albornoz@antv.gov.co</v>
          </cell>
          <cell r="AJ70">
            <v>15</v>
          </cell>
          <cell r="AK70">
            <v>0</v>
          </cell>
          <cell r="AL70">
            <v>0</v>
          </cell>
        </row>
        <row r="71">
          <cell r="A71">
            <v>5350</v>
          </cell>
          <cell r="B71" t="str">
            <v>Todos por un Nuevo País</v>
          </cell>
          <cell r="C71" t="str">
            <v>Competitividad e infraestructura estratégica</v>
          </cell>
          <cell r="D71" t="str">
            <v>Promover las TIC como plataforma para la equidad, la educación y la competitividad</v>
          </cell>
          <cell r="E71" t="str">
            <v>TIC</v>
          </cell>
          <cell r="F71" t="str">
            <v>AUTORIDAD NACIONAL DE TELEVISION</v>
          </cell>
          <cell r="G71" t="str">
            <v>Grupos Étnicos - TIC</v>
          </cell>
          <cell r="H71">
            <v>5350</v>
          </cell>
          <cell r="I71" t="str">
            <v>Programas con contenidos propios de los pueblos indígenas en espacios de televisióon pública producidos y emitidos</v>
          </cell>
          <cell r="J71" t="str">
            <v>Producto</v>
          </cell>
          <cell r="K71" t="str">
            <v>Mixto</v>
          </cell>
          <cell r="L71" t="str">
            <v>SI</v>
          </cell>
          <cell r="M71" t="str">
            <v>NO</v>
          </cell>
          <cell r="N71" t="str">
            <v>NO</v>
          </cell>
          <cell r="O71" t="str">
            <v>SI</v>
          </cell>
          <cell r="P71" t="str">
            <v>Programas producidos y emitidos</v>
          </cell>
          <cell r="Q71" t="str">
            <v>Anual</v>
          </cell>
          <cell r="R71" t="str">
            <v>Acumulado</v>
          </cell>
          <cell r="S71">
            <v>0</v>
          </cell>
          <cell r="T71">
            <v>0</v>
          </cell>
          <cell r="U71">
            <v>2</v>
          </cell>
          <cell r="V71">
            <v>5</v>
          </cell>
          <cell r="W71">
            <v>5</v>
          </cell>
          <cell r="X71">
            <v>12</v>
          </cell>
          <cell r="Y71">
            <v>0</v>
          </cell>
          <cell r="Z71">
            <v>0</v>
          </cell>
          <cell r="AA71">
            <v>0</v>
          </cell>
          <cell r="AB71">
            <v>0</v>
          </cell>
          <cell r="AC71">
            <v>0</v>
          </cell>
          <cell r="AD71">
            <v>0</v>
          </cell>
          <cell r="AE71" t="str">
            <v xml:space="preserve">Se concertó el indicador con la Mesa Permanente de Concertación, quedó pendiente la concertación de la meta en la próxima mesa de concertación. </v>
          </cell>
          <cell r="AF71">
            <v>42490.208333333299</v>
          </cell>
          <cell r="AG71">
            <v>42500.4179351852</v>
          </cell>
          <cell r="AH71" t="str">
            <v>Ricardo Albornoz Barreto</v>
          </cell>
          <cell r="AI71" t="str">
            <v>ricardo.albornoz@antv.gov.co</v>
          </cell>
          <cell r="AJ71">
            <v>15</v>
          </cell>
          <cell r="AK71">
            <v>0</v>
          </cell>
          <cell r="AL71">
            <v>0</v>
          </cell>
        </row>
        <row r="72">
          <cell r="A72">
            <v>5352</v>
          </cell>
          <cell r="B72" t="str">
            <v>Todos por un Nuevo País</v>
          </cell>
          <cell r="C72" t="str">
            <v>Competitividad e infraestructura estratégica</v>
          </cell>
          <cell r="D72" t="str">
            <v>Promover las TIC como plataforma para la equidad, la educación y la competitividad</v>
          </cell>
          <cell r="E72" t="str">
            <v>TIC</v>
          </cell>
          <cell r="F72" t="str">
            <v>AUTORIDAD NACIONAL DE TELEVISION</v>
          </cell>
          <cell r="G72" t="str">
            <v>Grupos Étnicos - TIC</v>
          </cell>
          <cell r="H72">
            <v>5352</v>
          </cell>
          <cell r="I72" t="str">
            <v>Plan de TV concertado con la MPC e implementado.</v>
          </cell>
          <cell r="J72" t="str">
            <v>Gestión</v>
          </cell>
          <cell r="K72" t="str">
            <v>Mixto</v>
          </cell>
          <cell r="L72" t="str">
            <v>SI</v>
          </cell>
          <cell r="M72" t="str">
            <v>NO</v>
          </cell>
          <cell r="N72" t="str">
            <v>NO</v>
          </cell>
          <cell r="O72" t="str">
            <v>SI</v>
          </cell>
          <cell r="P72" t="str">
            <v>Porcentaje</v>
          </cell>
          <cell r="Q72" t="str">
            <v>Anual</v>
          </cell>
          <cell r="R72" t="str">
            <v>Capacidad</v>
          </cell>
          <cell r="S72">
            <v>0</v>
          </cell>
          <cell r="T72">
            <v>0</v>
          </cell>
          <cell r="U72">
            <v>40</v>
          </cell>
          <cell r="V72">
            <v>70</v>
          </cell>
          <cell r="W72">
            <v>100</v>
          </cell>
          <cell r="X72">
            <v>100</v>
          </cell>
          <cell r="Y72">
            <v>0</v>
          </cell>
          <cell r="Z72">
            <v>0</v>
          </cell>
          <cell r="AA72">
            <v>0</v>
          </cell>
          <cell r="AB72">
            <v>0</v>
          </cell>
          <cell r="AC72">
            <v>0</v>
          </cell>
          <cell r="AD72">
            <v>0</v>
          </cell>
          <cell r="AE72"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2">
            <v>42490.208333333299</v>
          </cell>
          <cell r="AG72">
            <v>42500.417711307899</v>
          </cell>
          <cell r="AH72" t="str">
            <v>Ricardo Albornoz Barreto</v>
          </cell>
          <cell r="AI72" t="str">
            <v>ricardo.albornoz@antv.gov.co</v>
          </cell>
          <cell r="AJ72">
            <v>0</v>
          </cell>
          <cell r="AK72">
            <v>0</v>
          </cell>
          <cell r="AL72">
            <v>0</v>
          </cell>
        </row>
        <row r="73">
          <cell r="A73">
            <v>5353</v>
          </cell>
          <cell r="B73" t="str">
            <v>Todos por un Nuevo País</v>
          </cell>
          <cell r="C73" t="str">
            <v>Competitividad e infraestructura estratégica</v>
          </cell>
          <cell r="D73" t="str">
            <v>Promover las TIC como plataforma para la equidad, la educación y la competitividad</v>
          </cell>
          <cell r="E73" t="str">
            <v>TIC</v>
          </cell>
          <cell r="F73" t="str">
            <v>AUTORIDAD NACIONAL DE TELEVISION</v>
          </cell>
          <cell r="G73" t="str">
            <v>Grupos Étnicos - TIC</v>
          </cell>
          <cell r="H73">
            <v>5353</v>
          </cell>
          <cell r="I73" t="str">
            <v>Acto Administrativo reglamentario sobre televisión para pueblos indígenas expedido</v>
          </cell>
          <cell r="J73" t="str">
            <v>Gestión</v>
          </cell>
          <cell r="K73" t="str">
            <v>Mixto</v>
          </cell>
          <cell r="L73" t="str">
            <v>SI</v>
          </cell>
          <cell r="M73" t="str">
            <v>NO</v>
          </cell>
          <cell r="N73" t="str">
            <v>NO</v>
          </cell>
          <cell r="O73" t="str">
            <v>SI</v>
          </cell>
          <cell r="P73" t="str">
            <v>Porcentaje</v>
          </cell>
          <cell r="Q73" t="str">
            <v>Anual</v>
          </cell>
          <cell r="R73" t="str">
            <v>Capacidad</v>
          </cell>
          <cell r="S73">
            <v>0</v>
          </cell>
          <cell r="T73">
            <v>0</v>
          </cell>
          <cell r="U73">
            <v>25</v>
          </cell>
          <cell r="V73">
            <v>75</v>
          </cell>
          <cell r="W73">
            <v>100</v>
          </cell>
          <cell r="X73">
            <v>100</v>
          </cell>
          <cell r="Y73">
            <v>0</v>
          </cell>
          <cell r="Z73">
            <v>0</v>
          </cell>
          <cell r="AA73">
            <v>0</v>
          </cell>
          <cell r="AB73">
            <v>0</v>
          </cell>
          <cell r="AC73">
            <v>0</v>
          </cell>
          <cell r="AD73">
            <v>0</v>
          </cell>
          <cell r="AE73" t="str">
            <v>Los delegados de las Organizaciones Indígenas de manera autónoma adelantaron la primera parte de la sesión técnica, en la cual las dieron a conocer los principales aspectos de los autodiagnósticos y de las propuestas para el plan de televisión indígena po</v>
          </cell>
          <cell r="AF73">
            <v>42490.208333333299</v>
          </cell>
          <cell r="AG73">
            <v>42500.417398530102</v>
          </cell>
          <cell r="AH73" t="str">
            <v>Ricardo Albornoz Barreto</v>
          </cell>
          <cell r="AI73" t="str">
            <v>ricardo.albornoz@antv.gov.co</v>
          </cell>
          <cell r="AJ73">
            <v>0</v>
          </cell>
          <cell r="AK73">
            <v>0</v>
          </cell>
          <cell r="AL73">
            <v>0</v>
          </cell>
        </row>
        <row r="74">
          <cell r="A74">
            <v>5317</v>
          </cell>
          <cell r="B74" t="str">
            <v>Todos por un Nuevo País</v>
          </cell>
          <cell r="C74" t="str">
            <v>Competitividad e infraestructura estratégica</v>
          </cell>
          <cell r="D74" t="str">
            <v>Promover las TIC como plataforma para la equidad, la educación y la competitividad</v>
          </cell>
          <cell r="E74" t="str">
            <v>TIC</v>
          </cell>
          <cell r="F74" t="str">
            <v>MINTIC</v>
          </cell>
          <cell r="G74" t="str">
            <v>Grupos Étnicos - TIC</v>
          </cell>
          <cell r="H74">
            <v>5317</v>
          </cell>
          <cell r="I74" t="str">
            <v>Estrategia integral de comunicaciones creada y articulada</v>
          </cell>
          <cell r="J74" t="str">
            <v>Producto</v>
          </cell>
          <cell r="K74" t="str">
            <v>Sectorial</v>
          </cell>
          <cell r="L74" t="str">
            <v>NO</v>
          </cell>
          <cell r="M74" t="str">
            <v>NO</v>
          </cell>
          <cell r="N74" t="str">
            <v>NO</v>
          </cell>
          <cell r="O74" t="str">
            <v>SI</v>
          </cell>
          <cell r="P74" t="str">
            <v>Estrategia</v>
          </cell>
          <cell r="Q74" t="str">
            <v>Semestral</v>
          </cell>
          <cell r="R74" t="str">
            <v>Acumulado</v>
          </cell>
          <cell r="S74">
            <v>0</v>
          </cell>
          <cell r="T74">
            <v>0</v>
          </cell>
          <cell r="U74">
            <v>1</v>
          </cell>
          <cell r="V74">
            <v>0</v>
          </cell>
          <cell r="W74">
            <v>0</v>
          </cell>
          <cell r="X74">
            <v>1</v>
          </cell>
          <cell r="Y74">
            <v>0</v>
          </cell>
          <cell r="Z74">
            <v>0</v>
          </cell>
          <cell r="AA74">
            <v>0</v>
          </cell>
          <cell r="AB74">
            <v>0</v>
          </cell>
          <cell r="AC74">
            <v>0</v>
          </cell>
          <cell r="AD74">
            <v>0</v>
          </cell>
          <cell r="AE74" t="str">
            <v>El Ministerio del Interior había definido inicialmente dar un espacio a MINTIC la última semana de Abril de 2016 para realizar la jornada de trabajo con la “Comisión de Dialogo” del Pueblo Rrom en la que se esperaba construir los objetivos y alcances de l</v>
          </cell>
          <cell r="AF74">
            <v>42490.208333333299</v>
          </cell>
          <cell r="AG74">
            <v>42496.3982547454</v>
          </cell>
          <cell r="AH74" t="str">
            <v>Adriana Correa Velásquez</v>
          </cell>
          <cell r="AI74" t="str">
            <v>acorrea@mintic.gov.co</v>
          </cell>
          <cell r="AJ74">
            <v>5</v>
          </cell>
          <cell r="AK74">
            <v>0</v>
          </cell>
          <cell r="AL74">
            <v>0</v>
          </cell>
        </row>
        <row r="75">
          <cell r="A75">
            <v>5318</v>
          </cell>
          <cell r="B75" t="str">
            <v>Todos por un Nuevo País</v>
          </cell>
          <cell r="C75" t="str">
            <v>Competitividad e infraestructura estratégica</v>
          </cell>
          <cell r="D75" t="str">
            <v>Promover las TIC como plataforma para la equidad, la educación y la competitividad</v>
          </cell>
          <cell r="E75" t="str">
            <v>TIC</v>
          </cell>
          <cell r="F75" t="str">
            <v>MINTIC</v>
          </cell>
          <cell r="G75" t="str">
            <v>Grupos Étnicos - TIC</v>
          </cell>
          <cell r="H75">
            <v>5318</v>
          </cell>
          <cell r="I75" t="str">
            <v>Documento de Diagnóstico para identificar las necesidades de subsidios y terminales para el Pueblo Rrom elaborado</v>
          </cell>
          <cell r="J75" t="str">
            <v>Producto</v>
          </cell>
          <cell r="K75" t="str">
            <v>Sectorial</v>
          </cell>
          <cell r="L75" t="str">
            <v>NO</v>
          </cell>
          <cell r="M75" t="str">
            <v>NO</v>
          </cell>
          <cell r="N75" t="str">
            <v>NO</v>
          </cell>
          <cell r="O75" t="str">
            <v>SI</v>
          </cell>
          <cell r="P75" t="str">
            <v>Documento</v>
          </cell>
          <cell r="Q75" t="str">
            <v>Semestral</v>
          </cell>
          <cell r="R75" t="str">
            <v>Acumulado</v>
          </cell>
          <cell r="S75">
            <v>0</v>
          </cell>
          <cell r="T75">
            <v>0</v>
          </cell>
          <cell r="U75">
            <v>1</v>
          </cell>
          <cell r="V75">
            <v>0</v>
          </cell>
          <cell r="W75">
            <v>0</v>
          </cell>
          <cell r="X75">
            <v>1</v>
          </cell>
          <cell r="Y75">
            <v>0</v>
          </cell>
          <cell r="Z75">
            <v>0</v>
          </cell>
          <cell r="AA75">
            <v>0</v>
          </cell>
          <cell r="AB75">
            <v>0</v>
          </cell>
          <cell r="AC75">
            <v>0</v>
          </cell>
          <cell r="AD75">
            <v>0</v>
          </cell>
          <cell r="AE75" t="str">
            <v>El Ministerio del Interior informó a las entidades que aún no cuenta con los resultados del Censo correspondiente a la Comunidad Rrom, si bien se esperaba contar con los resultados a finales del mes de abril de 2016 han notificado que estos aún no están c</v>
          </cell>
          <cell r="AF75">
            <v>42490.208333333299</v>
          </cell>
          <cell r="AG75">
            <v>42493.339953703697</v>
          </cell>
          <cell r="AH75" t="str">
            <v>Adriana Correa Velásquez</v>
          </cell>
          <cell r="AI75" t="str">
            <v>acorrea@mintic.gov.co</v>
          </cell>
          <cell r="AJ75">
            <v>10</v>
          </cell>
          <cell r="AK75">
            <v>0</v>
          </cell>
          <cell r="AL75">
            <v>0</v>
          </cell>
        </row>
        <row r="76">
          <cell r="A76">
            <v>5319</v>
          </cell>
          <cell r="B76" t="str">
            <v>Todos por un Nuevo País</v>
          </cell>
          <cell r="C76" t="str">
            <v>Competitividad e infraestructura estratégica</v>
          </cell>
          <cell r="D76" t="str">
            <v>Promover las TIC como plataforma para la equidad, la educación y la competitividad</v>
          </cell>
          <cell r="E76" t="str">
            <v>TIC</v>
          </cell>
          <cell r="F76" t="str">
            <v>MINTIC</v>
          </cell>
          <cell r="G76" t="str">
            <v>Grupos Étnicos - TIC</v>
          </cell>
          <cell r="H76">
            <v>5319</v>
          </cell>
          <cell r="I76" t="str">
            <v>Estrategia de sensibilización y concienciación desarrollada</v>
          </cell>
          <cell r="J76" t="str">
            <v>Producto</v>
          </cell>
          <cell r="K76" t="str">
            <v>Sectorial</v>
          </cell>
          <cell r="L76" t="str">
            <v>NO</v>
          </cell>
          <cell r="M76" t="str">
            <v>NO</v>
          </cell>
          <cell r="N76" t="str">
            <v>NO</v>
          </cell>
          <cell r="O76" t="str">
            <v>NO</v>
          </cell>
          <cell r="P76" t="str">
            <v>Estrategia</v>
          </cell>
          <cell r="Q76" t="str">
            <v>Semestral</v>
          </cell>
          <cell r="R76" t="str">
            <v>Acumulado</v>
          </cell>
          <cell r="S76">
            <v>0</v>
          </cell>
          <cell r="T76">
            <v>0</v>
          </cell>
          <cell r="U76">
            <v>3</v>
          </cell>
          <cell r="V76">
            <v>3</v>
          </cell>
          <cell r="W76">
            <v>3</v>
          </cell>
          <cell r="X76">
            <v>9</v>
          </cell>
          <cell r="Y76">
            <v>0</v>
          </cell>
          <cell r="Z76">
            <v>0</v>
          </cell>
          <cell r="AA76">
            <v>0</v>
          </cell>
          <cell r="AB76">
            <v>0</v>
          </cell>
          <cell r="AC76">
            <v>0</v>
          </cell>
          <cell r="AD76">
            <v>0</v>
          </cell>
          <cell r="AE76">
            <v>0</v>
          </cell>
          <cell r="AF76">
            <v>0</v>
          </cell>
          <cell r="AG76">
            <v>0</v>
          </cell>
          <cell r="AH76" t="str">
            <v>Adriana Correa Velásquez</v>
          </cell>
          <cell r="AI76" t="str">
            <v>acorrea@mintic.gov.co</v>
          </cell>
          <cell r="AJ76">
            <v>5</v>
          </cell>
          <cell r="AK76">
            <v>0</v>
          </cell>
          <cell r="AL76">
            <v>0</v>
          </cell>
        </row>
        <row r="77">
          <cell r="A77">
            <v>5355</v>
          </cell>
          <cell r="B77" t="str">
            <v>Todos por un Nuevo País</v>
          </cell>
          <cell r="C77" t="str">
            <v>Competitividad e infraestructura estratégica</v>
          </cell>
          <cell r="D77" t="str">
            <v>Promover las TIC como plataforma para la equidad, la educación y la competitividad</v>
          </cell>
          <cell r="E77" t="str">
            <v>TIC</v>
          </cell>
          <cell r="F77" t="str">
            <v>MINTIC</v>
          </cell>
          <cell r="G77" t="str">
            <v>Grupos Étnicos - TIC</v>
          </cell>
          <cell r="H77">
            <v>5355</v>
          </cell>
          <cell r="I77" t="str">
            <v>Porcentaje de población indígena con acceso a TIC en Puntos y Kioscos Vive Digital,  atendida a través de estrategias de apropiación diferenciales.</v>
          </cell>
          <cell r="J77" t="str">
            <v>Producto</v>
          </cell>
          <cell r="K77" t="str">
            <v>Transversal</v>
          </cell>
          <cell r="L77" t="str">
            <v>NO</v>
          </cell>
          <cell r="M77" t="str">
            <v>NO</v>
          </cell>
          <cell r="N77" t="str">
            <v>SI</v>
          </cell>
          <cell r="O77" t="str">
            <v>SI</v>
          </cell>
          <cell r="P77" t="str">
            <v>Porcentaje</v>
          </cell>
          <cell r="Q77" t="str">
            <v>Trimestral</v>
          </cell>
          <cell r="R77" t="str">
            <v>Stock</v>
          </cell>
          <cell r="S77">
            <v>0</v>
          </cell>
          <cell r="T77">
            <v>0</v>
          </cell>
          <cell r="U77">
            <v>100</v>
          </cell>
          <cell r="V77">
            <v>100</v>
          </cell>
          <cell r="W77">
            <v>100</v>
          </cell>
          <cell r="X77">
            <v>100</v>
          </cell>
          <cell r="Y77">
            <v>0</v>
          </cell>
          <cell r="Z77">
            <v>0</v>
          </cell>
          <cell r="AA77">
            <v>0</v>
          </cell>
          <cell r="AB77">
            <v>0</v>
          </cell>
          <cell r="AC77">
            <v>42460.208333333299</v>
          </cell>
          <cell r="AD77">
            <v>42471.671921724497</v>
          </cell>
          <cell r="AE77" t="str">
            <v>Se requirió a los contratistas encargados de la operación del Proyecto Kioscos Vive Digital en la fase 2 y 3, para que incluyan contenidos con enfoque diferencial que fortalezcan las iniciativas propias de las Comunidades indígenas en relación a su comuni</v>
          </cell>
          <cell r="AF77">
            <v>42490.208333333299</v>
          </cell>
          <cell r="AG77">
            <v>42500.772815393502</v>
          </cell>
          <cell r="AH77" t="str">
            <v>Luis Fernando Lozano Mier</v>
          </cell>
          <cell r="AI77" t="str">
            <v>lflozano@mintic.gov.co</v>
          </cell>
          <cell r="AJ77">
            <v>30</v>
          </cell>
          <cell r="AK77">
            <v>42551.208333333299</v>
          </cell>
          <cell r="AL77">
            <v>-73</v>
          </cell>
        </row>
        <row r="78">
          <cell r="A78">
            <v>4831</v>
          </cell>
          <cell r="B78" t="str">
            <v>Todos por un Nuevo País</v>
          </cell>
          <cell r="C78" t="str">
            <v>Competitividad e infraestructura estratégica</v>
          </cell>
          <cell r="D78" t="str">
            <v>Promover las TIC como plataforma para la equidad, la educación y la competitividad</v>
          </cell>
          <cell r="E78" t="str">
            <v>TIC</v>
          </cell>
          <cell r="F78" t="str">
            <v>MINTIC</v>
          </cell>
          <cell r="G78" t="str">
            <v>Apropiación  de las Tecnologías de la Información y las Comunicaciones</v>
          </cell>
          <cell r="H78">
            <v>4831</v>
          </cell>
          <cell r="I78" t="str">
            <v>Personas capacitadas en TIC</v>
          </cell>
          <cell r="J78" t="str">
            <v>Producto</v>
          </cell>
          <cell r="K78" t="str">
            <v>Sectorial</v>
          </cell>
          <cell r="L78" t="str">
            <v>SI</v>
          </cell>
          <cell r="M78" t="str">
            <v>NO</v>
          </cell>
          <cell r="N78" t="str">
            <v>NO</v>
          </cell>
          <cell r="O78" t="str">
            <v>SI</v>
          </cell>
          <cell r="P78" t="str">
            <v>Personas</v>
          </cell>
          <cell r="Q78" t="str">
            <v>Trimestral</v>
          </cell>
          <cell r="R78" t="str">
            <v>Acumulado</v>
          </cell>
          <cell r="S78">
            <v>1450000</v>
          </cell>
          <cell r="T78">
            <v>27524</v>
          </cell>
          <cell r="U78">
            <v>440000</v>
          </cell>
          <cell r="V78">
            <v>457476</v>
          </cell>
          <cell r="W78">
            <v>430000</v>
          </cell>
          <cell r="X78">
            <v>1355000</v>
          </cell>
          <cell r="Y78">
            <v>0</v>
          </cell>
          <cell r="Z78">
            <v>0</v>
          </cell>
          <cell r="AA78">
            <v>1173685</v>
          </cell>
          <cell r="AB78">
            <v>86.62</v>
          </cell>
          <cell r="AC78">
            <v>42460.208333333299</v>
          </cell>
          <cell r="AD78">
            <v>42468.370254861104</v>
          </cell>
          <cell r="AE78" t="str">
            <v>Ciudadanía Digital es la iniciativa que desde la Dirección de Apropiación se lleva a cabo para capacitar en las TIC,sin embargo debido al aplazamiento presupuestal no se pudo contratar las tres estrategias planteadas para llevarlas a cabo. es por esto que</v>
          </cell>
          <cell r="AF78">
            <v>42490.208333333299</v>
          </cell>
          <cell r="AG78">
            <v>42500.415527777797</v>
          </cell>
          <cell r="AH78" t="str">
            <v>Adriana Correa Velásquez</v>
          </cell>
          <cell r="AI78" t="str">
            <v>acorrea@mintic.gov.co</v>
          </cell>
          <cell r="AJ78">
            <v>20</v>
          </cell>
          <cell r="AK78">
            <v>42551.208333333299</v>
          </cell>
          <cell r="AL78">
            <v>-63</v>
          </cell>
        </row>
        <row r="79">
          <cell r="A79">
            <v>4832</v>
          </cell>
          <cell r="B79" t="str">
            <v>Todos por un Nuevo País</v>
          </cell>
          <cell r="C79" t="str">
            <v>Competitividad e infraestructura estratégica</v>
          </cell>
          <cell r="D79" t="str">
            <v>Promover las TIC como plataforma para la equidad, la educación y la competitividad</v>
          </cell>
          <cell r="E79" t="str">
            <v>TIC</v>
          </cell>
          <cell r="F79" t="str">
            <v>MINTIC</v>
          </cell>
          <cell r="G79" t="str">
            <v>Apropiación  de las Tecnologías de la Información y las Comunicaciones</v>
          </cell>
          <cell r="H79">
            <v>4832</v>
          </cell>
          <cell r="I79" t="str">
            <v>Personas sensibilizadas en uso responsable de TIC</v>
          </cell>
          <cell r="J79" t="str">
            <v>Producto</v>
          </cell>
          <cell r="K79" t="str">
            <v>Sectorial</v>
          </cell>
          <cell r="L79" t="str">
            <v>SI</v>
          </cell>
          <cell r="M79" t="str">
            <v>NO</v>
          </cell>
          <cell r="N79" t="str">
            <v>NO</v>
          </cell>
          <cell r="O79" t="str">
            <v>SI</v>
          </cell>
          <cell r="P79" t="str">
            <v>Personas</v>
          </cell>
          <cell r="Q79" t="str">
            <v>Mensual</v>
          </cell>
          <cell r="R79" t="str">
            <v>Acumulado</v>
          </cell>
          <cell r="S79">
            <v>600000</v>
          </cell>
          <cell r="T79">
            <v>340000</v>
          </cell>
          <cell r="U79">
            <v>360000</v>
          </cell>
          <cell r="V79">
            <v>380000</v>
          </cell>
          <cell r="W79">
            <v>405700</v>
          </cell>
          <cell r="X79">
            <v>1485700</v>
          </cell>
          <cell r="Y79">
            <v>183846</v>
          </cell>
          <cell r="Z79">
            <v>51.07</v>
          </cell>
          <cell r="AA79">
            <v>1211782</v>
          </cell>
          <cell r="AB79">
            <v>81.56</v>
          </cell>
          <cell r="AC79">
            <v>42490.208333333299</v>
          </cell>
          <cell r="AD79">
            <v>42493.336309293998</v>
          </cell>
          <cell r="AE79" t="str">
            <v>La sensibilización es un proceso de comunicación, activo y creativo, que promueve transformaciones o cambios de comportamientos en la sociedad. Busca generar conciencia sobre la importancia de desenvolverse e interactuar responsablemente con las TIC. En T</v>
          </cell>
          <cell r="AF79">
            <v>42490.208333333299</v>
          </cell>
          <cell r="AG79">
            <v>42493.336309143502</v>
          </cell>
          <cell r="AH79" t="str">
            <v>Adriana Correa Velásquez</v>
          </cell>
          <cell r="AI79" t="str">
            <v>acorrea@mintic.gov.co</v>
          </cell>
          <cell r="AJ79">
            <v>8</v>
          </cell>
          <cell r="AK79">
            <v>42520.208333333299</v>
          </cell>
          <cell r="AL79">
            <v>-21</v>
          </cell>
        </row>
        <row r="80">
          <cell r="A80">
            <v>4833</v>
          </cell>
          <cell r="B80" t="str">
            <v>Todos por un Nuevo País</v>
          </cell>
          <cell r="C80" t="str">
            <v>Competitividad e infraestructura estratégica</v>
          </cell>
          <cell r="D80" t="str">
            <v>Promover las TIC como plataforma para la equidad, la educación y la competitividad</v>
          </cell>
          <cell r="E80" t="str">
            <v>TIC</v>
          </cell>
          <cell r="F80" t="str">
            <v>MINTIC</v>
          </cell>
          <cell r="G80" t="str">
            <v>Apropiación  de las Tecnologías de la Información y las Comunicaciones</v>
          </cell>
          <cell r="H80">
            <v>4833</v>
          </cell>
          <cell r="I80" t="str">
            <v>Nuevas personas sensibilizadas por el Programa RedVolución</v>
          </cell>
          <cell r="J80" t="str">
            <v>Producto</v>
          </cell>
          <cell r="K80" t="str">
            <v>Sectorial</v>
          </cell>
          <cell r="L80" t="str">
            <v>SI</v>
          </cell>
          <cell r="M80" t="str">
            <v>NO</v>
          </cell>
          <cell r="N80" t="str">
            <v>NO</v>
          </cell>
          <cell r="O80" t="str">
            <v>SI</v>
          </cell>
          <cell r="P80" t="str">
            <v>Personas</v>
          </cell>
          <cell r="Q80" t="str">
            <v>Semestral</v>
          </cell>
          <cell r="R80" t="str">
            <v>Acumulado</v>
          </cell>
          <cell r="S80">
            <v>13390</v>
          </cell>
          <cell r="T80">
            <v>104861</v>
          </cell>
          <cell r="U80">
            <v>197139</v>
          </cell>
          <cell r="V80">
            <v>197139</v>
          </cell>
          <cell r="W80">
            <v>104861</v>
          </cell>
          <cell r="X80">
            <v>604000</v>
          </cell>
          <cell r="Y80">
            <v>0</v>
          </cell>
          <cell r="Z80">
            <v>0</v>
          </cell>
          <cell r="AA80">
            <v>0</v>
          </cell>
          <cell r="AB80">
            <v>0</v>
          </cell>
          <cell r="AC80">
            <v>0</v>
          </cell>
          <cell r="AD80">
            <v>0</v>
          </cell>
          <cell r="AE80" t="str">
            <v>Para lograr sensibilizar personas a través de las iniciativa de Redvolución, es necesario vincular instituciones educativas que quieran que sus alumnos presten servicio social obligatorio, u otros metodos de atención a la comunidad a través de Redvolución</v>
          </cell>
          <cell r="AF80">
            <v>42490.208333333299</v>
          </cell>
          <cell r="AG80">
            <v>42493.3372568634</v>
          </cell>
          <cell r="AH80" t="str">
            <v>Adriana Correa Velásquez</v>
          </cell>
          <cell r="AI80" t="str">
            <v>acorrea@mintic.gov.co</v>
          </cell>
          <cell r="AJ80">
            <v>15</v>
          </cell>
          <cell r="AK80">
            <v>0</v>
          </cell>
          <cell r="AL80">
            <v>0</v>
          </cell>
        </row>
        <row r="81">
          <cell r="A81">
            <v>4834</v>
          </cell>
          <cell r="B81" t="str">
            <v>Todos por un Nuevo País</v>
          </cell>
          <cell r="C81" t="str">
            <v>Competitividad e infraestructura estratégica</v>
          </cell>
          <cell r="D81" t="str">
            <v>Promover las TIC como plataforma para la equidad, la educación y la competitividad</v>
          </cell>
          <cell r="E81" t="str">
            <v>TIC</v>
          </cell>
          <cell r="F81" t="str">
            <v>MINTIC</v>
          </cell>
          <cell r="G81" t="str">
            <v>Apropiación  de las Tecnologías de la Información y las Comunicaciones</v>
          </cell>
          <cell r="H81">
            <v>4834</v>
          </cell>
          <cell r="I81" t="str">
            <v>Descargas del software ConverTIC</v>
          </cell>
          <cell r="J81" t="str">
            <v>Producto</v>
          </cell>
          <cell r="K81" t="str">
            <v>Sectorial</v>
          </cell>
          <cell r="L81" t="str">
            <v>SI</v>
          </cell>
          <cell r="M81" t="str">
            <v>NO</v>
          </cell>
          <cell r="N81" t="str">
            <v>NO</v>
          </cell>
          <cell r="O81" t="str">
            <v>SI</v>
          </cell>
          <cell r="P81" t="str">
            <v>Descargas</v>
          </cell>
          <cell r="Q81" t="str">
            <v>Trimestral</v>
          </cell>
          <cell r="R81" t="str">
            <v>Acumulado</v>
          </cell>
          <cell r="S81">
            <v>100000</v>
          </cell>
          <cell r="T81">
            <v>120000</v>
          </cell>
          <cell r="U81">
            <v>140000</v>
          </cell>
          <cell r="V81">
            <v>140000</v>
          </cell>
          <cell r="W81">
            <v>0</v>
          </cell>
          <cell r="X81">
            <v>400000</v>
          </cell>
          <cell r="Y81">
            <v>3976</v>
          </cell>
          <cell r="Z81">
            <v>2.84</v>
          </cell>
          <cell r="AA81">
            <v>66161</v>
          </cell>
          <cell r="AB81">
            <v>16.54</v>
          </cell>
          <cell r="AC81">
            <v>42460.208333333299</v>
          </cell>
          <cell r="AD81">
            <v>42493.338423842601</v>
          </cell>
          <cell r="AE81" t="str">
            <v>Durante el mes de abril se han logrado 663 descargas del Software Jaws y Magic de la iniciativa Convertic. llegando a 4639 descargas. Adicionalmente se esta realizando una alianza con el INCI, quienes van a formar a personas en el uso del software para qu</v>
          </cell>
          <cell r="AF81">
            <v>42490.208333333299</v>
          </cell>
          <cell r="AG81">
            <v>42493.338423692097</v>
          </cell>
          <cell r="AH81" t="str">
            <v>Adriana Correa Velásquez</v>
          </cell>
          <cell r="AI81" t="str">
            <v>acorrea@mintic.gov.co</v>
          </cell>
          <cell r="AJ81">
            <v>20</v>
          </cell>
          <cell r="AK81">
            <v>42551.208333333299</v>
          </cell>
          <cell r="AL81">
            <v>-63</v>
          </cell>
        </row>
        <row r="82">
          <cell r="A82">
            <v>4835</v>
          </cell>
          <cell r="B82" t="str">
            <v>Todos por un Nuevo País</v>
          </cell>
          <cell r="C82" t="str">
            <v>Competitividad e infraestructura estratégica</v>
          </cell>
          <cell r="D82" t="str">
            <v>Promover las TIC como plataforma para la equidad, la educación y la competitividad</v>
          </cell>
          <cell r="E82" t="str">
            <v>TIC</v>
          </cell>
          <cell r="F82" t="str">
            <v>MINTIC</v>
          </cell>
          <cell r="G82" t="str">
            <v>Apropiación  de las Tecnologías de la Información y las Comunicaciones</v>
          </cell>
          <cell r="H82">
            <v>4835</v>
          </cell>
          <cell r="I82" t="str">
            <v>Personas teletrabajando en el país</v>
          </cell>
          <cell r="J82" t="str">
            <v>Producto</v>
          </cell>
          <cell r="K82" t="str">
            <v>Sectorial</v>
          </cell>
          <cell r="L82" t="str">
            <v>SI</v>
          </cell>
          <cell r="M82" t="str">
            <v>NO</v>
          </cell>
          <cell r="N82" t="str">
            <v>NO</v>
          </cell>
          <cell r="O82" t="str">
            <v>SI</v>
          </cell>
          <cell r="P82" t="str">
            <v>Personas</v>
          </cell>
          <cell r="Q82" t="str">
            <v>Anual</v>
          </cell>
          <cell r="R82" t="str">
            <v>Capacidad</v>
          </cell>
          <cell r="S82">
            <v>31553</v>
          </cell>
          <cell r="T82">
            <v>55813</v>
          </cell>
          <cell r="U82">
            <v>79883</v>
          </cell>
          <cell r="V82">
            <v>103953</v>
          </cell>
          <cell r="W82">
            <v>120000</v>
          </cell>
          <cell r="X82">
            <v>120000</v>
          </cell>
          <cell r="Y82">
            <v>0</v>
          </cell>
          <cell r="Z82">
            <v>0</v>
          </cell>
          <cell r="AA82">
            <v>0</v>
          </cell>
          <cell r="AB82">
            <v>0</v>
          </cell>
          <cell r="AC82">
            <v>0</v>
          </cell>
          <cell r="AD82">
            <v>0</v>
          </cell>
          <cell r="AE82" t="str">
            <v>En cada mes se ha logrado establecer contacto con nuevas gobernaciones y alcaldías en departamentos como: Huila, Tolima, César, Atlántico, Caldas, norte de Santander y Boyacá. No obstante, también se ha reactivado el Teletrabajo en el sector privado, esto</v>
          </cell>
          <cell r="AF82">
            <v>42490.208333333299</v>
          </cell>
          <cell r="AG82">
            <v>42501.491813043998</v>
          </cell>
          <cell r="AH82" t="str">
            <v>Adriana Correa Velásquez</v>
          </cell>
          <cell r="AI82" t="str">
            <v>acorrea@mintic.gov.co</v>
          </cell>
          <cell r="AJ82">
            <v>20</v>
          </cell>
          <cell r="AK82">
            <v>0</v>
          </cell>
          <cell r="AL82">
            <v>0</v>
          </cell>
        </row>
        <row r="83">
          <cell r="A83">
            <v>4836</v>
          </cell>
          <cell r="B83" t="str">
            <v>Todos por un Nuevo País</v>
          </cell>
          <cell r="C83" t="str">
            <v>Competitividad e infraestructura estratégica</v>
          </cell>
          <cell r="D83" t="str">
            <v>Promover las TIC como plataforma para la equidad, la educación y la competitividad</v>
          </cell>
          <cell r="E83" t="str">
            <v>TIC</v>
          </cell>
          <cell r="F83" t="str">
            <v>MINTIC</v>
          </cell>
          <cell r="G83" t="str">
            <v>Apropiación  de las Tecnologías de la Información y las Comunicaciones</v>
          </cell>
          <cell r="H83">
            <v>4836</v>
          </cell>
          <cell r="I83" t="str">
            <v>Conexiones a internet de banda ancha</v>
          </cell>
          <cell r="J83" t="str">
            <v>Resultado</v>
          </cell>
          <cell r="K83" t="str">
            <v>Sectorial</v>
          </cell>
          <cell r="L83" t="str">
            <v>SI</v>
          </cell>
          <cell r="M83" t="str">
            <v>NO</v>
          </cell>
          <cell r="N83" t="str">
            <v>NO</v>
          </cell>
          <cell r="O83" t="str">
            <v>SI</v>
          </cell>
          <cell r="P83" t="str">
            <v>Millones de conexiones</v>
          </cell>
          <cell r="Q83" t="str">
            <v>Trimestral</v>
          </cell>
          <cell r="R83" t="str">
            <v>Capacidad</v>
          </cell>
          <cell r="S83">
            <v>9.6999999999999993</v>
          </cell>
          <cell r="T83">
            <v>12</v>
          </cell>
          <cell r="U83">
            <v>15</v>
          </cell>
          <cell r="V83">
            <v>19</v>
          </cell>
          <cell r="W83">
            <v>27</v>
          </cell>
          <cell r="X83">
            <v>27</v>
          </cell>
          <cell r="Y83">
            <v>0</v>
          </cell>
          <cell r="Z83">
            <v>0</v>
          </cell>
          <cell r="AA83">
            <v>0</v>
          </cell>
          <cell r="AB83">
            <v>0</v>
          </cell>
          <cell r="AC83">
            <v>0</v>
          </cell>
          <cell r="AD83">
            <v>0</v>
          </cell>
          <cell r="AE83" t="str">
            <v>El Boletín Trimestral de las TIC del cuarto trimestre de 2015 publicado en abril de 2016, da cuenta que en Colombia finalizó el año 2015 con 12,4 Millones de Conexiones a Internet Banda Ancha y un índice de penetración del 25,8%. Por otro lado, durante el</v>
          </cell>
          <cell r="AF83">
            <v>42490.208333333299</v>
          </cell>
          <cell r="AG83">
            <v>42501.471533715303</v>
          </cell>
          <cell r="AH83" t="str">
            <v>Marianella Bernal Parada</v>
          </cell>
          <cell r="AI83" t="str">
            <v>marianella.bernal@cormagdalena.gov.co</v>
          </cell>
          <cell r="AJ83">
            <v>60</v>
          </cell>
          <cell r="AK83">
            <v>0</v>
          </cell>
          <cell r="AL83">
            <v>0</v>
          </cell>
        </row>
        <row r="84">
          <cell r="A84">
            <v>5130</v>
          </cell>
          <cell r="B84" t="str">
            <v>Todos por un Nuevo País</v>
          </cell>
          <cell r="C84" t="str">
            <v>Competitividad e infraestructura estratégica</v>
          </cell>
          <cell r="D84" t="str">
            <v>Promover las TIC como plataforma para la equidad, la educación y la competitividad</v>
          </cell>
          <cell r="E84" t="str">
            <v>TIC</v>
          </cell>
          <cell r="F84" t="str">
            <v>MINTIC</v>
          </cell>
          <cell r="G84" t="str">
            <v>Apropiación  de las Tecnologías de la Información y las Comunicaciones</v>
          </cell>
          <cell r="H84">
            <v>5130</v>
          </cell>
          <cell r="I84" t="str">
            <v>Hogares de estrato 1 y 2 beneficiarios de Conexiones digitales (millones)</v>
          </cell>
          <cell r="J84" t="str">
            <v>Resultado</v>
          </cell>
          <cell r="K84" t="str">
            <v>Sectorial</v>
          </cell>
          <cell r="L84" t="str">
            <v>SI</v>
          </cell>
          <cell r="M84" t="str">
            <v>SI</v>
          </cell>
          <cell r="N84" t="str">
            <v>NO</v>
          </cell>
          <cell r="O84" t="str">
            <v>SI</v>
          </cell>
          <cell r="P84" t="str">
            <v>Conexiones a Internet</v>
          </cell>
          <cell r="Q84" t="str">
            <v>Semestral</v>
          </cell>
          <cell r="R84" t="str">
            <v>Capacidad</v>
          </cell>
          <cell r="S84">
            <v>2.1</v>
          </cell>
          <cell r="T84">
            <v>2.1</v>
          </cell>
          <cell r="U84">
            <v>2.13</v>
          </cell>
          <cell r="V84">
            <v>2.4300000000000002</v>
          </cell>
          <cell r="W84">
            <v>2.7</v>
          </cell>
          <cell r="X84">
            <v>2.7</v>
          </cell>
          <cell r="Y84">
            <v>0</v>
          </cell>
          <cell r="Z84">
            <v>0</v>
          </cell>
          <cell r="AA84">
            <v>0</v>
          </cell>
          <cell r="AB84">
            <v>0</v>
          </cell>
          <cell r="AC84">
            <v>0</v>
          </cell>
          <cell r="AD84">
            <v>0</v>
          </cell>
          <cell r="AE84" t="str">
            <v>Para el proyecto Conexiones Digitales II, de acuerdo con lo establecido como meta 3 del Anexo Técnico, tanto de la Licitación Pública como de la Selección Abreviada, los contratistas presentaron para revisión por parte de la interventoría los siguientes d</v>
          </cell>
          <cell r="AF84">
            <v>42490.208333333299</v>
          </cell>
          <cell r="AG84">
            <v>42501.428956909702</v>
          </cell>
          <cell r="AH84" t="str">
            <v>Luis Fernando Lozano Mier</v>
          </cell>
          <cell r="AI84" t="str">
            <v>lflozano@mintic.gov.co</v>
          </cell>
          <cell r="AJ84">
            <v>90</v>
          </cell>
          <cell r="AK84">
            <v>0</v>
          </cell>
          <cell r="AL84">
            <v>0</v>
          </cell>
        </row>
        <row r="85">
          <cell r="A85">
            <v>4843</v>
          </cell>
          <cell r="B85" t="str">
            <v>Todos por un Nuevo País</v>
          </cell>
          <cell r="C85" t="str">
            <v>Competitividad e infraestructura estratégica</v>
          </cell>
          <cell r="D85" t="str">
            <v>Promover las TIC como plataforma para la equidad, la educación y la competitividad</v>
          </cell>
          <cell r="E85" t="str">
            <v>TIC</v>
          </cell>
          <cell r="F85" t="str">
            <v>MINTIC</v>
          </cell>
          <cell r="G85" t="str">
            <v>Apropiación  de las Tecnologías de la Información y las Comunicaciones</v>
          </cell>
          <cell r="H85">
            <v>4843</v>
          </cell>
          <cell r="I85" t="str">
            <v>Cobertura nacional de televisión digital (terrestre y DTH)</v>
          </cell>
          <cell r="J85" t="str">
            <v>Gestión</v>
          </cell>
          <cell r="K85" t="str">
            <v>Sectorial</v>
          </cell>
          <cell r="L85" t="str">
            <v>SI</v>
          </cell>
          <cell r="M85" t="str">
            <v>NO</v>
          </cell>
          <cell r="N85" t="str">
            <v>NO</v>
          </cell>
          <cell r="O85" t="str">
            <v>SI</v>
          </cell>
          <cell r="P85" t="str">
            <v>Porcentaje</v>
          </cell>
          <cell r="Q85" t="str">
            <v>Anual</v>
          </cell>
          <cell r="R85" t="str">
            <v>Capacidad</v>
          </cell>
          <cell r="S85">
            <v>62.5</v>
          </cell>
          <cell r="T85">
            <v>70.3</v>
          </cell>
          <cell r="U85">
            <v>86.9</v>
          </cell>
          <cell r="V85">
            <v>86.9</v>
          </cell>
          <cell r="W85">
            <v>100</v>
          </cell>
          <cell r="X85">
            <v>100</v>
          </cell>
          <cell r="Y85">
            <v>0</v>
          </cell>
          <cell r="Z85">
            <v>0</v>
          </cell>
          <cell r="AA85">
            <v>0</v>
          </cell>
          <cell r="AB85">
            <v>0</v>
          </cell>
          <cell r="AC85">
            <v>0</v>
          </cell>
          <cell r="AD85">
            <v>0</v>
          </cell>
          <cell r="AE85" t="str">
            <v>RTVC definió el nuevo cronograma de ejecución de la fase de implementación de TDT, denominada Fase III con la cual se dará cobertura a la población del municipio de Buenaventura. Con base en dicho cronograma la ANTV definirá el plan de acción para el cump</v>
          </cell>
          <cell r="AF85">
            <v>42490.208333333299</v>
          </cell>
          <cell r="AG85">
            <v>42500.419543784701</v>
          </cell>
          <cell r="AH85" t="str">
            <v>Angela Mora Soto</v>
          </cell>
          <cell r="AI85" t="str">
            <v>angela.mora@antv.gov.co</v>
          </cell>
          <cell r="AJ85">
            <v>30</v>
          </cell>
          <cell r="AK85">
            <v>0</v>
          </cell>
          <cell r="AL85">
            <v>0</v>
          </cell>
        </row>
        <row r="86">
          <cell r="A86">
            <v>4844</v>
          </cell>
          <cell r="B86" t="str">
            <v>Todos por un Nuevo País</v>
          </cell>
          <cell r="C86" t="str">
            <v>Competitividad e infraestructura estratégica</v>
          </cell>
          <cell r="D86" t="str">
            <v>Promover las TIC como plataforma para la equidad, la educación y la competitividad</v>
          </cell>
          <cell r="E86" t="str">
            <v>TIC</v>
          </cell>
          <cell r="F86" t="str">
            <v>MINTIC</v>
          </cell>
          <cell r="G86" t="str">
            <v>Apropiación  de las Tecnologías de la Información y las Comunicaciones</v>
          </cell>
          <cell r="H86">
            <v>4844</v>
          </cell>
          <cell r="I86" t="str">
            <v>Profesores y estudiantes con acceso a un equipo terminal</v>
          </cell>
          <cell r="J86" t="str">
            <v>Producto</v>
          </cell>
          <cell r="K86" t="str">
            <v>Sectorial</v>
          </cell>
          <cell r="L86" t="str">
            <v>SI</v>
          </cell>
          <cell r="M86" t="str">
            <v>NO</v>
          </cell>
          <cell r="N86" t="str">
            <v>NO</v>
          </cell>
          <cell r="O86" t="str">
            <v>SI</v>
          </cell>
          <cell r="P86" t="str">
            <v>Docentes y estudiantes</v>
          </cell>
          <cell r="Q86" t="str">
            <v>Mensual</v>
          </cell>
          <cell r="R86" t="str">
            <v>Acumulado</v>
          </cell>
          <cell r="S86">
            <v>8215351</v>
          </cell>
          <cell r="T86">
            <v>865000</v>
          </cell>
          <cell r="U86">
            <v>2595000</v>
          </cell>
          <cell r="V86">
            <v>3460000</v>
          </cell>
          <cell r="W86">
            <v>1730000</v>
          </cell>
          <cell r="X86">
            <v>8650000</v>
          </cell>
          <cell r="Y86">
            <v>7396</v>
          </cell>
          <cell r="Z86">
            <v>0.28499999999999998</v>
          </cell>
          <cell r="AA86">
            <v>3375106</v>
          </cell>
          <cell r="AB86">
            <v>39.018999999999998</v>
          </cell>
          <cell r="AC86">
            <v>42490.208333333299</v>
          </cell>
          <cell r="AD86">
            <v>42500.4386190972</v>
          </cell>
          <cell r="AE86" t="str">
            <v>Durante el año 2016 se han beneficiado 7.396 estudiantes y docentes con la entrega de terminales en sedes educativas, bibliotecas y casas de la cultura de los cuales 1.592 fueron beneficiados durante el mes de abril de 2016 en los departamentos de Antioqu</v>
          </cell>
          <cell r="AF86">
            <v>42490.208333333299</v>
          </cell>
          <cell r="AG86">
            <v>42500.438618946799</v>
          </cell>
          <cell r="AH86" t="str">
            <v>Reynel Fernando Bedoya</v>
          </cell>
          <cell r="AI86" t="str">
            <v>rfbedoya@cpe.gov.co</v>
          </cell>
          <cell r="AJ86">
            <v>0</v>
          </cell>
          <cell r="AK86">
            <v>42520.208333333299</v>
          </cell>
          <cell r="AL86">
            <v>-13</v>
          </cell>
        </row>
        <row r="87">
          <cell r="A87">
            <v>4845</v>
          </cell>
          <cell r="B87" t="str">
            <v>Todos por un Nuevo País</v>
          </cell>
          <cell r="C87" t="str">
            <v>Competitividad e infraestructura estratégica</v>
          </cell>
          <cell r="D87" t="str">
            <v>Promover las TIC como plataforma para la equidad, la educación y la competitividad</v>
          </cell>
          <cell r="E87" t="str">
            <v>TIC</v>
          </cell>
          <cell r="F87" t="str">
            <v>MINTIC</v>
          </cell>
          <cell r="G87" t="str">
            <v>Apropiación  de las Tecnologías de la Información y las Comunicaciones</v>
          </cell>
          <cell r="H87">
            <v>4845</v>
          </cell>
          <cell r="I87" t="str">
            <v>Terminales comprados y subsidiados para escuelas, estudiantes y doncentes</v>
          </cell>
          <cell r="J87" t="str">
            <v>Gestión</v>
          </cell>
          <cell r="K87" t="str">
            <v>Sectorial</v>
          </cell>
          <cell r="L87" t="str">
            <v>SI</v>
          </cell>
          <cell r="M87" t="str">
            <v>NO</v>
          </cell>
          <cell r="N87" t="str">
            <v>NO</v>
          </cell>
          <cell r="O87" t="str">
            <v>SI</v>
          </cell>
          <cell r="P87" t="str">
            <v>Terminales</v>
          </cell>
          <cell r="Q87" t="str">
            <v>Mensual</v>
          </cell>
          <cell r="R87" t="str">
            <v>Acumulado</v>
          </cell>
          <cell r="S87">
            <v>841435</v>
          </cell>
          <cell r="T87">
            <v>560000</v>
          </cell>
          <cell r="U87">
            <v>403000</v>
          </cell>
          <cell r="V87">
            <v>514000</v>
          </cell>
          <cell r="W87">
            <v>523000</v>
          </cell>
          <cell r="X87">
            <v>2000000</v>
          </cell>
          <cell r="Y87">
            <v>8875</v>
          </cell>
          <cell r="Z87">
            <v>2.202</v>
          </cell>
          <cell r="AA87">
            <v>623926</v>
          </cell>
          <cell r="AB87">
            <v>31.196000000000002</v>
          </cell>
          <cell r="AC87">
            <v>42490.208333333299</v>
          </cell>
          <cell r="AD87">
            <v>42500.4298164352</v>
          </cell>
          <cell r="AE87" t="str">
            <v>Durante el año 2016 se han entregado 8.875 terminales en sedes educativas, casas de la cultura y bibliotecas para uso de estudiantes y docentes distribuidas de la siguiente forma: 2.250 en sedes educativas para uso de estudiantes, 50 en bibliotecas y casa</v>
          </cell>
          <cell r="AF87">
            <v>42490.208333333299</v>
          </cell>
          <cell r="AG87">
            <v>42500.429816319403</v>
          </cell>
          <cell r="AH87" t="str">
            <v>Reynel Fernando Bedoya</v>
          </cell>
          <cell r="AI87" t="str">
            <v>rfbedoya@cpe.gov.co</v>
          </cell>
          <cell r="AJ87">
            <v>0</v>
          </cell>
          <cell r="AK87">
            <v>42520.208333333299</v>
          </cell>
          <cell r="AL87">
            <v>-13</v>
          </cell>
        </row>
        <row r="88">
          <cell r="A88">
            <v>4846</v>
          </cell>
          <cell r="B88" t="str">
            <v>Todos por un Nuevo País</v>
          </cell>
          <cell r="C88" t="str">
            <v>Competitividad e infraestructura estratégica</v>
          </cell>
          <cell r="D88" t="str">
            <v>Promover las TIC como plataforma para la equidad, la educación y la competitividad</v>
          </cell>
          <cell r="E88" t="str">
            <v>TIC</v>
          </cell>
          <cell r="F88" t="str">
            <v>MINTIC</v>
          </cell>
          <cell r="G88" t="str">
            <v>Apropiación  de las Tecnologías de la Información y las Comunicaciones</v>
          </cell>
          <cell r="H88">
            <v>4846</v>
          </cell>
          <cell r="I88" t="str">
            <v>Docentes formados en TIC</v>
          </cell>
          <cell r="J88" t="str">
            <v>Producto</v>
          </cell>
          <cell r="K88" t="str">
            <v>Sectorial</v>
          </cell>
          <cell r="L88" t="str">
            <v>SI</v>
          </cell>
          <cell r="M88" t="str">
            <v>NO</v>
          </cell>
          <cell r="N88" t="str">
            <v>NO</v>
          </cell>
          <cell r="O88" t="str">
            <v>SI</v>
          </cell>
          <cell r="P88" t="str">
            <v>Docentes</v>
          </cell>
          <cell r="Q88" t="str">
            <v>Anual</v>
          </cell>
          <cell r="R88" t="str">
            <v>Acumulado</v>
          </cell>
          <cell r="S88">
            <v>73060</v>
          </cell>
          <cell r="T88">
            <v>44200</v>
          </cell>
          <cell r="U88">
            <v>98400</v>
          </cell>
          <cell r="V88">
            <v>126200</v>
          </cell>
          <cell r="W88">
            <v>49200</v>
          </cell>
          <cell r="X88">
            <v>318000</v>
          </cell>
          <cell r="Y88">
            <v>0</v>
          </cell>
          <cell r="Z88">
            <v>0</v>
          </cell>
          <cell r="AA88">
            <v>0</v>
          </cell>
          <cell r="AB88">
            <v>0</v>
          </cell>
          <cell r="AC88">
            <v>0</v>
          </cell>
          <cell r="AD88">
            <v>0</v>
          </cell>
          <cell r="AE88" t="str">
            <v>Durante el mes de abril se diplomaron 6.150 docentes en el diplomado de competencias TIC correspondientes al rezago de la meta del año 2015. Con este avance se cumple con la meta rezagada llegando a un total de 25.258 docentes diplomados que cumplieron co</v>
          </cell>
          <cell r="AF88">
            <v>42490.208333333299</v>
          </cell>
          <cell r="AG88">
            <v>42500.4360354167</v>
          </cell>
          <cell r="AH88" t="str">
            <v>Reynel Fernando Bedoya</v>
          </cell>
          <cell r="AI88" t="str">
            <v>rfbedoya@cpe.gov.co</v>
          </cell>
          <cell r="AJ88">
            <v>0</v>
          </cell>
          <cell r="AK88">
            <v>0</v>
          </cell>
          <cell r="AL88">
            <v>0</v>
          </cell>
        </row>
        <row r="89">
          <cell r="A89">
            <v>4847</v>
          </cell>
          <cell r="B89" t="str">
            <v>Todos por un Nuevo País</v>
          </cell>
          <cell r="C89" t="str">
            <v>Competitividad e infraestructura estratégica</v>
          </cell>
          <cell r="D89" t="str">
            <v>Promover las TIC como plataforma para la equidad, la educación y la competitividad</v>
          </cell>
          <cell r="E89" t="str">
            <v>TIC</v>
          </cell>
          <cell r="F89" t="str">
            <v>MINTIC</v>
          </cell>
          <cell r="G89" t="str">
            <v>Apropiación  de las Tecnologías de la Información y las Comunicaciones</v>
          </cell>
          <cell r="H89">
            <v>4847</v>
          </cell>
          <cell r="I89" t="str">
            <v>Toneladas de equipos demanufacturados</v>
          </cell>
          <cell r="J89" t="str">
            <v>Producto</v>
          </cell>
          <cell r="K89" t="str">
            <v>Sectorial</v>
          </cell>
          <cell r="L89" t="str">
            <v>SI</v>
          </cell>
          <cell r="M89" t="str">
            <v>NO</v>
          </cell>
          <cell r="N89" t="str">
            <v>NO</v>
          </cell>
          <cell r="O89" t="str">
            <v>SI</v>
          </cell>
          <cell r="P89" t="str">
            <v>Pendiente</v>
          </cell>
          <cell r="Q89" t="str">
            <v>Mensual</v>
          </cell>
          <cell r="R89" t="str">
            <v>Acumulado</v>
          </cell>
          <cell r="S89">
            <v>2307</v>
          </cell>
          <cell r="T89">
            <v>246</v>
          </cell>
          <cell r="U89">
            <v>656</v>
          </cell>
          <cell r="V89">
            <v>656</v>
          </cell>
          <cell r="W89">
            <v>492</v>
          </cell>
          <cell r="X89">
            <v>2050</v>
          </cell>
          <cell r="Y89">
            <v>138.78</v>
          </cell>
          <cell r="Z89">
            <v>21.155000000000001</v>
          </cell>
          <cell r="AA89">
            <v>460.22</v>
          </cell>
          <cell r="AB89">
            <v>22.45</v>
          </cell>
          <cell r="AC89">
            <v>42490.208333333299</v>
          </cell>
          <cell r="AD89">
            <v>42500.435026655097</v>
          </cell>
          <cell r="AE89" t="str">
            <v>Durante el año 2016 se han demanufacturado 138,78 toneladas de residuos electrónicos equivalentes a 6.770 equipos obsoletos. Durante el mes de abril de 2016 se demanufacturaron 64,69 toneladas de residuos electrónicos correspondientes a 3.155 equipos obso</v>
          </cell>
          <cell r="AF89">
            <v>42490.208333333299</v>
          </cell>
          <cell r="AG89">
            <v>42500.435026504601</v>
          </cell>
          <cell r="AH89" t="str">
            <v>Reynel Fernando Bedoya</v>
          </cell>
          <cell r="AI89" t="str">
            <v>rfbedoya@cpe.gov.co</v>
          </cell>
          <cell r="AJ89">
            <v>0</v>
          </cell>
          <cell r="AK89">
            <v>42520.208333333299</v>
          </cell>
          <cell r="AL89">
            <v>-13</v>
          </cell>
        </row>
        <row r="90">
          <cell r="A90">
            <v>4848</v>
          </cell>
          <cell r="B90" t="str">
            <v>Todos por un Nuevo País</v>
          </cell>
          <cell r="C90" t="str">
            <v>Competitividad e infraestructura estratégica</v>
          </cell>
          <cell r="D90" t="str">
            <v>Promover las TIC como plataforma para la equidad, la educación y la competitividad</v>
          </cell>
          <cell r="E90" t="str">
            <v>TIC</v>
          </cell>
          <cell r="F90" t="str">
            <v>MINTIC</v>
          </cell>
          <cell r="G90" t="str">
            <v>Apropiación  de las Tecnologías de la Información y las Comunicaciones</v>
          </cell>
          <cell r="H90">
            <v>4848</v>
          </cell>
          <cell r="I90" t="str">
            <v>Terminales por cada 100 habitantes</v>
          </cell>
          <cell r="J90" t="str">
            <v>Resultado</v>
          </cell>
          <cell r="K90" t="str">
            <v>Sectorial</v>
          </cell>
          <cell r="L90" t="str">
            <v>SI</v>
          </cell>
          <cell r="M90" t="str">
            <v>NO</v>
          </cell>
          <cell r="N90" t="str">
            <v>NO</v>
          </cell>
          <cell r="O90" t="str">
            <v>SI</v>
          </cell>
          <cell r="P90" t="str">
            <v>Porcentaje</v>
          </cell>
          <cell r="Q90" t="str">
            <v>Anual</v>
          </cell>
          <cell r="R90" t="str">
            <v>Capacidad</v>
          </cell>
          <cell r="S90">
            <v>34</v>
          </cell>
          <cell r="T90">
            <v>38</v>
          </cell>
          <cell r="U90">
            <v>42</v>
          </cell>
          <cell r="V90">
            <v>46</v>
          </cell>
          <cell r="W90">
            <v>50</v>
          </cell>
          <cell r="X90">
            <v>50</v>
          </cell>
          <cell r="Y90">
            <v>0</v>
          </cell>
          <cell r="Z90">
            <v>0</v>
          </cell>
          <cell r="AA90">
            <v>0</v>
          </cell>
          <cell r="AB90">
            <v>0</v>
          </cell>
          <cell r="AC90">
            <v>0</v>
          </cell>
          <cell r="AD90">
            <v>0</v>
          </cell>
          <cell r="AE90" t="str">
            <v>Se realizaron reuniones con actores del sector privado (específicamente con empresas del sector REAL) en one to one para incentivar la demanda de soluciones tecnológicas, con el fin de potenciar la demanda y generar una dinámica de adquisición masiva de t</v>
          </cell>
          <cell r="AF90">
            <v>42400.208333333299</v>
          </cell>
          <cell r="AG90">
            <v>42409.521291782403</v>
          </cell>
          <cell r="AH90" t="str">
            <v>Marianella Bernal Parada</v>
          </cell>
          <cell r="AI90" t="str">
            <v>marianella.bernal@cormagdalena.gov.co</v>
          </cell>
          <cell r="AJ90">
            <v>60</v>
          </cell>
          <cell r="AK90">
            <v>0</v>
          </cell>
          <cell r="AL90">
            <v>0</v>
          </cell>
        </row>
        <row r="91">
          <cell r="A91">
            <v>4837</v>
          </cell>
          <cell r="B91" t="str">
            <v>Todos por un Nuevo País</v>
          </cell>
          <cell r="C91" t="str">
            <v>Competitividad e infraestructura estratégica</v>
          </cell>
          <cell r="D91" t="str">
            <v>Promover las TIC como plataforma para la equidad, la educación y la competitividad</v>
          </cell>
          <cell r="E91" t="str">
            <v>TIC</v>
          </cell>
          <cell r="F91" t="str">
            <v>MINTIC</v>
          </cell>
          <cell r="G91" t="str">
            <v>Apropiación  de las Tecnologías de la Información y las Comunicaciones</v>
          </cell>
          <cell r="H91">
            <v>4837</v>
          </cell>
          <cell r="I91" t="str">
            <v>Acceso a internet en hogares</v>
          </cell>
          <cell r="J91" t="str">
            <v>Resultado</v>
          </cell>
          <cell r="K91" t="str">
            <v>Sectorial</v>
          </cell>
          <cell r="L91" t="str">
            <v>SI</v>
          </cell>
          <cell r="M91" t="str">
            <v>NO</v>
          </cell>
          <cell r="N91" t="str">
            <v>NO</v>
          </cell>
          <cell r="O91" t="str">
            <v>SI</v>
          </cell>
          <cell r="P91" t="str">
            <v>Porcentaje</v>
          </cell>
          <cell r="Q91" t="str">
            <v>Anual</v>
          </cell>
          <cell r="R91" t="str">
            <v>Capacidad</v>
          </cell>
          <cell r="S91">
            <v>46.3</v>
          </cell>
          <cell r="T91">
            <v>51</v>
          </cell>
          <cell r="U91">
            <v>56</v>
          </cell>
          <cell r="V91">
            <v>59</v>
          </cell>
          <cell r="W91">
            <v>63</v>
          </cell>
          <cell r="X91">
            <v>63</v>
          </cell>
          <cell r="Y91">
            <v>0</v>
          </cell>
          <cell r="Z91">
            <v>0</v>
          </cell>
          <cell r="AA91">
            <v>0</v>
          </cell>
          <cell r="AB91">
            <v>0</v>
          </cell>
          <cell r="AC91">
            <v>0</v>
          </cell>
          <cell r="AD91">
            <v>0</v>
          </cell>
          <cell r="AE91" t="str">
            <v>De acuerdo con los resultados del módulo TIC de la Encuesta de Calidad de Vida (ECV) del Departamento Administrativo Nacional de Estadística (DANE), para el año 2015 el 50,5% de los hogares colombianos en cabeceras municipales tenia conexión a Internet, v</v>
          </cell>
          <cell r="AF91">
            <v>42460.208333333299</v>
          </cell>
          <cell r="AG91">
            <v>42501.470424224499</v>
          </cell>
          <cell r="AH91" t="str">
            <v>Marianella Bernal Parada</v>
          </cell>
          <cell r="AI91" t="str">
            <v>marianella.bernal@cormagdalena.gov.co</v>
          </cell>
          <cell r="AJ91">
            <v>90</v>
          </cell>
          <cell r="AK91">
            <v>0</v>
          </cell>
          <cell r="AL91">
            <v>0</v>
          </cell>
        </row>
        <row r="92">
          <cell r="A92">
            <v>4838</v>
          </cell>
          <cell r="B92" t="str">
            <v>Todos por un Nuevo País</v>
          </cell>
          <cell r="C92" t="str">
            <v>Competitividad e infraestructura estratégica</v>
          </cell>
          <cell r="D92" t="str">
            <v>Promover las TIC como plataforma para la equidad, la educación y la competitividad</v>
          </cell>
          <cell r="E92" t="str">
            <v>TIC</v>
          </cell>
          <cell r="F92" t="str">
            <v>MINTIC</v>
          </cell>
          <cell r="G92" t="str">
            <v>Apropiación  de las Tecnologías de la Información y las Comunicaciones</v>
          </cell>
          <cell r="H92">
            <v>4838</v>
          </cell>
          <cell r="I92" t="str">
            <v>MiPyme conectadas a internet</v>
          </cell>
          <cell r="J92" t="str">
            <v>Resultado</v>
          </cell>
          <cell r="K92" t="str">
            <v>Sectorial</v>
          </cell>
          <cell r="L92" t="str">
            <v>SI</v>
          </cell>
          <cell r="M92" t="str">
            <v>NO</v>
          </cell>
          <cell r="N92" t="str">
            <v>NO</v>
          </cell>
          <cell r="O92" t="str">
            <v>SI</v>
          </cell>
          <cell r="P92" t="str">
            <v>Porcentaje</v>
          </cell>
          <cell r="Q92" t="str">
            <v>Anual</v>
          </cell>
          <cell r="R92" t="str">
            <v>Capacidad</v>
          </cell>
          <cell r="S92">
            <v>60.6</v>
          </cell>
          <cell r="T92">
            <v>63</v>
          </cell>
          <cell r="U92">
            <v>65.5</v>
          </cell>
          <cell r="V92">
            <v>68</v>
          </cell>
          <cell r="W92">
            <v>70</v>
          </cell>
          <cell r="X92">
            <v>70</v>
          </cell>
          <cell r="Y92">
            <v>0</v>
          </cell>
          <cell r="Z92">
            <v>0</v>
          </cell>
          <cell r="AA92">
            <v>0</v>
          </cell>
          <cell r="AB92">
            <v>0</v>
          </cell>
          <cell r="AC92">
            <v>0</v>
          </cell>
          <cell r="AD92">
            <v>0</v>
          </cell>
          <cell r="AE92" t="str">
            <v xml:space="preserve">Se continuó promocionando nuestras convocatorias en alianza con Innpulsa Colombia para la implementación de proyectos TIC en las cadenas productivas del país. A la fecha se cuenta con 8 proyectos viables para ser financiados. </v>
          </cell>
          <cell r="AF92">
            <v>42429.208333333299</v>
          </cell>
          <cell r="AG92">
            <v>42440.368115277801</v>
          </cell>
          <cell r="AH92" t="str">
            <v>Rivier Hernando Gomez Cuevas</v>
          </cell>
          <cell r="AI92" t="str">
            <v>rgomez@mintic.gov.co</v>
          </cell>
          <cell r="AJ92">
            <v>60</v>
          </cell>
          <cell r="AK92">
            <v>0</v>
          </cell>
          <cell r="AL92">
            <v>0</v>
          </cell>
        </row>
        <row r="93">
          <cell r="A93">
            <v>4839</v>
          </cell>
          <cell r="B93" t="str">
            <v>Todos por un Nuevo País</v>
          </cell>
          <cell r="C93" t="str">
            <v>Competitividad e infraestructura estratégica</v>
          </cell>
          <cell r="D93" t="str">
            <v>Promover las TIC como plataforma para la equidad, la educación y la competitividad</v>
          </cell>
          <cell r="E93" t="str">
            <v>TIC</v>
          </cell>
          <cell r="F93" t="str">
            <v>MINTIC</v>
          </cell>
          <cell r="G93" t="str">
            <v>Apropiación  de las Tecnologías de la Información y las Comunicaciones</v>
          </cell>
          <cell r="H93">
            <v>4839</v>
          </cell>
          <cell r="I93" t="str">
            <v>Municipios con cobertura tecnología 4G (alta velocidad inalámbrica)</v>
          </cell>
          <cell r="J93" t="str">
            <v>Resultado</v>
          </cell>
          <cell r="K93" t="str">
            <v>Sectorial</v>
          </cell>
          <cell r="L93" t="str">
            <v>SI</v>
          </cell>
          <cell r="M93" t="str">
            <v>NO</v>
          </cell>
          <cell r="N93" t="str">
            <v>NO</v>
          </cell>
          <cell r="O93" t="str">
            <v>SI</v>
          </cell>
          <cell r="P93" t="str">
            <v>Municipios</v>
          </cell>
          <cell r="Q93" t="str">
            <v>Anual</v>
          </cell>
          <cell r="R93" t="str">
            <v>Capacidad</v>
          </cell>
          <cell r="S93">
            <v>51</v>
          </cell>
          <cell r="T93">
            <v>444</v>
          </cell>
          <cell r="U93">
            <v>670</v>
          </cell>
          <cell r="V93">
            <v>894</v>
          </cell>
          <cell r="W93">
            <v>1115</v>
          </cell>
          <cell r="X93">
            <v>1115</v>
          </cell>
          <cell r="Y93">
            <v>0</v>
          </cell>
          <cell r="Z93">
            <v>0</v>
          </cell>
          <cell r="AA93">
            <v>0</v>
          </cell>
          <cell r="AB93">
            <v>0</v>
          </cell>
          <cell r="AC93">
            <v>0</v>
          </cell>
          <cell r="AD93">
            <v>0</v>
          </cell>
          <cell r="AE93" t="str">
            <v>Al finalizar abril de 2016, los asignatarios reportaron 588 cabeceras municipales con cobertura 4G. La cifra se reconfirmó con los reportes.</v>
          </cell>
          <cell r="AF93">
            <v>42490.208333333299</v>
          </cell>
          <cell r="AG93">
            <v>42500.774105902798</v>
          </cell>
          <cell r="AH93" t="str">
            <v>GLORIA PATRICIA PERDOMO RANGEL</v>
          </cell>
          <cell r="AI93" t="str">
            <v>gperdomo@mintic.gov.co</v>
          </cell>
          <cell r="AJ93">
            <v>60</v>
          </cell>
          <cell r="AK93">
            <v>0</v>
          </cell>
          <cell r="AL93">
            <v>0</v>
          </cell>
        </row>
        <row r="94">
          <cell r="A94">
            <v>4840</v>
          </cell>
          <cell r="B94" t="str">
            <v>Todos por un Nuevo País</v>
          </cell>
          <cell r="C94" t="str">
            <v>Competitividad e infraestructura estratégica</v>
          </cell>
          <cell r="D94" t="str">
            <v>Promover las TIC como plataforma para la equidad, la educación y la competitividad</v>
          </cell>
          <cell r="E94" t="str">
            <v>TIC</v>
          </cell>
          <cell r="F94" t="str">
            <v>MINTIC</v>
          </cell>
          <cell r="G94" t="str">
            <v>Apropiación  de las Tecnologías de la Información y las Comunicaciones</v>
          </cell>
          <cell r="H94">
            <v>4840</v>
          </cell>
          <cell r="I94" t="str">
            <v>Zonas Wi-fi públicas en el territorio nacional</v>
          </cell>
          <cell r="J94" t="str">
            <v>Producto</v>
          </cell>
          <cell r="K94" t="str">
            <v>Sectorial</v>
          </cell>
          <cell r="L94" t="str">
            <v>SI</v>
          </cell>
          <cell r="M94" t="str">
            <v>NO</v>
          </cell>
          <cell r="N94" t="str">
            <v>NO</v>
          </cell>
          <cell r="O94" t="str">
            <v>SI</v>
          </cell>
          <cell r="P94" t="str">
            <v>Zonas wifi</v>
          </cell>
          <cell r="Q94" t="str">
            <v>Trimestral</v>
          </cell>
          <cell r="R94" t="str">
            <v>Acumulado</v>
          </cell>
          <cell r="S94">
            <v>0</v>
          </cell>
          <cell r="T94">
            <v>60</v>
          </cell>
          <cell r="U94">
            <v>250</v>
          </cell>
          <cell r="V94">
            <v>300</v>
          </cell>
          <cell r="W94">
            <v>390</v>
          </cell>
          <cell r="X94">
            <v>1000</v>
          </cell>
          <cell r="Y94">
            <v>0</v>
          </cell>
          <cell r="Z94">
            <v>0</v>
          </cell>
          <cell r="AA94">
            <v>0</v>
          </cell>
          <cell r="AB94">
            <v>0</v>
          </cell>
          <cell r="AC94">
            <v>0</v>
          </cell>
          <cell r="AD94">
            <v>0</v>
          </cell>
          <cell r="AE94" t="str">
            <v>El avance cualitativo (logros) a cierre del mes de abril es el siguiente:: 1) Proyecto Pereira: 100 Zonas WiFi. : Convenio Firmado por las partes.2) Proyecto de Capitales y ciudades principales: 51 Zonas WiFi. Se invitaron a cotizar los Operadores público</v>
          </cell>
          <cell r="AF94">
            <v>42490.208333333299</v>
          </cell>
          <cell r="AG94">
            <v>42496.400976932899</v>
          </cell>
          <cell r="AH94" t="str">
            <v>Camilo Martinez Puentes</v>
          </cell>
          <cell r="AI94" t="str">
            <v>cmartinezp@mintic.gov.co</v>
          </cell>
          <cell r="AJ94">
            <v>45</v>
          </cell>
          <cell r="AK94">
            <v>0</v>
          </cell>
          <cell r="AL94">
            <v>0</v>
          </cell>
        </row>
        <row r="95">
          <cell r="A95">
            <v>4841</v>
          </cell>
          <cell r="B95" t="str">
            <v>Todos por un Nuevo País</v>
          </cell>
          <cell r="C95" t="str">
            <v>Competitividad e infraestructura estratégica</v>
          </cell>
          <cell r="D95" t="str">
            <v>Promover las TIC como plataforma para la equidad, la educación y la competitividad</v>
          </cell>
          <cell r="E95" t="str">
            <v>TIC</v>
          </cell>
          <cell r="F95" t="str">
            <v>MINTIC</v>
          </cell>
          <cell r="G95" t="str">
            <v>Apropiación  de las Tecnologías de la Información y las Comunicaciones</v>
          </cell>
          <cell r="H95">
            <v>4841</v>
          </cell>
          <cell r="I95" t="str">
            <v>Kioscos Vive Digital instalados</v>
          </cell>
          <cell r="J95" t="str">
            <v>Producto</v>
          </cell>
          <cell r="K95" t="str">
            <v>Sectorial</v>
          </cell>
          <cell r="L95" t="str">
            <v>SI</v>
          </cell>
          <cell r="M95" t="str">
            <v>NO</v>
          </cell>
          <cell r="N95" t="str">
            <v>NO</v>
          </cell>
          <cell r="O95" t="str">
            <v>SI</v>
          </cell>
          <cell r="P95" t="str">
            <v>Kioscos</v>
          </cell>
          <cell r="Q95" t="str">
            <v>Semestral</v>
          </cell>
          <cell r="R95" t="str">
            <v>Capacidad</v>
          </cell>
          <cell r="S95">
            <v>6548</v>
          </cell>
          <cell r="T95">
            <v>7501</v>
          </cell>
          <cell r="U95">
            <v>7621</v>
          </cell>
          <cell r="V95">
            <v>7621</v>
          </cell>
          <cell r="W95">
            <v>7621</v>
          </cell>
          <cell r="X95">
            <v>7621</v>
          </cell>
          <cell r="Y95">
            <v>0</v>
          </cell>
          <cell r="Z95">
            <v>0</v>
          </cell>
          <cell r="AA95">
            <v>0</v>
          </cell>
          <cell r="AB95">
            <v>0</v>
          </cell>
          <cell r="AC95">
            <v>0</v>
          </cell>
          <cell r="AD95">
            <v>0</v>
          </cell>
          <cell r="AE95" t="str">
            <v xml:space="preserve">Se encuentran instalados 5.524 Kioscos Vive Digital de la Fase II, que brindan los servicios de internet, telefonía y capacitaciones. En el proyecto Kioscos Vive Digital Fase III los operadores entregaron los estudios de campo del 60% restante de los KVD </v>
          </cell>
          <cell r="AF95">
            <v>42490.208333333299</v>
          </cell>
          <cell r="AG95">
            <v>42500.782962071797</v>
          </cell>
          <cell r="AH95" t="str">
            <v>Luis Fernando Lozano Mier</v>
          </cell>
          <cell r="AI95" t="str">
            <v>lflozano@mintic.gov.co</v>
          </cell>
          <cell r="AJ95">
            <v>30</v>
          </cell>
          <cell r="AK95">
            <v>0</v>
          </cell>
          <cell r="AL95">
            <v>0</v>
          </cell>
        </row>
        <row r="96">
          <cell r="A96">
            <v>4842</v>
          </cell>
          <cell r="B96" t="str">
            <v>Todos por un Nuevo País</v>
          </cell>
          <cell r="C96" t="str">
            <v>Competitividad e infraestructura estratégica</v>
          </cell>
          <cell r="D96" t="str">
            <v>Promover las TIC como plataforma para la equidad, la educación y la competitividad</v>
          </cell>
          <cell r="E96" t="str">
            <v>TIC</v>
          </cell>
          <cell r="F96" t="str">
            <v>MINTIC</v>
          </cell>
          <cell r="G96" t="str">
            <v>Apropiación  de las Tecnologías de la Información y las Comunicaciones</v>
          </cell>
          <cell r="H96">
            <v>4842</v>
          </cell>
          <cell r="I96" t="str">
            <v>Municipios y áreas no municipalizadas conectados a la red de alta velocidad</v>
          </cell>
          <cell r="J96" t="str">
            <v>Resultado</v>
          </cell>
          <cell r="K96" t="str">
            <v>Sectorial</v>
          </cell>
          <cell r="L96" t="str">
            <v>SI</v>
          </cell>
          <cell r="M96" t="str">
            <v>NO</v>
          </cell>
          <cell r="N96" t="str">
            <v>NO</v>
          </cell>
          <cell r="O96" t="str">
            <v>SI</v>
          </cell>
          <cell r="P96" t="str">
            <v>Municipios y áreas no municipalizadas</v>
          </cell>
          <cell r="Q96" t="str">
            <v>Semestral</v>
          </cell>
          <cell r="R96" t="str">
            <v>Acumulado</v>
          </cell>
          <cell r="S96">
            <v>0</v>
          </cell>
          <cell r="T96">
            <v>47</v>
          </cell>
          <cell r="U96">
            <v>0</v>
          </cell>
          <cell r="V96">
            <v>0</v>
          </cell>
          <cell r="W96">
            <v>0</v>
          </cell>
          <cell r="X96">
            <v>47</v>
          </cell>
          <cell r="Y96">
            <v>0</v>
          </cell>
          <cell r="Z96">
            <v>0</v>
          </cell>
          <cell r="AA96">
            <v>0</v>
          </cell>
          <cell r="AB96">
            <v>0</v>
          </cell>
          <cell r="AC96">
            <v>0</v>
          </cell>
          <cell r="AD96">
            <v>0</v>
          </cell>
          <cell r="AE96" t="str">
            <v>El PNCAV se encuentra en fase de instalación. - Por cambios presentados en la Red de Transporte, se proyectan 143 Torres de las cuales 9 ya se instalaron y 28 están en obras de Instalación. - El Operador solicitó prórroga de la fase de Instalación y Puest</v>
          </cell>
          <cell r="AF96">
            <v>42490.208333333299</v>
          </cell>
          <cell r="AG96">
            <v>42500.780486539399</v>
          </cell>
          <cell r="AH96" t="str">
            <v>Luis Fernando Lozano Mier</v>
          </cell>
          <cell r="AI96" t="str">
            <v>lflozano@mintic.gov.co</v>
          </cell>
          <cell r="AJ96">
            <v>30</v>
          </cell>
          <cell r="AK96">
            <v>0</v>
          </cell>
          <cell r="AL96">
            <v>0</v>
          </cell>
        </row>
        <row r="97">
          <cell r="A97">
            <v>4826</v>
          </cell>
          <cell r="B97" t="str">
            <v>Todos por un Nuevo País</v>
          </cell>
          <cell r="C97" t="str">
            <v>Competitividad e infraestructura estratégica</v>
          </cell>
          <cell r="D97" t="str">
            <v>Promover las TIC como plataforma para la equidad, la educación y la competitividad</v>
          </cell>
          <cell r="E97" t="str">
            <v>TIC</v>
          </cell>
          <cell r="F97" t="str">
            <v>MINTIC</v>
          </cell>
          <cell r="G97" t="str">
            <v>Infraestructura en Tecnologías de la Información y las Comunicaciones</v>
          </cell>
          <cell r="H97">
            <v>4826</v>
          </cell>
          <cell r="I97" t="str">
            <v>Sectores de la administración pública del orden nacional que adoptan el marco de referencia de arquitectura empresarial para la gestión de las TIC</v>
          </cell>
          <cell r="J97" t="str">
            <v>Producto</v>
          </cell>
          <cell r="K97" t="str">
            <v>Sectorial</v>
          </cell>
          <cell r="L97" t="str">
            <v>SI</v>
          </cell>
          <cell r="M97" t="str">
            <v>NO</v>
          </cell>
          <cell r="N97" t="str">
            <v>NO</v>
          </cell>
          <cell r="O97" t="str">
            <v>SI</v>
          </cell>
          <cell r="P97" t="str">
            <v>Sectores</v>
          </cell>
          <cell r="Q97" t="str">
            <v>Anual</v>
          </cell>
          <cell r="R97" t="str">
            <v>Capacidad</v>
          </cell>
          <cell r="S97">
            <v>0</v>
          </cell>
          <cell r="T97">
            <v>4</v>
          </cell>
          <cell r="U97">
            <v>8</v>
          </cell>
          <cell r="V97">
            <v>16</v>
          </cell>
          <cell r="W97">
            <v>24</v>
          </cell>
          <cell r="X97">
            <v>24</v>
          </cell>
          <cell r="Y97">
            <v>0</v>
          </cell>
          <cell r="Z97">
            <v>0</v>
          </cell>
          <cell r="AA97">
            <v>0</v>
          </cell>
          <cell r="AB97">
            <v>0</v>
          </cell>
          <cell r="AC97">
            <v>0</v>
          </cell>
          <cell r="AD97">
            <v>0</v>
          </cell>
          <cell r="AE97" t="str">
            <v>Inició la estrategia de acompañamiento especializado, con la ejecución de talleres específicos con relación al componente de TIC para la gestión y Marco de Referencia de Arquitectura Empresarial (AE) a entidades del nivel Nacional. Se atendieron las Entid</v>
          </cell>
          <cell r="AF97">
            <v>42490.208333333299</v>
          </cell>
          <cell r="AG97">
            <v>42500.417221678203</v>
          </cell>
          <cell r="AH97" t="str">
            <v>Jorge Fernando Bejarano Lobo</v>
          </cell>
          <cell r="AI97" t="str">
            <v>jbejarano@mintic.gov.co</v>
          </cell>
          <cell r="AJ97">
            <v>10</v>
          </cell>
          <cell r="AK97">
            <v>0</v>
          </cell>
          <cell r="AL97">
            <v>0</v>
          </cell>
        </row>
        <row r="98">
          <cell r="A98">
            <v>4827</v>
          </cell>
          <cell r="B98" t="str">
            <v>Todos por un Nuevo País</v>
          </cell>
          <cell r="C98" t="str">
            <v>Competitividad e infraestructura estratégica</v>
          </cell>
          <cell r="D98" t="str">
            <v>Promover las TIC como plataforma para la equidad, la educación y la competitividad</v>
          </cell>
          <cell r="E98" t="str">
            <v>TIC</v>
          </cell>
          <cell r="F98" t="str">
            <v>MINTIC</v>
          </cell>
          <cell r="G98" t="str">
            <v>Infraestructura en Tecnologías de la Información y las Comunicaciones</v>
          </cell>
          <cell r="H98">
            <v>4827</v>
          </cell>
          <cell r="I98" t="str">
            <v>Servidores del gobierno capacitados para fortalecer la gestión de TIC en el Estado</v>
          </cell>
          <cell r="J98" t="str">
            <v>Producto</v>
          </cell>
          <cell r="K98" t="str">
            <v>Sectorial</v>
          </cell>
          <cell r="L98" t="str">
            <v>SI</v>
          </cell>
          <cell r="M98" t="str">
            <v>NO</v>
          </cell>
          <cell r="N98" t="str">
            <v>NO</v>
          </cell>
          <cell r="O98" t="str">
            <v>SI</v>
          </cell>
          <cell r="P98" t="str">
            <v>Servidores públicos</v>
          </cell>
          <cell r="Q98" t="str">
            <v>Anual</v>
          </cell>
          <cell r="R98" t="str">
            <v>Capacidad</v>
          </cell>
          <cell r="S98">
            <v>406</v>
          </cell>
          <cell r="T98">
            <v>1200</v>
          </cell>
          <cell r="U98">
            <v>2000</v>
          </cell>
          <cell r="V98">
            <v>3000</v>
          </cell>
          <cell r="W98">
            <v>4000</v>
          </cell>
          <cell r="X98">
            <v>4000</v>
          </cell>
          <cell r="Y98">
            <v>0</v>
          </cell>
          <cell r="Z98">
            <v>0</v>
          </cell>
          <cell r="AA98">
            <v>0</v>
          </cell>
          <cell r="AB98">
            <v>0</v>
          </cell>
          <cell r="AC98">
            <v>0</v>
          </cell>
          <cell r="AD98">
            <v>0</v>
          </cell>
          <cell r="AE98" t="str">
            <v>Conv. 002-15 ESDEGUE, 30 estudiantes están cursando la Maestría de Ciberseguridad y Ciberdefensa. Conv. 443-15 PNUD, 103 estudiantes aprobaron el curso “Compras Públicas” y 180 están tomando el curso “Estrategia GEL. Conv. 432-14 ICETEX (Educa. no formal)</v>
          </cell>
          <cell r="AF98">
            <v>42490.208333333299</v>
          </cell>
          <cell r="AG98">
            <v>42500.416746493102</v>
          </cell>
          <cell r="AH98" t="str">
            <v>Jorge Fernando Bejarano Lobo</v>
          </cell>
          <cell r="AI98" t="str">
            <v>jbejarano@mintic.gov.co</v>
          </cell>
          <cell r="AJ98">
            <v>10</v>
          </cell>
          <cell r="AK98">
            <v>0</v>
          </cell>
          <cell r="AL98">
            <v>0</v>
          </cell>
        </row>
        <row r="99">
          <cell r="A99">
            <v>4828</v>
          </cell>
          <cell r="B99" t="str">
            <v>Todos por un Nuevo País</v>
          </cell>
          <cell r="C99" t="str">
            <v>Competitividad e infraestructura estratégica</v>
          </cell>
          <cell r="D99" t="str">
            <v>Promover las TIC como plataforma para la equidad, la educación y la competitividad</v>
          </cell>
          <cell r="E99" t="str">
            <v>TIC</v>
          </cell>
          <cell r="F99" t="str">
            <v>MINTIC</v>
          </cell>
          <cell r="G99" t="str">
            <v>Infraestructura en Tecnologías de la Información y las Comunicaciones</v>
          </cell>
          <cell r="H99">
            <v>4828</v>
          </cell>
          <cell r="I99" t="str">
            <v>Entidades Públicas del orden nacional que se benefician de acuerdos marco de precio para la contratación de bienes y servicios de TIC</v>
          </cell>
          <cell r="J99" t="str">
            <v>Producto</v>
          </cell>
          <cell r="K99" t="str">
            <v>Sectorial</v>
          </cell>
          <cell r="L99" t="str">
            <v>SI</v>
          </cell>
          <cell r="M99" t="str">
            <v>NO</v>
          </cell>
          <cell r="N99" t="str">
            <v>NO</v>
          </cell>
          <cell r="O99" t="str">
            <v>SI</v>
          </cell>
          <cell r="P99" t="str">
            <v>Entidades públicas del orden nacional y territorial</v>
          </cell>
          <cell r="Q99" t="str">
            <v>Semestral</v>
          </cell>
          <cell r="R99" t="str">
            <v>Capacidad</v>
          </cell>
          <cell r="S99">
            <v>0</v>
          </cell>
          <cell r="T99">
            <v>30</v>
          </cell>
          <cell r="U99">
            <v>60</v>
          </cell>
          <cell r="V99">
            <v>90</v>
          </cell>
          <cell r="W99">
            <v>120</v>
          </cell>
          <cell r="X99">
            <v>120</v>
          </cell>
          <cell r="Y99">
            <v>0</v>
          </cell>
          <cell r="Z99">
            <v>0</v>
          </cell>
          <cell r="AA99">
            <v>0</v>
          </cell>
          <cell r="AB99">
            <v>0</v>
          </cell>
          <cell r="AC99">
            <v>0</v>
          </cell>
          <cell r="AD99">
            <v>0</v>
          </cell>
          <cell r="AE99" t="str">
            <v xml:space="preserve">La Autoridad Nacional de Licencias Ambientales se benefició del AMP Microsoft. Al igual otras se beneficiaron de los AMP, dado que por primera vez realizaron compras, así: Agencia para la Gestión del Paisaje; El Patrimonio y las Alianzas Público Privadas </v>
          </cell>
          <cell r="AF99">
            <v>42490.208333333299</v>
          </cell>
          <cell r="AG99">
            <v>42500.414614236099</v>
          </cell>
          <cell r="AH99" t="str">
            <v>Jorge Fernando Bejarano Lobo</v>
          </cell>
          <cell r="AI99" t="str">
            <v>jbejarano@mintic.gov.co</v>
          </cell>
          <cell r="AJ99">
            <v>10</v>
          </cell>
          <cell r="AK99">
            <v>0</v>
          </cell>
          <cell r="AL99">
            <v>0</v>
          </cell>
        </row>
        <row r="100">
          <cell r="A100">
            <v>4829</v>
          </cell>
          <cell r="B100" t="str">
            <v>Todos por un Nuevo País</v>
          </cell>
          <cell r="C100" t="str">
            <v>Competitividad e infraestructura estratégica</v>
          </cell>
          <cell r="D100" t="str">
            <v>Promover las TIC como plataforma para la equidad, la educación y la competitividad</v>
          </cell>
          <cell r="E100" t="str">
            <v>TIC</v>
          </cell>
          <cell r="F100" t="str">
            <v>MINTIC</v>
          </cell>
          <cell r="G100" t="str">
            <v>Infraestructura en Tecnologías de la Información y las Comunicaciones</v>
          </cell>
          <cell r="H100">
            <v>4829</v>
          </cell>
          <cell r="I100" t="str">
            <v>Entidades de la administración pública del orden nacional y territorial que adoptan instrumentos del modelo de gestión de TIC</v>
          </cell>
          <cell r="J100" t="str">
            <v>Producto</v>
          </cell>
          <cell r="K100" t="str">
            <v>Sectorial</v>
          </cell>
          <cell r="L100" t="str">
            <v>SI</v>
          </cell>
          <cell r="M100" t="str">
            <v>NO</v>
          </cell>
          <cell r="N100" t="str">
            <v>NO</v>
          </cell>
          <cell r="O100" t="str">
            <v>SI</v>
          </cell>
          <cell r="P100" t="str">
            <v>Entidades públicas del orden nacional y territorial</v>
          </cell>
          <cell r="Q100" t="str">
            <v>Semestral</v>
          </cell>
          <cell r="R100" t="str">
            <v>Capacidad</v>
          </cell>
          <cell r="S100">
            <v>0</v>
          </cell>
          <cell r="T100">
            <v>20</v>
          </cell>
          <cell r="U100">
            <v>70</v>
          </cell>
          <cell r="V100">
            <v>145</v>
          </cell>
          <cell r="W100">
            <v>210</v>
          </cell>
          <cell r="X100">
            <v>210</v>
          </cell>
          <cell r="Y100">
            <v>0</v>
          </cell>
          <cell r="Z100">
            <v>0</v>
          </cell>
          <cell r="AA100">
            <v>0</v>
          </cell>
          <cell r="AB100">
            <v>0</v>
          </cell>
          <cell r="AC100">
            <v>0</v>
          </cell>
          <cell r="AD100">
            <v>0</v>
          </cell>
          <cell r="AE100" t="str">
            <v>Culminó la prueba de funcionalidad de la herramienta online para apoyar el acompañamiento a las Entidades. Se unificó criterios para abordar articuladamente con una oferta de la DEATI a las Entidades. Para tener un 1er acercamiento con ellas, se estructur</v>
          </cell>
          <cell r="AF100">
            <v>42490.208333333299</v>
          </cell>
          <cell r="AG100">
            <v>42500.411133182897</v>
          </cell>
          <cell r="AH100" t="str">
            <v>Jorge Fernando Bejarano Lobo</v>
          </cell>
          <cell r="AI100" t="str">
            <v>jbejarano@mintic.gov.co</v>
          </cell>
          <cell r="AJ100">
            <v>10</v>
          </cell>
          <cell r="AK100">
            <v>0</v>
          </cell>
          <cell r="AL100">
            <v>0</v>
          </cell>
        </row>
        <row r="101">
          <cell r="A101">
            <v>4830</v>
          </cell>
          <cell r="B101" t="str">
            <v>Todos por un Nuevo País</v>
          </cell>
          <cell r="C101" t="str">
            <v>Competitividad e infraestructura estratégica</v>
          </cell>
          <cell r="D101" t="str">
            <v>Promover las TIC como plataforma para la equidad, la educación y la competitividad</v>
          </cell>
          <cell r="E101" t="str">
            <v>TIC</v>
          </cell>
          <cell r="F101" t="str">
            <v>MINTIC</v>
          </cell>
          <cell r="G101" t="str">
            <v>Infraestructura en Tecnologías de la Información y las Comunicaciones</v>
          </cell>
          <cell r="H101">
            <v>4830</v>
          </cell>
          <cell r="I101" t="str">
            <v>Entidades de la administración pública del orden nacional y territorial que publican servicios interoperables en la plataforma del Estado</v>
          </cell>
          <cell r="J101" t="str">
            <v>Producto</v>
          </cell>
          <cell r="K101" t="str">
            <v>Sectorial</v>
          </cell>
          <cell r="L101" t="str">
            <v>SI</v>
          </cell>
          <cell r="M101" t="str">
            <v>NO</v>
          </cell>
          <cell r="N101" t="str">
            <v>NO</v>
          </cell>
          <cell r="O101" t="str">
            <v>SI</v>
          </cell>
          <cell r="P101" t="str">
            <v>Entidades del orden nacional y territorial</v>
          </cell>
          <cell r="Q101" t="str">
            <v>Semestral</v>
          </cell>
          <cell r="R101" t="str">
            <v>Capacidad</v>
          </cell>
          <cell r="S101">
            <v>6</v>
          </cell>
          <cell r="T101">
            <v>60</v>
          </cell>
          <cell r="U101">
            <v>96</v>
          </cell>
          <cell r="V101">
            <v>110</v>
          </cell>
          <cell r="W101">
            <v>120</v>
          </cell>
          <cell r="X101">
            <v>120</v>
          </cell>
          <cell r="Y101">
            <v>0</v>
          </cell>
          <cell r="Z101">
            <v>0</v>
          </cell>
          <cell r="AA101">
            <v>0</v>
          </cell>
          <cell r="AB101">
            <v>0</v>
          </cell>
          <cell r="AC101">
            <v>0</v>
          </cell>
          <cell r="AD101">
            <v>0</v>
          </cell>
          <cell r="AE101" t="str">
            <v>Como resultado de la capacitación realizada a 13 entidades, sobre el Marco de Interoperabilidad y el Lenguaje Común de Intercambio de Información, se logró generar 12 solicitudes para comenzar el proceso de estandarización y cumplimiento en los diferentes</v>
          </cell>
          <cell r="AF101">
            <v>42490.208333333299</v>
          </cell>
          <cell r="AG101">
            <v>42500.410153124998</v>
          </cell>
          <cell r="AH101" t="str">
            <v>Jorge Fernando Bejarano Lobo</v>
          </cell>
          <cell r="AI101" t="str">
            <v>jbejarano@mintic.gov.co</v>
          </cell>
          <cell r="AJ101">
            <v>10</v>
          </cell>
          <cell r="AK101">
            <v>0</v>
          </cell>
          <cell r="AL101">
            <v>0</v>
          </cell>
        </row>
        <row r="102">
          <cell r="A102">
            <v>4819</v>
          </cell>
          <cell r="B102" t="str">
            <v>Todos por un Nuevo País</v>
          </cell>
          <cell r="C102" t="str">
            <v>Competitividad e infraestructura estratégica</v>
          </cell>
          <cell r="D102" t="str">
            <v>Promover las TIC como plataforma para la equidad, la educación y la competitividad</v>
          </cell>
          <cell r="E102" t="str">
            <v>TIC</v>
          </cell>
          <cell r="F102" t="str">
            <v>MINTIC</v>
          </cell>
          <cell r="G102" t="str">
            <v>Fomento del desarrollo de Aplicaciones, software y contenidos</v>
          </cell>
          <cell r="H102">
            <v>4819</v>
          </cell>
          <cell r="I102" t="str">
            <v>Empresas de la industria TIC (Software, servicios asociados y conexos, Apps y Contenidos digitales, Telecomunicaciones e Infraestructura, ITO, Hardaware)</v>
          </cell>
          <cell r="J102" t="str">
            <v>Producto</v>
          </cell>
          <cell r="K102" t="str">
            <v>Sectorial</v>
          </cell>
          <cell r="L102" t="str">
            <v>SI</v>
          </cell>
          <cell r="M102" t="str">
            <v>NO</v>
          </cell>
          <cell r="N102" t="str">
            <v>NO</v>
          </cell>
          <cell r="O102" t="str">
            <v>SI</v>
          </cell>
          <cell r="P102" t="str">
            <v>Empresas del sector TIC</v>
          </cell>
          <cell r="Q102" t="str">
            <v>Anual</v>
          </cell>
          <cell r="R102" t="str">
            <v>Capacidad</v>
          </cell>
          <cell r="S102">
            <v>1800</v>
          </cell>
          <cell r="T102">
            <v>2500</v>
          </cell>
          <cell r="U102">
            <v>3200</v>
          </cell>
          <cell r="V102">
            <v>3900</v>
          </cell>
          <cell r="W102">
            <v>4600</v>
          </cell>
          <cell r="X102">
            <v>4600</v>
          </cell>
          <cell r="Y102">
            <v>0</v>
          </cell>
          <cell r="Z102">
            <v>0</v>
          </cell>
          <cell r="AA102">
            <v>0</v>
          </cell>
          <cell r="AB102">
            <v>0</v>
          </cell>
          <cell r="AC102">
            <v>0</v>
          </cell>
          <cell r="AD102">
            <v>0</v>
          </cell>
          <cell r="AE102" t="str">
            <v>En este momento se encuentra abierta la convocatoria 746 de Colciencias, la cual tiene como objetivo convertir ideas TIC en Negocios Sostenibles. Potenciar la creación de negocios TIC en etapa temprana a través de servicios de acompañamiento y entrenamien</v>
          </cell>
          <cell r="AF102">
            <v>42490.208333333299</v>
          </cell>
          <cell r="AG102">
            <v>42501.430855752304</v>
          </cell>
          <cell r="AH102" t="str">
            <v>Lina María Taborda Giraldo</v>
          </cell>
          <cell r="AI102" t="str">
            <v>ltaborda@mintic.gov.co</v>
          </cell>
          <cell r="AJ102">
            <v>180</v>
          </cell>
          <cell r="AK102">
            <v>0</v>
          </cell>
          <cell r="AL102">
            <v>0</v>
          </cell>
        </row>
        <row r="103">
          <cell r="A103">
            <v>4820</v>
          </cell>
          <cell r="B103" t="str">
            <v>Todos por un Nuevo País</v>
          </cell>
          <cell r="C103" t="str">
            <v>Competitividad e infraestructura estratégica</v>
          </cell>
          <cell r="D103" t="str">
            <v>Promover las TIC como plataforma para la equidad, la educación y la competitividad</v>
          </cell>
          <cell r="E103" t="str">
            <v>TIC</v>
          </cell>
          <cell r="F103" t="str">
            <v>MINTIC</v>
          </cell>
          <cell r="G103" t="str">
            <v>Fomento del desarrollo de Aplicaciones, software y contenidos</v>
          </cell>
          <cell r="H103">
            <v>4820</v>
          </cell>
          <cell r="I103" t="str">
            <v>Déficit de profesionales TI</v>
          </cell>
          <cell r="J103" t="str">
            <v>Resultado</v>
          </cell>
          <cell r="K103" t="str">
            <v>Sectorial</v>
          </cell>
          <cell r="L103" t="str">
            <v>SI</v>
          </cell>
          <cell r="M103" t="str">
            <v>NO</v>
          </cell>
          <cell r="N103" t="str">
            <v>NO</v>
          </cell>
          <cell r="O103" t="str">
            <v>SI</v>
          </cell>
          <cell r="P103" t="str">
            <v>Pendiente</v>
          </cell>
          <cell r="Q103" t="str">
            <v>Anual</v>
          </cell>
          <cell r="R103" t="str">
            <v>Reducción</v>
          </cell>
          <cell r="S103">
            <v>94431</v>
          </cell>
          <cell r="T103">
            <v>74745</v>
          </cell>
          <cell r="U103">
            <v>65402</v>
          </cell>
          <cell r="V103">
            <v>56059</v>
          </cell>
          <cell r="W103">
            <v>35504</v>
          </cell>
          <cell r="X103">
            <v>35504</v>
          </cell>
          <cell r="Y103">
            <v>0</v>
          </cell>
          <cell r="Z103">
            <v>0</v>
          </cell>
          <cell r="AA103">
            <v>0</v>
          </cell>
          <cell r="AB103">
            <v>0</v>
          </cell>
          <cell r="AC103">
            <v>0</v>
          </cell>
          <cell r="AD103">
            <v>0</v>
          </cell>
          <cell r="AE103" t="str">
            <v>Con el fin de disminuir el déficit de profesionales TI, venimos trabajando en varios frentes: 1. Créditos Condonables: Se adelantó un convenio con ICETEX para financiar estudios de educación superior en todos los niveles de formación entendidos como profe</v>
          </cell>
          <cell r="AF103">
            <v>42490.208333333299</v>
          </cell>
          <cell r="AG103">
            <v>42500.787355092602</v>
          </cell>
          <cell r="AH103" t="str">
            <v>Lina María Taborda Giraldo</v>
          </cell>
          <cell r="AI103" t="str">
            <v>ltaborda@mintic.gov.co</v>
          </cell>
          <cell r="AJ103">
            <v>30</v>
          </cell>
          <cell r="AK103">
            <v>0</v>
          </cell>
          <cell r="AL103">
            <v>0</v>
          </cell>
        </row>
        <row r="104">
          <cell r="A104">
            <v>4821</v>
          </cell>
          <cell r="B104" t="str">
            <v>Todos por un Nuevo País</v>
          </cell>
          <cell r="C104" t="str">
            <v>Competitividad e infraestructura estratégica</v>
          </cell>
          <cell r="D104" t="str">
            <v>Promover las TIC como plataforma para la equidad, la educación y la competitividad</v>
          </cell>
          <cell r="E104" t="str">
            <v>TIC</v>
          </cell>
          <cell r="F104" t="str">
            <v>MINTIC</v>
          </cell>
          <cell r="G104" t="str">
            <v>Fomento del desarrollo de Aplicaciones, software y contenidos</v>
          </cell>
          <cell r="H104">
            <v>4821</v>
          </cell>
          <cell r="I104" t="str">
            <v>Empresas beneficiadas en convocatorias nacionales para la generación de contenidos digitales</v>
          </cell>
          <cell r="J104" t="str">
            <v>Producto</v>
          </cell>
          <cell r="K104" t="str">
            <v>Sectorial</v>
          </cell>
          <cell r="L104" t="str">
            <v>SI</v>
          </cell>
          <cell r="M104" t="str">
            <v>NO</v>
          </cell>
          <cell r="N104" t="str">
            <v>NO</v>
          </cell>
          <cell r="O104" t="str">
            <v>SI</v>
          </cell>
          <cell r="P104" t="str">
            <v>Empresas</v>
          </cell>
          <cell r="Q104" t="str">
            <v>Anual</v>
          </cell>
          <cell r="R104" t="str">
            <v>Acumulado</v>
          </cell>
          <cell r="S104">
            <v>25</v>
          </cell>
          <cell r="T104">
            <v>37</v>
          </cell>
          <cell r="U104">
            <v>35</v>
          </cell>
          <cell r="V104">
            <v>110</v>
          </cell>
          <cell r="W104">
            <v>145</v>
          </cell>
          <cell r="X104">
            <v>350</v>
          </cell>
          <cell r="Y104">
            <v>0</v>
          </cell>
          <cell r="Z104">
            <v>0</v>
          </cell>
          <cell r="AA104">
            <v>0</v>
          </cell>
          <cell r="AB104">
            <v>0</v>
          </cell>
          <cell r="AC104">
            <v>0</v>
          </cell>
          <cell r="AD104">
            <v>0</v>
          </cell>
          <cell r="AE104" t="str">
            <v>Los estudios fueron revisados por la oficina contractual del Ministerio TIC. De la gestión realizada ya se encuentra la minuta de los términos de referencia de la convoctoria. Una vez firmados y numerados se procederá a publicar y realizar la convoacotira</v>
          </cell>
          <cell r="AF104">
            <v>42490.208333333299</v>
          </cell>
          <cell r="AG104">
            <v>42500.424279664403</v>
          </cell>
          <cell r="AH104" t="str">
            <v>Juanita Rodriguez Kattah</v>
          </cell>
          <cell r="AI104" t="str">
            <v>jrodriguezk@mintic.gov.co</v>
          </cell>
          <cell r="AJ104">
            <v>20</v>
          </cell>
          <cell r="AK104">
            <v>0</v>
          </cell>
          <cell r="AL104">
            <v>0</v>
          </cell>
        </row>
        <row r="105">
          <cell r="A105">
            <v>4822</v>
          </cell>
          <cell r="B105" t="str">
            <v>Todos por un Nuevo País</v>
          </cell>
          <cell r="C105" t="str">
            <v>Competitividad e infraestructura estratégica</v>
          </cell>
          <cell r="D105" t="str">
            <v>Promover las TIC como plataforma para la equidad, la educación y la competitividad</v>
          </cell>
          <cell r="E105" t="str">
            <v>TIC</v>
          </cell>
          <cell r="F105" t="str">
            <v>MINTIC</v>
          </cell>
          <cell r="G105" t="str">
            <v>Fomento del desarrollo de Aplicaciones, software y contenidos</v>
          </cell>
          <cell r="H105">
            <v>4822</v>
          </cell>
          <cell r="I105" t="str">
            <v>MIPYME con presencia web</v>
          </cell>
          <cell r="J105" t="str">
            <v>Resultado</v>
          </cell>
          <cell r="K105" t="str">
            <v>Sectorial</v>
          </cell>
          <cell r="L105" t="str">
            <v>SI</v>
          </cell>
          <cell r="M105" t="str">
            <v>NO</v>
          </cell>
          <cell r="N105" t="str">
            <v>NO</v>
          </cell>
          <cell r="O105" t="str">
            <v>SI</v>
          </cell>
          <cell r="P105" t="str">
            <v>Porcentaje</v>
          </cell>
          <cell r="Q105" t="str">
            <v>Anual</v>
          </cell>
          <cell r="R105" t="str">
            <v>Capacidad</v>
          </cell>
          <cell r="S105">
            <v>21</v>
          </cell>
          <cell r="T105">
            <v>29</v>
          </cell>
          <cell r="U105">
            <v>37</v>
          </cell>
          <cell r="V105">
            <v>44</v>
          </cell>
          <cell r="W105">
            <v>50</v>
          </cell>
          <cell r="X105">
            <v>50</v>
          </cell>
          <cell r="Y105">
            <v>0</v>
          </cell>
          <cell r="Z105">
            <v>0</v>
          </cell>
          <cell r="AA105">
            <v>0</v>
          </cell>
          <cell r="AB105">
            <v>0</v>
          </cell>
          <cell r="AC105">
            <v>0</v>
          </cell>
          <cell r="AD105">
            <v>0</v>
          </cell>
          <cell r="AE105" t="str">
            <v>Se realizó un acuerdo con la Revista Enter y dominio .CO para visitar seis principales ciudades del país y realizar evento que permitieran desarrollar páginas web a los empresarios que asistieran.</v>
          </cell>
          <cell r="AF105">
            <v>42429.208333333299</v>
          </cell>
          <cell r="AG105">
            <v>42440.369323958301</v>
          </cell>
          <cell r="AH105" t="str">
            <v>Rivier Hernando Gomez Cuevas</v>
          </cell>
          <cell r="AI105" t="str">
            <v>rgomez@mintic.gov.co</v>
          </cell>
          <cell r="AJ105">
            <v>60</v>
          </cell>
          <cell r="AK105">
            <v>0</v>
          </cell>
          <cell r="AL105">
            <v>0</v>
          </cell>
        </row>
        <row r="106">
          <cell r="A106">
            <v>4823</v>
          </cell>
          <cell r="B106" t="str">
            <v>Todos por un Nuevo País</v>
          </cell>
          <cell r="C106" t="str">
            <v>Competitividad e infraestructura estratégica</v>
          </cell>
          <cell r="D106" t="str">
            <v>Promover las TIC como plataforma para la equidad, la educación y la competitividad</v>
          </cell>
          <cell r="E106" t="str">
            <v>TIC</v>
          </cell>
          <cell r="F106" t="str">
            <v>MINTIC</v>
          </cell>
          <cell r="G106" t="str">
            <v>Fomento del desarrollo de Aplicaciones, software y contenidos</v>
          </cell>
          <cell r="H106">
            <v>4823</v>
          </cell>
          <cell r="I106" t="str">
            <v>Personas beneficiadas de la iniciativa Apps.co</v>
          </cell>
          <cell r="J106" t="str">
            <v>Producto</v>
          </cell>
          <cell r="K106" t="str">
            <v>Sectorial</v>
          </cell>
          <cell r="L106" t="str">
            <v>SI</v>
          </cell>
          <cell r="M106" t="str">
            <v>NO</v>
          </cell>
          <cell r="N106" t="str">
            <v>NO</v>
          </cell>
          <cell r="O106" t="str">
            <v>SI</v>
          </cell>
          <cell r="P106" t="str">
            <v>Personas</v>
          </cell>
          <cell r="Q106" t="str">
            <v>Mensual</v>
          </cell>
          <cell r="R106" t="str">
            <v>Capacidad</v>
          </cell>
          <cell r="S106">
            <v>50000</v>
          </cell>
          <cell r="T106">
            <v>60000</v>
          </cell>
          <cell r="U106">
            <v>70000</v>
          </cell>
          <cell r="V106">
            <v>80000</v>
          </cell>
          <cell r="W106">
            <v>90000</v>
          </cell>
          <cell r="X106">
            <v>90000</v>
          </cell>
          <cell r="Y106">
            <v>67134</v>
          </cell>
          <cell r="Z106">
            <v>85.67</v>
          </cell>
          <cell r="AA106">
            <v>67134</v>
          </cell>
          <cell r="AB106">
            <v>42.84</v>
          </cell>
          <cell r="AC106">
            <v>42490.208333333299</v>
          </cell>
          <cell r="AD106">
            <v>42496.475258333303</v>
          </cell>
          <cell r="AE106" t="str">
            <v>Para el mes de abril 424 participaron en los cursos ofrecidos en la plataforma de la Iniciativa Apps.co. llegando a una cifra acumulada de 67.134 personas en todo el país. Estas personas tomaron cursos en programación en lenguajes nativos Android e iOS, m</v>
          </cell>
          <cell r="AF106">
            <v>42490.208333333299</v>
          </cell>
          <cell r="AG106">
            <v>42496.475258182902</v>
          </cell>
          <cell r="AH106" t="str">
            <v>Juanita Rodriguez Kattah</v>
          </cell>
          <cell r="AI106" t="str">
            <v>jrodriguezk@mintic.gov.co</v>
          </cell>
          <cell r="AJ106">
            <v>20</v>
          </cell>
          <cell r="AK106">
            <v>42520.208333333299</v>
          </cell>
          <cell r="AL106">
            <v>-33</v>
          </cell>
        </row>
        <row r="107">
          <cell r="A107">
            <v>4824</v>
          </cell>
          <cell r="B107" t="str">
            <v>Todos por un Nuevo País</v>
          </cell>
          <cell r="C107" t="str">
            <v>Competitividad e infraestructura estratégica</v>
          </cell>
          <cell r="D107" t="str">
            <v>Promover las TIC como plataforma para la equidad, la educación y la competitividad</v>
          </cell>
          <cell r="E107" t="str">
            <v>TIC</v>
          </cell>
          <cell r="F107" t="str">
            <v>MINTIC</v>
          </cell>
          <cell r="G107" t="str">
            <v>Fomento del desarrollo de Aplicaciones, software y contenidos</v>
          </cell>
          <cell r="H107">
            <v>4824</v>
          </cell>
          <cell r="I107" t="str">
            <v>Empresas de TI adoptando modelos de calidad</v>
          </cell>
          <cell r="J107" t="str">
            <v>Producto</v>
          </cell>
          <cell r="K107" t="str">
            <v>Sectorial</v>
          </cell>
          <cell r="L107" t="str">
            <v>SI</v>
          </cell>
          <cell r="M107" t="str">
            <v>NO</v>
          </cell>
          <cell r="N107" t="str">
            <v>NO</v>
          </cell>
          <cell r="O107" t="str">
            <v>SI</v>
          </cell>
          <cell r="P107" t="str">
            <v>Empresas de TI</v>
          </cell>
          <cell r="Q107" t="str">
            <v>Semestral</v>
          </cell>
          <cell r="R107" t="str">
            <v>Capacidad</v>
          </cell>
          <cell r="S107">
            <v>120</v>
          </cell>
          <cell r="T107">
            <v>180</v>
          </cell>
          <cell r="U107">
            <v>228</v>
          </cell>
          <cell r="V107">
            <v>288</v>
          </cell>
          <cell r="W107">
            <v>360</v>
          </cell>
          <cell r="X107">
            <v>360</v>
          </cell>
          <cell r="Y107">
            <v>0</v>
          </cell>
          <cell r="Z107">
            <v>0</v>
          </cell>
          <cell r="AA107">
            <v>0</v>
          </cell>
          <cell r="AB107">
            <v>0</v>
          </cell>
          <cell r="AC107">
            <v>0</v>
          </cell>
          <cell r="AD107">
            <v>0</v>
          </cell>
          <cell r="AE107" t="str">
            <v>Convocatoria 707 * Las empresas beneficiarias del primer y segundo corte ya han pasado por el proceso de contratación y sus proyectos de adopción de modelos de calidad globales se encuentran en ejecución. * Nos encontramos en la fase de contratación de la</v>
          </cell>
          <cell r="AF107">
            <v>42490.208333333299</v>
          </cell>
          <cell r="AG107">
            <v>42500.7858809838</v>
          </cell>
          <cell r="AH107" t="str">
            <v>Lina María Taborda Giraldo</v>
          </cell>
          <cell r="AI107" t="str">
            <v>ltaborda@mintic.gov.co</v>
          </cell>
          <cell r="AJ107">
            <v>30</v>
          </cell>
          <cell r="AK107">
            <v>0</v>
          </cell>
          <cell r="AL107">
            <v>0</v>
          </cell>
        </row>
        <row r="108">
          <cell r="A108">
            <v>4825</v>
          </cell>
          <cell r="B108" t="str">
            <v>Todos por un Nuevo País</v>
          </cell>
          <cell r="C108" t="str">
            <v>Competitividad e infraestructura estratégica</v>
          </cell>
          <cell r="D108" t="str">
            <v>Promover las TIC como plataforma para la equidad, la educación y la competitividad</v>
          </cell>
          <cell r="E108" t="str">
            <v>TIC</v>
          </cell>
          <cell r="F108" t="str">
            <v>MINTIC</v>
          </cell>
          <cell r="G108" t="str">
            <v>Fomento del desarrollo de Aplicaciones, software y contenidos</v>
          </cell>
          <cell r="H108">
            <v>4825</v>
          </cell>
          <cell r="I108" t="str">
            <v>Ciudadanos y empresas haciendo uso de la carpeta ciudadana digital</v>
          </cell>
          <cell r="J108" t="str">
            <v>Producto</v>
          </cell>
          <cell r="K108" t="str">
            <v>Sectorial</v>
          </cell>
          <cell r="L108" t="str">
            <v>SI</v>
          </cell>
          <cell r="M108" t="str">
            <v>NO</v>
          </cell>
          <cell r="N108" t="str">
            <v>NO</v>
          </cell>
          <cell r="O108" t="str">
            <v>SI</v>
          </cell>
          <cell r="P108" t="str">
            <v>Personas y empresas</v>
          </cell>
          <cell r="Q108" t="str">
            <v>Semestral</v>
          </cell>
          <cell r="R108" t="str">
            <v>Acumulado</v>
          </cell>
          <cell r="S108">
            <v>0</v>
          </cell>
          <cell r="T108">
            <v>0</v>
          </cell>
          <cell r="U108">
            <v>50000</v>
          </cell>
          <cell r="V108">
            <v>250000</v>
          </cell>
          <cell r="W108">
            <v>500000</v>
          </cell>
          <cell r="X108">
            <v>800000</v>
          </cell>
          <cell r="Y108">
            <v>0</v>
          </cell>
          <cell r="Z108">
            <v>0</v>
          </cell>
          <cell r="AA108">
            <v>0</v>
          </cell>
          <cell r="AB108">
            <v>0</v>
          </cell>
          <cell r="AC108">
            <v>0</v>
          </cell>
          <cell r="AD108">
            <v>0</v>
          </cell>
          <cell r="AE108" t="str">
            <v>LOGROS: * Se adelantó el primer taller de identificación de riesgos de seguridad y privacidad de la información con juicio de expertos. * Se diseñó la estructura para la discusión participativa del modelo de carpeta ciudadana para realimentar y recibir co</v>
          </cell>
          <cell r="AF108">
            <v>42490.208333333299</v>
          </cell>
          <cell r="AG108">
            <v>42500.398303668997</v>
          </cell>
          <cell r="AH108" t="str">
            <v>Francy Johanna Pimiento Quintero</v>
          </cell>
          <cell r="AI108" t="str">
            <v>johanna.pimiento@gobiernoenlinea.gov.co</v>
          </cell>
          <cell r="AJ108">
            <v>30</v>
          </cell>
          <cell r="AK108">
            <v>0</v>
          </cell>
          <cell r="AL108">
            <v>0</v>
          </cell>
        </row>
        <row r="109">
          <cell r="A109">
            <v>4739</v>
          </cell>
          <cell r="B109" t="str">
            <v>Todos por un Nuevo País</v>
          </cell>
          <cell r="C109" t="str">
            <v>Competitividad e infraestructura estratégica</v>
          </cell>
          <cell r="D109" t="str">
            <v>Proveer la Infraestructura y servicios de logística y transporte para la integración territorial</v>
          </cell>
          <cell r="E109" t="str">
            <v>Transporte</v>
          </cell>
          <cell r="F109" t="str">
            <v>AEROCIVIL</v>
          </cell>
          <cell r="G109" t="str">
            <v>Infraestructura de transporte aéreo y aeroportuario</v>
          </cell>
          <cell r="H109">
            <v>4739</v>
          </cell>
          <cell r="I109" t="str">
            <v>Aeropuertos con obras de construcción y ampliación de aeropuertos terminados - Aerocivil</v>
          </cell>
          <cell r="J109" t="str">
            <v>Producto</v>
          </cell>
          <cell r="K109" t="str">
            <v>Sectorial</v>
          </cell>
          <cell r="L109" t="str">
            <v>SI</v>
          </cell>
          <cell r="M109" t="str">
            <v>SI</v>
          </cell>
          <cell r="N109" t="str">
            <v>NO</v>
          </cell>
          <cell r="O109" t="str">
            <v>SI</v>
          </cell>
          <cell r="P109" t="str">
            <v>Número</v>
          </cell>
          <cell r="Q109" t="str">
            <v>Mensual</v>
          </cell>
          <cell r="R109" t="str">
            <v>Acumulado</v>
          </cell>
          <cell r="S109">
            <v>16</v>
          </cell>
          <cell r="T109">
            <v>3</v>
          </cell>
          <cell r="U109">
            <v>8</v>
          </cell>
          <cell r="V109">
            <v>3</v>
          </cell>
          <cell r="W109">
            <v>3</v>
          </cell>
          <cell r="X109">
            <v>17</v>
          </cell>
          <cell r="Y109">
            <v>1</v>
          </cell>
          <cell r="Z109">
            <v>12.5</v>
          </cell>
          <cell r="AA109">
            <v>4</v>
          </cell>
          <cell r="AB109">
            <v>23.529</v>
          </cell>
          <cell r="AC109">
            <v>42490.208333333299</v>
          </cell>
          <cell r="AD109">
            <v>42500.426818553198</v>
          </cell>
          <cell r="AE109" t="str">
            <v>Para la vigencia 2016 esta programado terminar obras en 4 Aeropuertos: Aeropuerto de Aguachica (Construcción de Pista de Aterrizaje, Plataforma y Obras Complementarias. Aeropuerto de Cúcuta ( Construcción Calle de Rodaje, Ampliación Pista y Obras compleme</v>
          </cell>
          <cell r="AF109">
            <v>42490.208333333299</v>
          </cell>
          <cell r="AG109">
            <v>42500.426818437503</v>
          </cell>
          <cell r="AH109" t="str">
            <v>Jairo Suárez</v>
          </cell>
          <cell r="AI109" t="str">
            <v>jairo.suarez@aerocivil.gov.co</v>
          </cell>
          <cell r="AJ109">
            <v>0</v>
          </cell>
          <cell r="AK109">
            <v>42520.208333333299</v>
          </cell>
          <cell r="AL109">
            <v>-13</v>
          </cell>
        </row>
        <row r="110">
          <cell r="A110">
            <v>4740</v>
          </cell>
          <cell r="B110" t="str">
            <v>Todos por un Nuevo País</v>
          </cell>
          <cell r="C110" t="str">
            <v>Competitividad e infraestructura estratégica</v>
          </cell>
          <cell r="D110" t="str">
            <v>Proveer la Infraestructura y servicios de logística y transporte para la integración territorial</v>
          </cell>
          <cell r="E110" t="str">
            <v>Transporte</v>
          </cell>
          <cell r="F110" t="str">
            <v>AEROCIVIL</v>
          </cell>
          <cell r="G110" t="str">
            <v>Infraestructura de transporte aéreo y aeroportuario</v>
          </cell>
          <cell r="H110">
            <v>4740</v>
          </cell>
          <cell r="I110" t="str">
            <v>Intervenciones terminadas en mantenimiento de infraestructura aeroportuaria  (iguales o superiores a $800 millones)</v>
          </cell>
          <cell r="J110" t="str">
            <v>Producto</v>
          </cell>
          <cell r="K110" t="str">
            <v>Sectorial</v>
          </cell>
          <cell r="L110" t="str">
            <v>SI</v>
          </cell>
          <cell r="M110" t="str">
            <v>NO</v>
          </cell>
          <cell r="N110" t="str">
            <v>NO</v>
          </cell>
          <cell r="O110" t="str">
            <v>SI</v>
          </cell>
          <cell r="P110" t="str">
            <v>Número</v>
          </cell>
          <cell r="Q110" t="str">
            <v>Trimestral</v>
          </cell>
          <cell r="R110" t="str">
            <v>Capacidad</v>
          </cell>
          <cell r="S110">
            <v>82</v>
          </cell>
          <cell r="T110">
            <v>109</v>
          </cell>
          <cell r="U110">
            <v>122</v>
          </cell>
          <cell r="V110">
            <v>130</v>
          </cell>
          <cell r="W110">
            <v>137</v>
          </cell>
          <cell r="X110">
            <v>137</v>
          </cell>
          <cell r="Y110">
            <v>0</v>
          </cell>
          <cell r="Z110">
            <v>0</v>
          </cell>
          <cell r="AA110">
            <v>0</v>
          </cell>
          <cell r="AB110">
            <v>0</v>
          </cell>
          <cell r="AC110">
            <v>0</v>
          </cell>
          <cell r="AD110">
            <v>0</v>
          </cell>
          <cell r="AE110" t="str">
            <v>De lo pendiente en 2015: EN EJECUCIÓN: (Mantenimiento pista, plataforma y calles de rodaje en:Florencia), (Mantenimiento de pista y plataforma en San Vicente del Caguán). (Mantenimiento de pista y calles de rodaje en Guaymaral), (Mantenimiento pista en Vi</v>
          </cell>
          <cell r="AF110">
            <v>42460.208333333299</v>
          </cell>
          <cell r="AG110">
            <v>42471.442966898103</v>
          </cell>
          <cell r="AH110" t="str">
            <v>Jairo Suárez</v>
          </cell>
          <cell r="AI110" t="str">
            <v>jairo.suarez@aerocivil.gov.co</v>
          </cell>
          <cell r="AJ110">
            <v>0</v>
          </cell>
          <cell r="AK110">
            <v>0</v>
          </cell>
          <cell r="AL110">
            <v>0</v>
          </cell>
        </row>
        <row r="111">
          <cell r="A111">
            <v>4741</v>
          </cell>
          <cell r="B111" t="str">
            <v>Todos por un Nuevo País</v>
          </cell>
          <cell r="C111" t="str">
            <v>Competitividad e infraestructura estratégica</v>
          </cell>
          <cell r="D111" t="str">
            <v>Proveer la Infraestructura y servicios de logística y transporte para la integración territorial</v>
          </cell>
          <cell r="E111" t="str">
            <v>Transporte</v>
          </cell>
          <cell r="F111" t="str">
            <v>AEROCIVIL</v>
          </cell>
          <cell r="G111" t="str">
            <v>Infraestructura de transporte aéreo y aeroportuario</v>
          </cell>
          <cell r="H111">
            <v>4741</v>
          </cell>
          <cell r="I111" t="str">
            <v>Aeropuertos para la prosperidad intervenidos - Aerocivil</v>
          </cell>
          <cell r="J111" t="str">
            <v>Producto</v>
          </cell>
          <cell r="K111" t="str">
            <v>Sectorial</v>
          </cell>
          <cell r="L111" t="str">
            <v>SI</v>
          </cell>
          <cell r="M111" t="str">
            <v>SI</v>
          </cell>
          <cell r="N111" t="str">
            <v>NO</v>
          </cell>
          <cell r="O111" t="str">
            <v>SI</v>
          </cell>
          <cell r="P111" t="str">
            <v>Número</v>
          </cell>
          <cell r="Q111" t="str">
            <v>Mensual</v>
          </cell>
          <cell r="R111" t="str">
            <v>Acumulado</v>
          </cell>
          <cell r="S111">
            <v>32</v>
          </cell>
          <cell r="T111">
            <v>7</v>
          </cell>
          <cell r="U111">
            <v>6</v>
          </cell>
          <cell r="V111">
            <v>6</v>
          </cell>
          <cell r="W111">
            <v>15</v>
          </cell>
          <cell r="X111">
            <v>34</v>
          </cell>
          <cell r="Y111">
            <v>2</v>
          </cell>
          <cell r="Z111">
            <v>33.33</v>
          </cell>
          <cell r="AA111">
            <v>2</v>
          </cell>
          <cell r="AB111">
            <v>5.88</v>
          </cell>
          <cell r="AC111">
            <v>42490.208333333299</v>
          </cell>
          <cell r="AD111">
            <v>42500.426354166702</v>
          </cell>
          <cell r="AE111" t="str">
            <v>De lo pendiente en 2015: En ejecución de las obras para los aeropuertos: de (San José del Guaviare: REALIZAR ESTUDIO, DISEÑO Y MANTENIMIENTO DE PISTA, CALLES DE RODAJE Y PLATAFORMA), (Puerto Leguízamo: REALIZAR ESTUDIO, DISEÑO Y MANTENIMIENTO PISTA), (Pue</v>
          </cell>
          <cell r="AF111">
            <v>42490.208333333299</v>
          </cell>
          <cell r="AG111">
            <v>42500.426354016199</v>
          </cell>
          <cell r="AH111" t="str">
            <v>Jairo Suárez</v>
          </cell>
          <cell r="AI111" t="str">
            <v>jairo.suarez@aerocivil.gov.co</v>
          </cell>
          <cell r="AJ111">
            <v>0</v>
          </cell>
          <cell r="AK111">
            <v>42520.208333333299</v>
          </cell>
          <cell r="AL111">
            <v>-13</v>
          </cell>
        </row>
        <row r="112">
          <cell r="A112">
            <v>5176</v>
          </cell>
          <cell r="B112" t="str">
            <v>Todos por un Nuevo País</v>
          </cell>
          <cell r="C112" t="str">
            <v>Competitividad e infraestructura estratégica</v>
          </cell>
          <cell r="D112" t="str">
            <v>Proveer la Infraestructura y servicios de logística y transporte para la integración territorial</v>
          </cell>
          <cell r="E112" t="str">
            <v>Transporte</v>
          </cell>
          <cell r="F112" t="str">
            <v>AEROCIVIL</v>
          </cell>
          <cell r="G112" t="str">
            <v>Infraestructura de transporte aéreo y aeroportuario</v>
          </cell>
          <cell r="H112">
            <v>5176</v>
          </cell>
          <cell r="I112" t="str">
            <v>Aeropuertos intervenidos con obras de construcción (torres de control,  terminales, pistas, plataformas, calles de rodaje, cuartel de bomberos, cerramientos) y/o mantenimiento de infraestructura aeroportuaria</v>
          </cell>
          <cell r="J112" t="str">
            <v>Producto</v>
          </cell>
          <cell r="K112" t="str">
            <v>Sectorial</v>
          </cell>
          <cell r="L112" t="str">
            <v>NO</v>
          </cell>
          <cell r="M112" t="str">
            <v>SI</v>
          </cell>
          <cell r="N112" t="str">
            <v>NO</v>
          </cell>
          <cell r="O112" t="str">
            <v>SI</v>
          </cell>
          <cell r="P112" t="str">
            <v>Número</v>
          </cell>
          <cell r="Q112" t="str">
            <v>Mensual</v>
          </cell>
          <cell r="R112" t="str">
            <v>Acumulado</v>
          </cell>
          <cell r="S112">
            <v>11</v>
          </cell>
          <cell r="T112">
            <v>17</v>
          </cell>
          <cell r="U112">
            <v>16</v>
          </cell>
          <cell r="V112">
            <v>7</v>
          </cell>
          <cell r="W112">
            <v>8</v>
          </cell>
          <cell r="X112">
            <v>48</v>
          </cell>
          <cell r="Y112">
            <v>10</v>
          </cell>
          <cell r="Z112">
            <v>62.5</v>
          </cell>
          <cell r="AA112">
            <v>16</v>
          </cell>
          <cell r="AB112">
            <v>33.332999999999998</v>
          </cell>
          <cell r="AC112">
            <v>42429.208333333299</v>
          </cell>
          <cell r="AD112">
            <v>42500.442660763903</v>
          </cell>
          <cell r="AE112" t="str">
            <v>De lo pendiente de la Vigencia 2015: Se terminaron Arauca, Tame, Mantenimiento pista, plataforma y calles de rodaje, Aeropuerto Pto Carreño-Mantenimiento pista plataforma y zonas de seguridad, Aeropuerto Villavicencio-Mantenimiento pista. En ejecución Flo</v>
          </cell>
          <cell r="AF112">
            <v>42429.208333333299</v>
          </cell>
          <cell r="AG112">
            <v>42500.4426606134</v>
          </cell>
          <cell r="AH112" t="str">
            <v>Jairo Suárez</v>
          </cell>
          <cell r="AI112" t="str">
            <v>jairo.suarez@aerocivil.gov.co</v>
          </cell>
          <cell r="AJ112">
            <v>0</v>
          </cell>
          <cell r="AK112">
            <v>42458.208333333299</v>
          </cell>
          <cell r="AL112">
            <v>48</v>
          </cell>
        </row>
        <row r="113">
          <cell r="A113">
            <v>5225</v>
          </cell>
          <cell r="B113" t="str">
            <v>Todos por un Nuevo País</v>
          </cell>
          <cell r="C113" t="str">
            <v>Competitividad e infraestructura estratégica</v>
          </cell>
          <cell r="D113" t="str">
            <v>Proveer la Infraestructura y servicios de logística y transporte para la integración territorial</v>
          </cell>
          <cell r="E113" t="str">
            <v>Transporte</v>
          </cell>
          <cell r="F113" t="str">
            <v>AEROCIVIL</v>
          </cell>
          <cell r="G113" t="str">
            <v>Infraestructura de transporte aéreo y aeroportuario</v>
          </cell>
          <cell r="H113">
            <v>5225</v>
          </cell>
          <cell r="I113" t="str">
            <v>Pasajeros movilizados por años entre los aeropuertos del país (millones)</v>
          </cell>
          <cell r="J113" t="str">
            <v>Resultado</v>
          </cell>
          <cell r="K113" t="str">
            <v>Sectorial</v>
          </cell>
          <cell r="L113" t="str">
            <v>NO</v>
          </cell>
          <cell r="M113" t="str">
            <v>NO</v>
          </cell>
          <cell r="N113" t="str">
            <v>NO</v>
          </cell>
          <cell r="O113" t="str">
            <v>SI</v>
          </cell>
          <cell r="P113" t="str">
            <v>Pasajeros</v>
          </cell>
          <cell r="Q113" t="str">
            <v>Mensual</v>
          </cell>
          <cell r="R113" t="str">
            <v>Flujo</v>
          </cell>
          <cell r="S113">
            <v>31</v>
          </cell>
          <cell r="T113">
            <v>34.700000000000003</v>
          </cell>
          <cell r="U113">
            <v>38.700000000000003</v>
          </cell>
          <cell r="V113">
            <v>42.5</v>
          </cell>
          <cell r="W113">
            <v>46</v>
          </cell>
          <cell r="X113">
            <v>46</v>
          </cell>
          <cell r="Y113">
            <v>5.72</v>
          </cell>
          <cell r="Z113">
            <v>14.78</v>
          </cell>
          <cell r="AA113">
            <v>34.130000000000003</v>
          </cell>
          <cell r="AB113">
            <v>74.2</v>
          </cell>
          <cell r="AC113">
            <v>42429.208333333299</v>
          </cell>
          <cell r="AD113">
            <v>42473.716298148101</v>
          </cell>
          <cell r="AE113" t="str">
            <v>En el periodo enero-marzo de 2016, los pasajeros Origen-Destino se incrementaron en 9.45% con respecto a igual periodo del año anterior.</v>
          </cell>
          <cell r="AF113">
            <v>42460.208333333299</v>
          </cell>
          <cell r="AG113">
            <v>42494.468134340299</v>
          </cell>
          <cell r="AH113" t="str">
            <v>Eduardo Enrique Tovar Añez</v>
          </cell>
          <cell r="AI113" t="str">
            <v>eduardo.tovar@aerocivil.gov.co</v>
          </cell>
          <cell r="AJ113">
            <v>30</v>
          </cell>
          <cell r="AK113">
            <v>42458.208333333299</v>
          </cell>
          <cell r="AL113">
            <v>18</v>
          </cell>
        </row>
        <row r="114">
          <cell r="A114">
            <v>4729</v>
          </cell>
          <cell r="B114" t="str">
            <v>Todos por un Nuevo País</v>
          </cell>
          <cell r="C114" t="str">
            <v>Competitividad e infraestructura estratégica</v>
          </cell>
          <cell r="D114" t="str">
            <v>Proveer la Infraestructura y servicios de logística y transporte para la integración territorial</v>
          </cell>
          <cell r="E114" t="str">
            <v>Transporte</v>
          </cell>
          <cell r="F114" t="str">
            <v>ANI</v>
          </cell>
          <cell r="G114" t="str">
            <v>Infraestructura de transporte carretero</v>
          </cell>
          <cell r="H114">
            <v>4729</v>
          </cell>
          <cell r="I114" t="str">
            <v>Kilómetros de calzadas construidas a través de concesión</v>
          </cell>
          <cell r="J114" t="str">
            <v>Producto</v>
          </cell>
          <cell r="K114" t="str">
            <v>Sectorial</v>
          </cell>
          <cell r="L114" t="str">
            <v>SI</v>
          </cell>
          <cell r="M114" t="str">
            <v>NO</v>
          </cell>
          <cell r="N114" t="str">
            <v>NO</v>
          </cell>
          <cell r="O114" t="str">
            <v>SI</v>
          </cell>
          <cell r="P114" t="str">
            <v>Kilómetros</v>
          </cell>
          <cell r="Q114" t="str">
            <v>Mensual</v>
          </cell>
          <cell r="R114" t="str">
            <v>Capacidad</v>
          </cell>
          <cell r="S114">
            <v>1796</v>
          </cell>
          <cell r="T114">
            <v>2126</v>
          </cell>
          <cell r="U114">
            <v>2456</v>
          </cell>
          <cell r="V114">
            <v>2786</v>
          </cell>
          <cell r="W114">
            <v>3116</v>
          </cell>
          <cell r="X114">
            <v>3116</v>
          </cell>
          <cell r="Y114">
            <v>2083.94</v>
          </cell>
          <cell r="Z114">
            <v>43.63</v>
          </cell>
          <cell r="AA114">
            <v>2083.94</v>
          </cell>
          <cell r="AB114">
            <v>21.81</v>
          </cell>
          <cell r="AC114">
            <v>42460.208333333299</v>
          </cell>
          <cell r="AD114">
            <v>42496.445513969898</v>
          </cell>
          <cell r="AE114" t="str">
            <v>Se lleva el 9 % de la meta del año, de los cuales se lleva construcción de 31,16 km de doble calzada y 0 km en calzada sencilla en la red concesionada.</v>
          </cell>
          <cell r="AF114">
            <v>42460.208333333299</v>
          </cell>
          <cell r="AG114">
            <v>42496.445513854203</v>
          </cell>
          <cell r="AH114" t="str">
            <v>Poldy Paola Osorio</v>
          </cell>
          <cell r="AI114" t="str">
            <v>posorio@ani.gov.co</v>
          </cell>
          <cell r="AJ114">
            <v>30</v>
          </cell>
          <cell r="AK114">
            <v>42490.208333333299</v>
          </cell>
          <cell r="AL114">
            <v>-13</v>
          </cell>
        </row>
        <row r="115">
          <cell r="A115">
            <v>4730</v>
          </cell>
          <cell r="B115" t="str">
            <v>Todos por un Nuevo País</v>
          </cell>
          <cell r="C115" t="str">
            <v>Competitividad e infraestructura estratégica</v>
          </cell>
          <cell r="D115" t="str">
            <v>Proveer la Infraestructura y servicios de logística y transporte para la integración territorial</v>
          </cell>
          <cell r="E115" t="str">
            <v>Transporte</v>
          </cell>
          <cell r="F115" t="str">
            <v>ANI</v>
          </cell>
          <cell r="G115" t="str">
            <v>Infraestructura de transporte carretero</v>
          </cell>
          <cell r="H115">
            <v>4730</v>
          </cell>
          <cell r="I115" t="str">
            <v>Kilómetros de Vías intervenidas bajo esquema de APP</v>
          </cell>
          <cell r="J115" t="str">
            <v>Producto</v>
          </cell>
          <cell r="K115" t="str">
            <v>Sectorial</v>
          </cell>
          <cell r="L115" t="str">
            <v>SI</v>
          </cell>
          <cell r="M115" t="str">
            <v>NO</v>
          </cell>
          <cell r="N115" t="str">
            <v>NO</v>
          </cell>
          <cell r="O115" t="str">
            <v>SI</v>
          </cell>
          <cell r="P115" t="str">
            <v>Kilómetros</v>
          </cell>
          <cell r="Q115" t="str">
            <v>Mensual</v>
          </cell>
          <cell r="R115" t="str">
            <v>Capacidad</v>
          </cell>
          <cell r="S115">
            <v>6595</v>
          </cell>
          <cell r="T115">
            <v>8083</v>
          </cell>
          <cell r="U115">
            <v>10160</v>
          </cell>
          <cell r="V115">
            <v>10861</v>
          </cell>
          <cell r="W115">
            <v>11698</v>
          </cell>
          <cell r="X115">
            <v>11698</v>
          </cell>
          <cell r="Y115">
            <v>10335</v>
          </cell>
          <cell r="Z115">
            <v>100</v>
          </cell>
          <cell r="AA115">
            <v>10335</v>
          </cell>
          <cell r="AB115">
            <v>73.290000000000006</v>
          </cell>
          <cell r="AC115">
            <v>42460.208333333299</v>
          </cell>
          <cell r="AD115">
            <v>42500.421629594901</v>
          </cell>
          <cell r="AE115" t="str">
            <v>Se firma el acta de inicio del Proyecto IP Vía al Nus , el 8 de marzo de 2016</v>
          </cell>
          <cell r="AF115">
            <v>42460.208333333299</v>
          </cell>
          <cell r="AG115">
            <v>42500.421629432902</v>
          </cell>
          <cell r="AH115" t="str">
            <v>Poldy Paola Osorio</v>
          </cell>
          <cell r="AI115" t="str">
            <v>posorio@ani.gov.co</v>
          </cell>
          <cell r="AJ115">
            <v>30</v>
          </cell>
          <cell r="AK115">
            <v>42490.208333333299</v>
          </cell>
          <cell r="AL115">
            <v>-13</v>
          </cell>
        </row>
        <row r="116">
          <cell r="A116">
            <v>4731</v>
          </cell>
          <cell r="B116" t="str">
            <v>Todos por un Nuevo País</v>
          </cell>
          <cell r="C116" t="str">
            <v>Competitividad e infraestructura estratégica</v>
          </cell>
          <cell r="D116" t="str">
            <v>Proveer la Infraestructura y servicios de logística y transporte para la integración territorial</v>
          </cell>
          <cell r="E116" t="str">
            <v>Transporte</v>
          </cell>
          <cell r="F116" t="str">
            <v>ANI</v>
          </cell>
          <cell r="G116" t="str">
            <v>Infraestructura de transporte carretero</v>
          </cell>
          <cell r="H116">
            <v>4731</v>
          </cell>
          <cell r="I116" t="str">
            <v>Inversión privada en infraestructura de carretera (billones de $ acumulados en el cuatrienio) - ANI</v>
          </cell>
          <cell r="J116" t="str">
            <v>Resultado</v>
          </cell>
          <cell r="K116" t="str">
            <v>Sectorial</v>
          </cell>
          <cell r="L116" t="str">
            <v>SI</v>
          </cell>
          <cell r="M116" t="str">
            <v>NO</v>
          </cell>
          <cell r="N116" t="str">
            <v>NO</v>
          </cell>
          <cell r="O116" t="str">
            <v>SI</v>
          </cell>
          <cell r="P116" t="str">
            <v>Billones de pesos</v>
          </cell>
          <cell r="Q116" t="str">
            <v>Trimestral</v>
          </cell>
          <cell r="R116" t="str">
            <v>Acumulado</v>
          </cell>
          <cell r="S116">
            <v>11.4</v>
          </cell>
          <cell r="T116">
            <v>3.5</v>
          </cell>
          <cell r="U116">
            <v>5</v>
          </cell>
          <cell r="V116">
            <v>7</v>
          </cell>
          <cell r="W116">
            <v>8.5</v>
          </cell>
          <cell r="X116">
            <v>24</v>
          </cell>
          <cell r="Y116">
            <v>0.53</v>
          </cell>
          <cell r="Z116">
            <v>10.6</v>
          </cell>
          <cell r="AA116">
            <v>3.98</v>
          </cell>
          <cell r="AB116">
            <v>16.579999999999998</v>
          </cell>
          <cell r="AC116">
            <v>42460.208333333299</v>
          </cell>
          <cell r="AD116">
            <v>42500.418623923601</v>
          </cell>
          <cell r="AE116" t="str">
            <v>Con corte a 30 de marzo de 2016 se estima una inversión acumulada en lo corrido del año en carreteras concesionadas de $0,53 billones de pesos. Dicho monto representa el 11% de la meta programada, por lo cual se espera que aumente para el segundo semestre</v>
          </cell>
          <cell r="AF116">
            <v>42460.208333333299</v>
          </cell>
          <cell r="AG116">
            <v>42500.418623761601</v>
          </cell>
          <cell r="AH116" t="str">
            <v>Poldy Paola Osorio</v>
          </cell>
          <cell r="AI116" t="str">
            <v>posorio@ani.gov.co</v>
          </cell>
          <cell r="AJ116">
            <v>90</v>
          </cell>
          <cell r="AK116">
            <v>42551.208333333299</v>
          </cell>
          <cell r="AL116">
            <v>-133</v>
          </cell>
        </row>
        <row r="117">
          <cell r="A117">
            <v>4732</v>
          </cell>
          <cell r="B117" t="str">
            <v>Todos por un Nuevo País</v>
          </cell>
          <cell r="C117" t="str">
            <v>Competitividad e infraestructura estratégica</v>
          </cell>
          <cell r="D117" t="str">
            <v>Proveer la Infraestructura y servicios de logística y transporte para la integración territorial</v>
          </cell>
          <cell r="E117" t="str">
            <v>Transporte</v>
          </cell>
          <cell r="F117" t="str">
            <v>ANI</v>
          </cell>
          <cell r="G117" t="str">
            <v>Infraestructura de transporte carretero</v>
          </cell>
          <cell r="H117">
            <v>4732</v>
          </cell>
          <cell r="I117" t="str">
            <v>Inversión privada en infraestructura férrea, aeroportuaria y portuaria  (billones de $ acumulados en el cuatrienio) - ANI</v>
          </cell>
          <cell r="J117" t="str">
            <v>Resultado</v>
          </cell>
          <cell r="K117" t="str">
            <v>Sectorial</v>
          </cell>
          <cell r="L117" t="str">
            <v>SI</v>
          </cell>
          <cell r="M117" t="str">
            <v>NO</v>
          </cell>
          <cell r="N117" t="str">
            <v>NO</v>
          </cell>
          <cell r="O117" t="str">
            <v>SI</v>
          </cell>
          <cell r="P117" t="str">
            <v>Billones de pesos</v>
          </cell>
          <cell r="Q117" t="str">
            <v>Trimestral</v>
          </cell>
          <cell r="R117" t="str">
            <v>Acumulado</v>
          </cell>
          <cell r="S117">
            <v>4.18</v>
          </cell>
          <cell r="T117">
            <v>1.05</v>
          </cell>
          <cell r="U117">
            <v>1.08</v>
          </cell>
          <cell r="V117">
            <v>1.1399999999999999</v>
          </cell>
          <cell r="W117">
            <v>1.5</v>
          </cell>
          <cell r="X117">
            <v>4.7699999999999996</v>
          </cell>
          <cell r="Y117">
            <v>0.23</v>
          </cell>
          <cell r="Z117">
            <v>21.3</v>
          </cell>
          <cell r="AA117">
            <v>1.63</v>
          </cell>
          <cell r="AB117">
            <v>34.17</v>
          </cell>
          <cell r="AC117">
            <v>42460.208333333299</v>
          </cell>
          <cell r="AD117">
            <v>42500.418426388896</v>
          </cell>
          <cell r="AE117" t="str">
            <v>Con corte a 30 de marzo de 2016 se estima una inversión acumulada en lo corrido del año en carreteras concesionadas de $0,23 billones de pesos. Dicho monto representa el 21,3% de la meta programada, cumpliendo con la estimación para el primer trimestre.</v>
          </cell>
          <cell r="AF117">
            <v>42460.208333333299</v>
          </cell>
          <cell r="AG117">
            <v>42500.418426273201</v>
          </cell>
          <cell r="AH117" t="str">
            <v>Poldy Paola Osorio</v>
          </cell>
          <cell r="AI117" t="str">
            <v>posorio@ani.gov.co</v>
          </cell>
          <cell r="AJ117">
            <v>90</v>
          </cell>
          <cell r="AK117">
            <v>42551.208333333299</v>
          </cell>
          <cell r="AL117">
            <v>-133</v>
          </cell>
        </row>
        <row r="118">
          <cell r="A118">
            <v>5177</v>
          </cell>
          <cell r="B118" t="str">
            <v>Todos por un Nuevo País</v>
          </cell>
          <cell r="C118" t="str">
            <v>Competitividad e infraestructura estratégica</v>
          </cell>
          <cell r="D118" t="str">
            <v>Proveer la Infraestructura y servicios de logística y transporte para la integración territorial</v>
          </cell>
          <cell r="E118" t="str">
            <v>Transporte</v>
          </cell>
          <cell r="F118" t="str">
            <v>ANI</v>
          </cell>
          <cell r="G118" t="str">
            <v>Infraestructura de transporte carretero</v>
          </cell>
          <cell r="H118">
            <v>5177</v>
          </cell>
          <cell r="I118" t="str">
            <v>Número de proyectos en ejecución Programa 4G</v>
          </cell>
          <cell r="J118" t="str">
            <v>Producto</v>
          </cell>
          <cell r="K118" t="str">
            <v>Sectorial</v>
          </cell>
          <cell r="L118" t="str">
            <v>NO</v>
          </cell>
          <cell r="M118" t="str">
            <v>NO</v>
          </cell>
          <cell r="N118" t="str">
            <v>NO</v>
          </cell>
          <cell r="O118" t="str">
            <v>SI</v>
          </cell>
          <cell r="P118" t="str">
            <v>Número</v>
          </cell>
          <cell r="Q118" t="str">
            <v>Mensual</v>
          </cell>
          <cell r="R118" t="str">
            <v>Capacidad</v>
          </cell>
          <cell r="S118">
            <v>6</v>
          </cell>
          <cell r="T118">
            <v>20</v>
          </cell>
          <cell r="U118">
            <v>36</v>
          </cell>
          <cell r="V118">
            <v>0</v>
          </cell>
          <cell r="W118">
            <v>0</v>
          </cell>
          <cell r="X118">
            <v>36</v>
          </cell>
          <cell r="Y118">
            <v>26</v>
          </cell>
          <cell r="Z118">
            <v>66.667000000000002</v>
          </cell>
          <cell r="AA118">
            <v>26</v>
          </cell>
          <cell r="AB118">
            <v>66.667000000000002</v>
          </cell>
          <cell r="AC118">
            <v>42460.208333333299</v>
          </cell>
          <cell r="AD118">
            <v>42500.420405173601</v>
          </cell>
          <cell r="AE118" t="str">
            <v>Se firma el acta de inicio del Proyecto IP Via al Nus , el 08-03-2016.</v>
          </cell>
          <cell r="AF118">
            <v>42460.208333333299</v>
          </cell>
          <cell r="AG118">
            <v>42500.420405011602</v>
          </cell>
          <cell r="AH118" t="str">
            <v>Poldy Paola Osorio</v>
          </cell>
          <cell r="AI118" t="str">
            <v>posorio@ani.gov.co</v>
          </cell>
          <cell r="AJ118">
            <v>30</v>
          </cell>
          <cell r="AK118">
            <v>42490.208333333299</v>
          </cell>
          <cell r="AL118">
            <v>-13</v>
          </cell>
        </row>
        <row r="119">
          <cell r="A119">
            <v>5178</v>
          </cell>
          <cell r="B119" t="str">
            <v>Todos por un Nuevo País</v>
          </cell>
          <cell r="C119" t="str">
            <v>Competitividad e infraestructura estratégica</v>
          </cell>
          <cell r="D119" t="str">
            <v>Proveer la Infraestructura y servicios de logística y transporte para la integración territorial</v>
          </cell>
          <cell r="E119" t="str">
            <v>Transporte</v>
          </cell>
          <cell r="F119" t="str">
            <v>ANI</v>
          </cell>
          <cell r="G119" t="str">
            <v>Infraestructura de transporte carretero</v>
          </cell>
          <cell r="H119">
            <v>5178</v>
          </cell>
          <cell r="I119" t="str">
            <v>Número de Proyectos Adjudicados</v>
          </cell>
          <cell r="J119" t="str">
            <v>Producto</v>
          </cell>
          <cell r="K119" t="str">
            <v>Sectorial</v>
          </cell>
          <cell r="L119" t="str">
            <v>NO</v>
          </cell>
          <cell r="M119" t="str">
            <v>NO</v>
          </cell>
          <cell r="N119" t="str">
            <v>NO</v>
          </cell>
          <cell r="O119" t="str">
            <v>SI</v>
          </cell>
          <cell r="P119" t="str">
            <v>Número</v>
          </cell>
          <cell r="Q119" t="str">
            <v>Mensual</v>
          </cell>
          <cell r="R119" t="str">
            <v>Capacidad</v>
          </cell>
          <cell r="S119">
            <v>10</v>
          </cell>
          <cell r="T119">
            <v>26</v>
          </cell>
          <cell r="U119">
            <v>36</v>
          </cell>
          <cell r="V119">
            <v>0</v>
          </cell>
          <cell r="W119">
            <v>0</v>
          </cell>
          <cell r="X119">
            <v>36</v>
          </cell>
          <cell r="Y119">
            <v>27</v>
          </cell>
          <cell r="Z119">
            <v>65.385000000000005</v>
          </cell>
          <cell r="AA119">
            <v>27</v>
          </cell>
          <cell r="AB119">
            <v>65.385000000000005</v>
          </cell>
          <cell r="AC119">
            <v>42460.208333333299</v>
          </cell>
          <cell r="AD119">
            <v>42500.4207118056</v>
          </cell>
          <cell r="AE119" t="str">
            <v xml:space="preserve">No se adjudicaron proyectos de APP en el mes de marzo </v>
          </cell>
          <cell r="AF119">
            <v>42460.208333333299</v>
          </cell>
          <cell r="AG119">
            <v>42500.420711689803</v>
          </cell>
          <cell r="AH119" t="str">
            <v>Poldy Paola Osorio</v>
          </cell>
          <cell r="AI119" t="str">
            <v>posorio@ani.gov.co</v>
          </cell>
          <cell r="AJ119">
            <v>30</v>
          </cell>
          <cell r="AK119">
            <v>42490.208333333299</v>
          </cell>
          <cell r="AL119">
            <v>-13</v>
          </cell>
        </row>
        <row r="120">
          <cell r="A120">
            <v>4733</v>
          </cell>
          <cell r="B120" t="str">
            <v>Todos por un Nuevo País</v>
          </cell>
          <cell r="C120" t="str">
            <v>Competitividad e infraestructura estratégica</v>
          </cell>
          <cell r="D120" t="str">
            <v>Proveer la Infraestructura y servicios de logística y transporte para la integración territorial</v>
          </cell>
          <cell r="E120" t="str">
            <v>Transporte</v>
          </cell>
          <cell r="F120" t="str">
            <v>ANI</v>
          </cell>
          <cell r="G120" t="str">
            <v>Infraestructura de transporte férreo</v>
          </cell>
          <cell r="H120">
            <v>4733</v>
          </cell>
          <cell r="I120" t="str">
            <v>Kilómetros de red férrea en operación - ANI</v>
          </cell>
          <cell r="J120" t="str">
            <v>Producto</v>
          </cell>
          <cell r="K120" t="str">
            <v>Sectorial</v>
          </cell>
          <cell r="L120" t="str">
            <v>SI</v>
          </cell>
          <cell r="M120" t="str">
            <v>NO</v>
          </cell>
          <cell r="N120" t="str">
            <v>NO</v>
          </cell>
          <cell r="O120" t="str">
            <v>SI</v>
          </cell>
          <cell r="P120" t="str">
            <v>Kilómetros</v>
          </cell>
          <cell r="Q120" t="str">
            <v>Mensual</v>
          </cell>
          <cell r="R120" t="str">
            <v>Capacidad</v>
          </cell>
          <cell r="S120">
            <v>628</v>
          </cell>
          <cell r="T120">
            <v>1026</v>
          </cell>
          <cell r="U120">
            <v>1283</v>
          </cell>
          <cell r="V120">
            <v>0</v>
          </cell>
          <cell r="W120">
            <v>0</v>
          </cell>
          <cell r="X120">
            <v>1283</v>
          </cell>
          <cell r="Y120">
            <v>1507</v>
          </cell>
          <cell r="Z120">
            <v>100</v>
          </cell>
          <cell r="AA120">
            <v>1507</v>
          </cell>
          <cell r="AB120">
            <v>100</v>
          </cell>
          <cell r="AC120">
            <v>42460.208333333299</v>
          </cell>
          <cell r="AD120">
            <v>42500.419039780099</v>
          </cell>
          <cell r="AE120" t="str">
            <v>Se cumplió con la meta del Cuatrienio y no se tiene previsto dejar mas Km en condiciones de operación para este año.</v>
          </cell>
          <cell r="AF120">
            <v>42460.208333333299</v>
          </cell>
          <cell r="AG120">
            <v>42500.4190396181</v>
          </cell>
          <cell r="AH120" t="str">
            <v>Poldy Paola Osorio</v>
          </cell>
          <cell r="AI120" t="str">
            <v>posorio@ani.gov.co</v>
          </cell>
          <cell r="AJ120">
            <v>30</v>
          </cell>
          <cell r="AK120">
            <v>42490.208333333299</v>
          </cell>
          <cell r="AL120">
            <v>-13</v>
          </cell>
        </row>
        <row r="121">
          <cell r="A121">
            <v>4929</v>
          </cell>
          <cell r="B121" t="str">
            <v>Todos por un Nuevo País</v>
          </cell>
          <cell r="C121" t="str">
            <v>Competitividad e infraestructura estratégica</v>
          </cell>
          <cell r="D121" t="str">
            <v>Proveer la Infraestructura y servicios de logística y transporte para la integración territorial</v>
          </cell>
          <cell r="E121" t="str">
            <v>Transporte</v>
          </cell>
          <cell r="F121" t="str">
            <v>CORMAGDALENA</v>
          </cell>
          <cell r="G121" t="str">
            <v>Infraestructura de transporte marítimo y fluvial</v>
          </cell>
          <cell r="H121">
            <v>4929</v>
          </cell>
          <cell r="I121" t="str">
            <v>Kilómetros de corredor fluvial mantenidos</v>
          </cell>
          <cell r="J121" t="str">
            <v>Producto</v>
          </cell>
          <cell r="K121" t="str">
            <v>Sectorial</v>
          </cell>
          <cell r="L121" t="str">
            <v>SI</v>
          </cell>
          <cell r="M121" t="str">
            <v>NO</v>
          </cell>
          <cell r="N121" t="str">
            <v>NO</v>
          </cell>
          <cell r="O121" t="str">
            <v>SI</v>
          </cell>
          <cell r="P121" t="str">
            <v>Kilómetros</v>
          </cell>
          <cell r="Q121" t="str">
            <v>Mensual</v>
          </cell>
          <cell r="R121" t="str">
            <v>Stock</v>
          </cell>
          <cell r="S121">
            <v>1025</v>
          </cell>
          <cell r="T121">
            <v>1023</v>
          </cell>
          <cell r="U121">
            <v>1023</v>
          </cell>
          <cell r="V121">
            <v>1023</v>
          </cell>
          <cell r="W121">
            <v>1023</v>
          </cell>
          <cell r="X121">
            <v>1023</v>
          </cell>
          <cell r="Y121">
            <v>1023</v>
          </cell>
          <cell r="Z121">
            <v>100</v>
          </cell>
          <cell r="AA121">
            <v>1023</v>
          </cell>
          <cell r="AB121">
            <v>100</v>
          </cell>
          <cell r="AC121">
            <v>42490.208333333299</v>
          </cell>
          <cell r="AD121">
            <v>42496.411442673598</v>
          </cell>
          <cell r="AE121" t="str">
            <v xml:space="preserve">El indicador reporta los kilómetros de canal navegable mantenidos. </v>
          </cell>
          <cell r="AF121">
            <v>42490.208333333299</v>
          </cell>
          <cell r="AG121">
            <v>42496.411442511599</v>
          </cell>
          <cell r="AH121" t="str">
            <v>Lyda Patricia Alvarez</v>
          </cell>
          <cell r="AI121" t="str">
            <v>Lyda.alvarez@cormagdalena.gov.co</v>
          </cell>
          <cell r="AJ121">
            <v>7</v>
          </cell>
          <cell r="AK121">
            <v>42520.208333333299</v>
          </cell>
          <cell r="AL121">
            <v>-20</v>
          </cell>
        </row>
        <row r="122">
          <cell r="A122">
            <v>4736</v>
          </cell>
          <cell r="B122" t="str">
            <v>Todos por un Nuevo País</v>
          </cell>
          <cell r="C122" t="str">
            <v>Competitividad e infraestructura estratégica</v>
          </cell>
          <cell r="D122" t="str">
            <v>Proveer la Infraestructura y servicios de logística y transporte para la integración territorial</v>
          </cell>
          <cell r="E122" t="str">
            <v>Transporte</v>
          </cell>
          <cell r="F122" t="str">
            <v>INVIAS</v>
          </cell>
          <cell r="G122" t="str">
            <v>Infraestructura de transporte carretero</v>
          </cell>
          <cell r="H122">
            <v>4736</v>
          </cell>
          <cell r="I122" t="str">
            <v>Kilómetros de vías con pavimento - Invías</v>
          </cell>
          <cell r="J122" t="str">
            <v>Producto</v>
          </cell>
          <cell r="K122" t="str">
            <v>Sectorial</v>
          </cell>
          <cell r="L122" t="str">
            <v>SI</v>
          </cell>
          <cell r="M122" t="str">
            <v>NO</v>
          </cell>
          <cell r="N122" t="str">
            <v>NO</v>
          </cell>
          <cell r="O122" t="str">
            <v>SI</v>
          </cell>
          <cell r="P122" t="str">
            <v>Kilómetros</v>
          </cell>
          <cell r="Q122" t="str">
            <v>Mensual</v>
          </cell>
          <cell r="R122" t="str">
            <v>Capacidad</v>
          </cell>
          <cell r="S122">
            <v>8454</v>
          </cell>
          <cell r="T122">
            <v>8569</v>
          </cell>
          <cell r="U122">
            <v>8676</v>
          </cell>
          <cell r="V122">
            <v>8680</v>
          </cell>
          <cell r="W122">
            <v>8680</v>
          </cell>
          <cell r="X122">
            <v>8680</v>
          </cell>
          <cell r="Y122">
            <v>8550.4500000000007</v>
          </cell>
          <cell r="Z122">
            <v>43.45</v>
          </cell>
          <cell r="AA122">
            <v>8550.4500000000007</v>
          </cell>
          <cell r="AB122">
            <v>42.68</v>
          </cell>
          <cell r="AC122">
            <v>42460.208333333299</v>
          </cell>
          <cell r="AD122">
            <v>42495.604519675901</v>
          </cell>
          <cell r="AE122" t="str">
            <v>Avance acumulado a 2015 con pavimento es de 8.532,30 Km. En Febrero 14,59 Km, de pavimento reportado 8.550,45Km acumulado</v>
          </cell>
          <cell r="AF122">
            <v>42460.208333333299</v>
          </cell>
          <cell r="AG122">
            <v>42495.604519525499</v>
          </cell>
          <cell r="AH122" t="str">
            <v>Ernesto  Correo Valderrama</v>
          </cell>
          <cell r="AI122" t="str">
            <v>ecorreav@invias.gov.co</v>
          </cell>
          <cell r="AJ122">
            <v>30</v>
          </cell>
          <cell r="AK122">
            <v>42490.208333333299</v>
          </cell>
          <cell r="AL122">
            <v>-13</v>
          </cell>
        </row>
        <row r="123">
          <cell r="A123">
            <v>4738</v>
          </cell>
          <cell r="B123" t="str">
            <v>Todos por un Nuevo País</v>
          </cell>
          <cell r="C123" t="str">
            <v>Competitividad e infraestructura estratégica</v>
          </cell>
          <cell r="D123" t="str">
            <v>Proveer la Infraestructura y servicios de logística y transporte para la integración territorial</v>
          </cell>
          <cell r="E123" t="str">
            <v>Transporte</v>
          </cell>
          <cell r="F123" t="str">
            <v>INVIAS</v>
          </cell>
          <cell r="G123" t="str">
            <v>Infraestructura de transporte carretero</v>
          </cell>
          <cell r="H123">
            <v>4738</v>
          </cell>
          <cell r="I123" t="str">
            <v>Kilómetros de placa huella construida</v>
          </cell>
          <cell r="J123" t="str">
            <v>Producto</v>
          </cell>
          <cell r="K123" t="str">
            <v>Sectorial</v>
          </cell>
          <cell r="L123" t="str">
            <v>SI</v>
          </cell>
          <cell r="M123" t="str">
            <v>NO</v>
          </cell>
          <cell r="N123" t="str">
            <v>NO</v>
          </cell>
          <cell r="O123" t="str">
            <v>SI</v>
          </cell>
          <cell r="P123" t="str">
            <v>Kilómetros</v>
          </cell>
          <cell r="Q123" t="str">
            <v>Mensual</v>
          </cell>
          <cell r="R123" t="str">
            <v>Capacidad</v>
          </cell>
          <cell r="S123">
            <v>1300</v>
          </cell>
          <cell r="T123">
            <v>1461</v>
          </cell>
          <cell r="U123">
            <v>1597</v>
          </cell>
          <cell r="V123">
            <v>1672</v>
          </cell>
          <cell r="W123">
            <v>1800</v>
          </cell>
          <cell r="X123">
            <v>1800</v>
          </cell>
          <cell r="Y123">
            <v>1548.76</v>
          </cell>
          <cell r="Z123">
            <v>83.76</v>
          </cell>
          <cell r="AA123">
            <v>1548.76</v>
          </cell>
          <cell r="AB123">
            <v>49.75</v>
          </cell>
          <cell r="AC123">
            <v>42460.208333333299</v>
          </cell>
          <cell r="AD123">
            <v>42495.609322534699</v>
          </cell>
          <cell r="AE123" t="str">
            <v>El Acumulado a 2015 de los Km de vías con Placa Huella es de1.459,27 Km. Para el mes de reporta la construcción 89,49 Km de placa huella, para un total acumulado de 1548,76 kilómetros construidos a través de los Convenios en ejecución suscritos con las en</v>
          </cell>
          <cell r="AF123">
            <v>42460.208333333299</v>
          </cell>
          <cell r="AG123">
            <v>42495.6093223727</v>
          </cell>
          <cell r="AH123" t="str">
            <v>Ernesto  Correo Valderrama</v>
          </cell>
          <cell r="AI123" t="str">
            <v>ecorreav@invias.gov.co</v>
          </cell>
          <cell r="AJ123">
            <v>30</v>
          </cell>
          <cell r="AK123">
            <v>42490.208333333299</v>
          </cell>
          <cell r="AL123">
            <v>-13</v>
          </cell>
        </row>
        <row r="124">
          <cell r="A124">
            <v>4737</v>
          </cell>
          <cell r="B124" t="str">
            <v>Todos por un Nuevo País</v>
          </cell>
          <cell r="C124" t="str">
            <v>Competitividad e infraestructura estratégica</v>
          </cell>
          <cell r="D124" t="str">
            <v>Proveer la Infraestructura y servicios de logística y transporte para la integración territorial</v>
          </cell>
          <cell r="E124" t="str">
            <v>Transporte</v>
          </cell>
          <cell r="F124" t="str">
            <v>INVIAS</v>
          </cell>
          <cell r="G124" t="str">
            <v>Infraestructura de transporte marítimo y fluvial</v>
          </cell>
          <cell r="H124">
            <v>4737</v>
          </cell>
          <cell r="I124" t="str">
            <v>Obras de mantenimiento y profundización a canales de acceso - Invías</v>
          </cell>
          <cell r="J124" t="str">
            <v>Producto</v>
          </cell>
          <cell r="K124" t="str">
            <v>Sectorial</v>
          </cell>
          <cell r="L124" t="str">
            <v>SI</v>
          </cell>
          <cell r="M124" t="str">
            <v>NO</v>
          </cell>
          <cell r="N124" t="str">
            <v>NO</v>
          </cell>
          <cell r="O124" t="str">
            <v>SI</v>
          </cell>
          <cell r="P124" t="str">
            <v>Número</v>
          </cell>
          <cell r="Q124" t="str">
            <v>Mensual</v>
          </cell>
          <cell r="R124" t="str">
            <v>Capacidad</v>
          </cell>
          <cell r="S124">
            <v>8</v>
          </cell>
          <cell r="T124">
            <v>11</v>
          </cell>
          <cell r="U124">
            <v>12</v>
          </cell>
          <cell r="V124">
            <v>13</v>
          </cell>
          <cell r="W124">
            <v>14</v>
          </cell>
          <cell r="X124">
            <v>14</v>
          </cell>
          <cell r="Y124">
            <v>14</v>
          </cell>
          <cell r="Z124">
            <v>100</v>
          </cell>
          <cell r="AA124">
            <v>14</v>
          </cell>
          <cell r="AB124">
            <v>100</v>
          </cell>
          <cell r="AC124">
            <v>42429.208333333299</v>
          </cell>
          <cell r="AD124">
            <v>42495.685112465297</v>
          </cell>
          <cell r="AE124" t="str">
            <v>Acumulado a 2015 13 Obras. Obras de mantenimiento y profundización a Marzo Terminado Dragado de Profundizacióndel canal de acceso al puerto de Buenaventura, Valle del Cauca, acumulado 14 Contratado Canal de Acceso Alterno al Puerto De Cartagena</v>
          </cell>
          <cell r="AF124">
            <v>42429.208333333299</v>
          </cell>
          <cell r="AG124">
            <v>42495.685112303203</v>
          </cell>
          <cell r="AH124" t="str">
            <v>Ernesto  Correo Valderrama</v>
          </cell>
          <cell r="AI124" t="str">
            <v>ecorreav@invias.gov.co</v>
          </cell>
          <cell r="AJ124">
            <v>30</v>
          </cell>
          <cell r="AK124">
            <v>42458.208333333299</v>
          </cell>
          <cell r="AL124">
            <v>18</v>
          </cell>
        </row>
        <row r="125">
          <cell r="A125">
            <v>4734</v>
          </cell>
          <cell r="B125" t="str">
            <v>Todos por un Nuevo País</v>
          </cell>
          <cell r="C125" t="str">
            <v>Competitividad e infraestructura estratégica</v>
          </cell>
          <cell r="D125" t="str">
            <v>Proveer la Infraestructura y servicios de logística y transporte para la integración territorial</v>
          </cell>
          <cell r="E125" t="str">
            <v>Transporte</v>
          </cell>
          <cell r="F125" t="str">
            <v>INVIAS</v>
          </cell>
          <cell r="G125" t="str">
            <v>Infraestructura de transporte carretero</v>
          </cell>
          <cell r="H125">
            <v>4734</v>
          </cell>
          <cell r="I125" t="str">
            <v>Kilómetros de calzadas construidas no concesionadas</v>
          </cell>
          <cell r="J125" t="str">
            <v>Producto</v>
          </cell>
          <cell r="K125" t="str">
            <v>Sectorial</v>
          </cell>
          <cell r="L125" t="str">
            <v>SI</v>
          </cell>
          <cell r="M125" t="str">
            <v>NO</v>
          </cell>
          <cell r="N125" t="str">
            <v>NO</v>
          </cell>
          <cell r="O125" t="str">
            <v>SI</v>
          </cell>
          <cell r="P125" t="str">
            <v>Kilómetros</v>
          </cell>
          <cell r="Q125" t="str">
            <v>Mensual</v>
          </cell>
          <cell r="R125" t="str">
            <v>Capacidad</v>
          </cell>
          <cell r="S125">
            <v>166</v>
          </cell>
          <cell r="T125">
            <v>175.87</v>
          </cell>
          <cell r="U125">
            <v>176.37</v>
          </cell>
          <cell r="V125">
            <v>176.94</v>
          </cell>
          <cell r="W125">
            <v>180</v>
          </cell>
          <cell r="X125">
            <v>180</v>
          </cell>
          <cell r="Y125">
            <v>183.54</v>
          </cell>
          <cell r="Z125">
            <v>100</v>
          </cell>
          <cell r="AA125">
            <v>183.54</v>
          </cell>
          <cell r="AB125">
            <v>100</v>
          </cell>
          <cell r="AC125">
            <v>42460.208333333299</v>
          </cell>
          <cell r="AD125">
            <v>42495.609562881902</v>
          </cell>
          <cell r="AE125" t="str">
            <v xml:space="preserve">linea Base a dic 2015 181,94 entre enero y Marzo se reporta 1,6 Km en Segunda Calzada Primavera Camilo C y Altos De Zaragoza - Cisneros para un avance 183,54 Km acumulados. </v>
          </cell>
          <cell r="AF125">
            <v>42460.208333333299</v>
          </cell>
          <cell r="AG125">
            <v>42495.609562731501</v>
          </cell>
          <cell r="AH125" t="str">
            <v>Ernesto  Correo Valderrama</v>
          </cell>
          <cell r="AI125" t="str">
            <v>ecorreav@invias.gov.co</v>
          </cell>
          <cell r="AJ125">
            <v>30</v>
          </cell>
          <cell r="AK125">
            <v>42490.208333333299</v>
          </cell>
          <cell r="AL125">
            <v>-13</v>
          </cell>
        </row>
        <row r="126">
          <cell r="A126">
            <v>4735</v>
          </cell>
          <cell r="B126" t="str">
            <v>Todos por un Nuevo País</v>
          </cell>
          <cell r="C126" t="str">
            <v>Competitividad e infraestructura estratégica</v>
          </cell>
          <cell r="D126" t="str">
            <v>Proveer la Infraestructura y servicios de logística y transporte para la integración territorial</v>
          </cell>
          <cell r="E126" t="str">
            <v>Transporte</v>
          </cell>
          <cell r="F126" t="str">
            <v>INVIAS</v>
          </cell>
          <cell r="G126" t="str">
            <v>Infraestructura de transporte carretero</v>
          </cell>
          <cell r="H126">
            <v>4735</v>
          </cell>
          <cell r="I126" t="str">
            <v>Nuevos Kilómetros de vías con rehabilitación y mantenimiento - Invías</v>
          </cell>
          <cell r="J126" t="str">
            <v>Producto</v>
          </cell>
          <cell r="K126" t="str">
            <v>Sectorial</v>
          </cell>
          <cell r="L126" t="str">
            <v>SI</v>
          </cell>
          <cell r="M126" t="str">
            <v>NO</v>
          </cell>
          <cell r="N126" t="str">
            <v>NO</v>
          </cell>
          <cell r="O126" t="str">
            <v>SI</v>
          </cell>
          <cell r="P126" t="str">
            <v>Kilómetros</v>
          </cell>
          <cell r="Q126" t="str">
            <v>Mensual</v>
          </cell>
          <cell r="R126" t="str">
            <v>Capacidad</v>
          </cell>
          <cell r="S126">
            <v>0</v>
          </cell>
          <cell r="T126">
            <v>106</v>
          </cell>
          <cell r="U126">
            <v>146</v>
          </cell>
          <cell r="V126">
            <v>279</v>
          </cell>
          <cell r="W126">
            <v>400</v>
          </cell>
          <cell r="X126">
            <v>400</v>
          </cell>
          <cell r="Y126">
            <v>480.87</v>
          </cell>
          <cell r="Z126">
            <v>100</v>
          </cell>
          <cell r="AA126">
            <v>480.87</v>
          </cell>
          <cell r="AB126">
            <v>100</v>
          </cell>
          <cell r="AC126">
            <v>42460.208333333299</v>
          </cell>
          <cell r="AD126">
            <v>42496.447581284701</v>
          </cell>
          <cell r="AE126" t="str">
            <v xml:space="preserve">Linea Base cero; Avance año 2015: 457,42 Km con Rehabilitación y Mantenimiento Periodico Mantenimiento 203,19 Km y Rehabilitación 254,23 Km Avance Enero a Marzo 22,23 Km con Rehabilitación y Repavimento 4, 40 Km y Mantenimiento Periodico 18,82 Km para un </v>
          </cell>
          <cell r="AF126">
            <v>42460.208333333299</v>
          </cell>
          <cell r="AG126">
            <v>42496.4475811343</v>
          </cell>
          <cell r="AH126" t="str">
            <v>Ernesto  Correo Valderrama</v>
          </cell>
          <cell r="AI126" t="str">
            <v>ecorreav@invias.gov.co</v>
          </cell>
          <cell r="AJ126">
            <v>30</v>
          </cell>
          <cell r="AK126">
            <v>42490.208333333299</v>
          </cell>
          <cell r="AL126">
            <v>-13</v>
          </cell>
        </row>
        <row r="127">
          <cell r="A127">
            <v>5365</v>
          </cell>
          <cell r="B127" t="str">
            <v>Todos por un Nuevo País</v>
          </cell>
          <cell r="C127" t="str">
            <v>Competitividad e infraestructura estratégica</v>
          </cell>
          <cell r="D127" t="str">
            <v>Proveer la Infraestructura y servicios de logística y transporte para la integración territorial</v>
          </cell>
          <cell r="E127" t="str">
            <v>Transporte</v>
          </cell>
          <cell r="F127" t="str">
            <v>MINTRANSPORTE</v>
          </cell>
          <cell r="G127" t="str">
            <v>Infraestructura de transporte carretero</v>
          </cell>
          <cell r="H127">
            <v>5365</v>
          </cell>
          <cell r="I127" t="str">
            <v>Número de departamentos acompañados en la estructuración de proyectos de caminos ancestrales ubicados en Comunidades Indígenas</v>
          </cell>
          <cell r="J127" t="str">
            <v>Producto</v>
          </cell>
          <cell r="K127" t="str">
            <v>Sectorial</v>
          </cell>
          <cell r="L127" t="str">
            <v>SI</v>
          </cell>
          <cell r="M127" t="str">
            <v>NO</v>
          </cell>
          <cell r="N127" t="str">
            <v>SI</v>
          </cell>
          <cell r="O127" t="str">
            <v>SI</v>
          </cell>
          <cell r="P127" t="str">
            <v>Departamentos</v>
          </cell>
          <cell r="Q127" t="str">
            <v>Mensual</v>
          </cell>
          <cell r="R127" t="str">
            <v>Acumulado</v>
          </cell>
          <cell r="S127">
            <v>0</v>
          </cell>
          <cell r="T127">
            <v>5</v>
          </cell>
          <cell r="U127">
            <v>2</v>
          </cell>
          <cell r="V127">
            <v>2</v>
          </cell>
          <cell r="W127">
            <v>2</v>
          </cell>
          <cell r="X127">
            <v>11</v>
          </cell>
          <cell r="Y127">
            <v>0</v>
          </cell>
          <cell r="Z127">
            <v>0</v>
          </cell>
          <cell r="AA127">
            <v>0</v>
          </cell>
          <cell r="AB127">
            <v>0</v>
          </cell>
          <cell r="AC127">
            <v>42490.208333333299</v>
          </cell>
          <cell r="AD127">
            <v>42500.688867326397</v>
          </cell>
          <cell r="AE127" t="str">
            <v xml:space="preserve">En Abril, se continuó con el acompañamiento a los departamentos de Guainia y Guajira. Se avanzan en los trámites para la aprobación de la transferencia de recursos para los estudios y diseños de los caminos ancestrales. </v>
          </cell>
          <cell r="AF127">
            <v>42490.208333333299</v>
          </cell>
          <cell r="AG127">
            <v>42500.688867164397</v>
          </cell>
          <cell r="AH127" t="str">
            <v>Carlos Alberto Sarabia Mancini</v>
          </cell>
          <cell r="AI127" t="str">
            <v>csarabia@mintransporte.gov.co</v>
          </cell>
          <cell r="AJ127">
            <v>0</v>
          </cell>
          <cell r="AK127">
            <v>42520.208333333299</v>
          </cell>
          <cell r="AL127">
            <v>-13</v>
          </cell>
        </row>
        <row r="128">
          <cell r="A128">
            <v>5241</v>
          </cell>
          <cell r="B128" t="str">
            <v>Todos por un Nuevo País</v>
          </cell>
          <cell r="C128" t="str">
            <v>Competitividad e infraestructura estratégica</v>
          </cell>
          <cell r="D128" t="str">
            <v>Proveer la Infraestructura y servicios de logística y transporte para la integración territorial</v>
          </cell>
          <cell r="E128" t="str">
            <v>Transporte</v>
          </cell>
          <cell r="F128" t="str">
            <v>MINTRANSPORTE</v>
          </cell>
          <cell r="G128" t="str">
            <v>Formulación y seguimiento a la política de transporte</v>
          </cell>
          <cell r="H128">
            <v>5241</v>
          </cell>
          <cell r="I128" t="str">
            <v>Variación porcentual acumulada de la Mortalidad por Accidentes de Tránsito</v>
          </cell>
          <cell r="J128" t="str">
            <v>Resultado</v>
          </cell>
          <cell r="K128" t="str">
            <v>Sectorial</v>
          </cell>
          <cell r="L128" t="str">
            <v>NO</v>
          </cell>
          <cell r="M128" t="str">
            <v>NO</v>
          </cell>
          <cell r="N128" t="str">
            <v>NO</v>
          </cell>
          <cell r="O128" t="str">
            <v>SI</v>
          </cell>
          <cell r="P128" t="str">
            <v>Porcentaje</v>
          </cell>
          <cell r="Q128" t="str">
            <v>Mensual</v>
          </cell>
          <cell r="R128" t="str">
            <v>Flujo</v>
          </cell>
          <cell r="S128">
            <v>1.1499999999999999</v>
          </cell>
          <cell r="T128">
            <v>-1</v>
          </cell>
          <cell r="U128">
            <v>-2.5</v>
          </cell>
          <cell r="V128">
            <v>-4.8</v>
          </cell>
          <cell r="W128">
            <v>-8</v>
          </cell>
          <cell r="X128">
            <v>-8</v>
          </cell>
          <cell r="Y128">
            <v>-0.2</v>
          </cell>
          <cell r="Z128">
            <v>8</v>
          </cell>
          <cell r="AA128">
            <v>0.1</v>
          </cell>
          <cell r="AB128">
            <v>0</v>
          </cell>
          <cell r="AC128">
            <v>42460.208333333299</v>
          </cell>
          <cell r="AD128">
            <v>42500.4434145833</v>
          </cell>
          <cell r="AE128" t="str">
            <v>A Marzo de 2016, de acuerdo con la información preliminar, se registran 1.536 fallecidos en hechos de tránsito. Lo anterior corresponde a una variación acumulada con respecto al mismo periodo (ene-mar) de 2014, del -0,2% es decir 3 casos menos. Nota: La I</v>
          </cell>
          <cell r="AF128">
            <v>42460.208333333299</v>
          </cell>
          <cell r="AG128">
            <v>42500.443408101899</v>
          </cell>
          <cell r="AH128" t="str">
            <v>Yazmin Gaitán Rodríguez</v>
          </cell>
          <cell r="AI128" t="str">
            <v>ygaitan@mintransporte.gov.co</v>
          </cell>
          <cell r="AJ128">
            <v>15</v>
          </cell>
          <cell r="AK128">
            <v>42490.208333333299</v>
          </cell>
          <cell r="AL128">
            <v>2</v>
          </cell>
        </row>
        <row r="129">
          <cell r="A129">
            <v>4930</v>
          </cell>
          <cell r="B129" t="str">
            <v>Todos por un Nuevo País</v>
          </cell>
          <cell r="C129" t="str">
            <v>Competitividad e infraestructura estratégica</v>
          </cell>
          <cell r="D129" t="str">
            <v>Proveer la Infraestructura y servicios de logística y transporte para la integración territorial</v>
          </cell>
          <cell r="E129" t="str">
            <v>Transporte</v>
          </cell>
          <cell r="F129" t="str">
            <v>MINTRANSPORTE</v>
          </cell>
          <cell r="G129" t="str">
            <v>Formulación y seguimiento a la política de transporte</v>
          </cell>
          <cell r="H129">
            <v>4930</v>
          </cell>
          <cell r="I129" t="str">
            <v>Pruebas teórico-prácticas realizadas para obtención de licencia de conducción en el marco de un nuevo esquema normativo</v>
          </cell>
          <cell r="J129" t="str">
            <v>Producto</v>
          </cell>
          <cell r="K129" t="str">
            <v>Sectorial</v>
          </cell>
          <cell r="L129" t="str">
            <v>SI</v>
          </cell>
          <cell r="M129" t="str">
            <v>NO</v>
          </cell>
          <cell r="N129" t="str">
            <v>NO</v>
          </cell>
          <cell r="O129" t="str">
            <v>SI</v>
          </cell>
          <cell r="P129" t="str">
            <v>Número</v>
          </cell>
          <cell r="Q129" t="str">
            <v>Mensual</v>
          </cell>
          <cell r="R129" t="str">
            <v>Acumulado</v>
          </cell>
          <cell r="S129">
            <v>0</v>
          </cell>
          <cell r="T129">
            <v>0</v>
          </cell>
          <cell r="U129">
            <v>378320</v>
          </cell>
          <cell r="V129">
            <v>1218570</v>
          </cell>
          <cell r="W129">
            <v>1323610</v>
          </cell>
          <cell r="X129">
            <v>2920500</v>
          </cell>
          <cell r="Y129">
            <v>0</v>
          </cell>
          <cell r="Z129">
            <v>0</v>
          </cell>
          <cell r="AA129">
            <v>0</v>
          </cell>
          <cell r="AB129">
            <v>0</v>
          </cell>
          <cell r="AC129">
            <v>0</v>
          </cell>
          <cell r="AD129">
            <v>0</v>
          </cell>
          <cell r="AE129">
            <v>0</v>
          </cell>
          <cell r="AF129">
            <v>0</v>
          </cell>
          <cell r="AG129">
            <v>0</v>
          </cell>
          <cell r="AH129" t="str">
            <v>Yazmin Gaitán Rodríguez</v>
          </cell>
          <cell r="AI129" t="str">
            <v>ygaitan@mintransporte.gov.co</v>
          </cell>
          <cell r="AJ129">
            <v>0</v>
          </cell>
          <cell r="AK129">
            <v>0</v>
          </cell>
          <cell r="AL129">
            <v>0</v>
          </cell>
        </row>
        <row r="130">
          <cell r="A130">
            <v>4932</v>
          </cell>
          <cell r="B130" t="str">
            <v>Todos por un Nuevo País</v>
          </cell>
          <cell r="C130" t="str">
            <v>Competitividad e infraestructura estratégica</v>
          </cell>
          <cell r="D130" t="str">
            <v>Proveer la Infraestructura y servicios de logística y transporte para la integración territorial</v>
          </cell>
          <cell r="E130" t="str">
            <v>Transporte</v>
          </cell>
          <cell r="F130" t="str">
            <v>MINTRANSPORTE</v>
          </cell>
          <cell r="G130" t="str">
            <v>Formulación y seguimiento a la política de transporte</v>
          </cell>
          <cell r="H130">
            <v>4932</v>
          </cell>
          <cell r="I130" t="str">
            <v>Muertos en accidentes de tránsito</v>
          </cell>
          <cell r="J130" t="str">
            <v>Resultado</v>
          </cell>
          <cell r="K130" t="str">
            <v>Sectorial</v>
          </cell>
          <cell r="L130" t="str">
            <v>SI</v>
          </cell>
          <cell r="M130" t="str">
            <v>NO</v>
          </cell>
          <cell r="N130" t="str">
            <v>NO</v>
          </cell>
          <cell r="O130" t="str">
            <v>SI</v>
          </cell>
          <cell r="P130" t="str">
            <v>Número</v>
          </cell>
          <cell r="Q130" t="str">
            <v>Mensual</v>
          </cell>
          <cell r="R130" t="str">
            <v>Reducción anual</v>
          </cell>
          <cell r="S130">
            <v>6352</v>
          </cell>
          <cell r="T130">
            <v>6288</v>
          </cell>
          <cell r="U130">
            <v>6194</v>
          </cell>
          <cell r="V130">
            <v>6045</v>
          </cell>
          <cell r="W130">
            <v>5844</v>
          </cell>
          <cell r="X130">
            <v>5844</v>
          </cell>
          <cell r="Y130">
            <v>1536</v>
          </cell>
          <cell r="Z130">
            <v>100</v>
          </cell>
          <cell r="AA130">
            <v>1536</v>
          </cell>
          <cell r="AB130">
            <v>40.945</v>
          </cell>
          <cell r="AC130">
            <v>42460.208333333299</v>
          </cell>
          <cell r="AD130">
            <v>42500.443618437501</v>
          </cell>
          <cell r="AE130" t="str">
            <v>De acuerdo con la información preliminar durante el mes de marzo de 2016 se registran 484 victimas fatales en hechos de tránsito. No obstante, el acumulado a marzo da cuenta de 1.536 fallecidos. Esta cifra preliminarmente representa una reducción del 6,6%</v>
          </cell>
          <cell r="AF130">
            <v>42460.208333333299</v>
          </cell>
          <cell r="AG130">
            <v>42500.4436180556</v>
          </cell>
          <cell r="AH130" t="str">
            <v>Yazmin Gaitán Rodríguez</v>
          </cell>
          <cell r="AI130" t="str">
            <v>ygaitan@mintransporte.gov.co</v>
          </cell>
          <cell r="AJ130">
            <v>15</v>
          </cell>
          <cell r="AK130">
            <v>42490.208333333299</v>
          </cell>
          <cell r="AL130">
            <v>2</v>
          </cell>
        </row>
        <row r="131">
          <cell r="A131">
            <v>4933</v>
          </cell>
          <cell r="B131" t="str">
            <v>Todos por un Nuevo País</v>
          </cell>
          <cell r="C131" t="str">
            <v>Competitividad e infraestructura estratégica</v>
          </cell>
          <cell r="D131" t="str">
            <v>Proveer la Infraestructura y servicios de logística y transporte para la integración territorial</v>
          </cell>
          <cell r="E131" t="str">
            <v>Transporte</v>
          </cell>
          <cell r="F131" t="str">
            <v>MINTRANSPORTE</v>
          </cell>
          <cell r="G131" t="str">
            <v>Formulación y seguimiento a la política de transporte</v>
          </cell>
          <cell r="H131">
            <v>4933</v>
          </cell>
          <cell r="I131" t="str">
            <v>Edad promedio de vehículos de transporte automotor de carga con peso bruto vehicular mayor a 10,5 toneladas</v>
          </cell>
          <cell r="J131" t="str">
            <v>Resultado</v>
          </cell>
          <cell r="K131" t="str">
            <v>Sectorial</v>
          </cell>
          <cell r="L131" t="str">
            <v>SI</v>
          </cell>
          <cell r="M131" t="str">
            <v>NO</v>
          </cell>
          <cell r="N131" t="str">
            <v>NO</v>
          </cell>
          <cell r="O131" t="str">
            <v>SI</v>
          </cell>
          <cell r="P131" t="str">
            <v>Edad Promedio</v>
          </cell>
          <cell r="Q131" t="str">
            <v>Mensual</v>
          </cell>
          <cell r="R131" t="str">
            <v>Reducción</v>
          </cell>
          <cell r="S131">
            <v>19</v>
          </cell>
          <cell r="T131">
            <v>18</v>
          </cell>
          <cell r="U131">
            <v>17</v>
          </cell>
          <cell r="V131">
            <v>16</v>
          </cell>
          <cell r="W131">
            <v>15</v>
          </cell>
          <cell r="X131">
            <v>15</v>
          </cell>
          <cell r="Y131">
            <v>0</v>
          </cell>
          <cell r="Z131">
            <v>0</v>
          </cell>
          <cell r="AA131">
            <v>0</v>
          </cell>
          <cell r="AB131">
            <v>0</v>
          </cell>
          <cell r="AC131">
            <v>0</v>
          </cell>
          <cell r="AD131">
            <v>0</v>
          </cell>
          <cell r="AE131">
            <v>0</v>
          </cell>
          <cell r="AF131">
            <v>0</v>
          </cell>
          <cell r="AG131">
            <v>0</v>
          </cell>
          <cell r="AH131" t="str">
            <v>Betty Esperanza Herrera García</v>
          </cell>
          <cell r="AI131" t="str">
            <v>bherrera@mintransporte.gov.co</v>
          </cell>
          <cell r="AJ131">
            <v>30</v>
          </cell>
          <cell r="AK131">
            <v>0</v>
          </cell>
          <cell r="AL131">
            <v>0</v>
          </cell>
        </row>
        <row r="132">
          <cell r="A132">
            <v>4934</v>
          </cell>
          <cell r="B132" t="str">
            <v>Todos por un Nuevo País</v>
          </cell>
          <cell r="C132" t="str">
            <v>Competitividad e infraestructura estratégica</v>
          </cell>
          <cell r="D132" t="str">
            <v>Proveer la Infraestructura y servicios de logística y transporte para la integración territorial</v>
          </cell>
          <cell r="E132" t="str">
            <v>Transporte</v>
          </cell>
          <cell r="F132" t="str">
            <v>MINTRANSPORTE</v>
          </cell>
          <cell r="G132" t="str">
            <v>Formulación y seguimiento a la política de transporte</v>
          </cell>
          <cell r="H132">
            <v>4934</v>
          </cell>
          <cell r="I132" t="str">
            <v>Vehículos Desintegrados con Peso Bruto Vehicular mayor a 10,5 Toneladas</v>
          </cell>
          <cell r="J132" t="str">
            <v>Producto</v>
          </cell>
          <cell r="K132" t="str">
            <v>Sectorial</v>
          </cell>
          <cell r="L132" t="str">
            <v>SI</v>
          </cell>
          <cell r="M132" t="str">
            <v>NO</v>
          </cell>
          <cell r="N132" t="str">
            <v>NO</v>
          </cell>
          <cell r="O132" t="str">
            <v>SI</v>
          </cell>
          <cell r="P132" t="str">
            <v>Vehículos desintegrados</v>
          </cell>
          <cell r="Q132" t="str">
            <v>Mensual</v>
          </cell>
          <cell r="R132" t="str">
            <v>Capacidad</v>
          </cell>
          <cell r="S132">
            <v>8000</v>
          </cell>
          <cell r="T132">
            <v>11500</v>
          </cell>
          <cell r="U132">
            <v>15000</v>
          </cell>
          <cell r="V132">
            <v>18500</v>
          </cell>
          <cell r="W132">
            <v>22000</v>
          </cell>
          <cell r="X132">
            <v>22000</v>
          </cell>
          <cell r="Y132">
            <v>12448</v>
          </cell>
          <cell r="Z132">
            <v>63.54</v>
          </cell>
          <cell r="AA132">
            <v>12448</v>
          </cell>
          <cell r="AB132">
            <v>31.77</v>
          </cell>
          <cell r="AC132">
            <v>42460.208333333299</v>
          </cell>
          <cell r="AD132">
            <v>42471.519403622697</v>
          </cell>
          <cell r="AE132" t="str">
            <v>La cantidad de vehículos desintegrados con PBV mayor a 10,5 Ton a Marzo 30 de 2016 fue de 286 vehículos sumada esta cifra al acumulado de cierre del año 2015, resulta un total acumulado de 12.448 vehículos desintegrados en el marco del programa.</v>
          </cell>
          <cell r="AF132">
            <v>42460.208333333299</v>
          </cell>
          <cell r="AG132">
            <v>42471.5194035069</v>
          </cell>
          <cell r="AH132" t="str">
            <v>Betty Esperanza Herrera García</v>
          </cell>
          <cell r="AI132" t="str">
            <v>bherrera@mintransporte.gov.co</v>
          </cell>
          <cell r="AJ132">
            <v>5</v>
          </cell>
          <cell r="AK132">
            <v>42490.208333333299</v>
          </cell>
          <cell r="AL132">
            <v>12</v>
          </cell>
        </row>
        <row r="133">
          <cell r="A133">
            <v>4935</v>
          </cell>
          <cell r="B133" t="str">
            <v>Todos por un Nuevo País</v>
          </cell>
          <cell r="C133" t="str">
            <v>Competitividad e infraestructura estratégica</v>
          </cell>
          <cell r="D133" t="str">
            <v>Proveer la Infraestructura y servicios de logística y transporte para la integración territorial</v>
          </cell>
          <cell r="E133" t="str">
            <v>Transporte</v>
          </cell>
          <cell r="F133" t="str">
            <v>MINTRANSPORTE</v>
          </cell>
          <cell r="G133" t="str">
            <v>Formulación y seguimiento a la política de transporte</v>
          </cell>
          <cell r="H133">
            <v>4935</v>
          </cell>
          <cell r="I133" t="str">
            <v>Reportes en el Registro Nacional de Despachos de Carga (RNDC)</v>
          </cell>
          <cell r="J133" t="str">
            <v>Producto</v>
          </cell>
          <cell r="K133" t="str">
            <v>Sectorial</v>
          </cell>
          <cell r="L133" t="str">
            <v>SI</v>
          </cell>
          <cell r="M133" t="str">
            <v>NO</v>
          </cell>
          <cell r="N133" t="str">
            <v>NO</v>
          </cell>
          <cell r="O133" t="str">
            <v>SI</v>
          </cell>
          <cell r="P133" t="str">
            <v>Registros</v>
          </cell>
          <cell r="Q133" t="str">
            <v>Mensual</v>
          </cell>
          <cell r="R133" t="str">
            <v>Flujo</v>
          </cell>
          <cell r="S133">
            <v>4000000</v>
          </cell>
          <cell r="T133">
            <v>5000000</v>
          </cell>
          <cell r="U133">
            <v>6000000</v>
          </cell>
          <cell r="V133">
            <v>7000000</v>
          </cell>
          <cell r="W133">
            <v>8000000</v>
          </cell>
          <cell r="X133">
            <v>8000000</v>
          </cell>
          <cell r="Y133">
            <v>1831118</v>
          </cell>
          <cell r="Z133">
            <v>30.52</v>
          </cell>
          <cell r="AA133">
            <v>6657535</v>
          </cell>
          <cell r="AB133">
            <v>83.22</v>
          </cell>
          <cell r="AC133">
            <v>42460.208333333299</v>
          </cell>
          <cell r="AD133">
            <v>42465.503816550903</v>
          </cell>
          <cell r="AE133" t="str">
            <v>Este reporte corresponde al número de manifiestos de carga registrados en el Registro Nacional de Despachos de Carga - RNDC entre el 1 de Abril de 2016 al 30 de Abril de 2016. De los 647515 manifiestos recibidos 86,702 corresponden a manifiestos de empres</v>
          </cell>
          <cell r="AF133">
            <v>42490.208333333299</v>
          </cell>
          <cell r="AG133">
            <v>42494.413219247697</v>
          </cell>
          <cell r="AH133" t="str">
            <v>Lucas Rodríguez Gómez</v>
          </cell>
          <cell r="AI133" t="str">
            <v>lucas.rodriguez@mintransporte.gov.co</v>
          </cell>
          <cell r="AJ133">
            <v>2</v>
          </cell>
          <cell r="AK133">
            <v>42490.208333333299</v>
          </cell>
          <cell r="AL133">
            <v>15</v>
          </cell>
        </row>
        <row r="134">
          <cell r="A134">
            <v>4937</v>
          </cell>
          <cell r="B134" t="str">
            <v>Todos por un Nuevo País</v>
          </cell>
          <cell r="C134" t="str">
            <v>Competitividad e infraestructura estratégica</v>
          </cell>
          <cell r="D134" t="str">
            <v>Proveer la Infraestructura y servicios de logística y transporte para la integración territorial</v>
          </cell>
          <cell r="E134" t="str">
            <v>Transporte</v>
          </cell>
          <cell r="F134" t="str">
            <v>MINTRANSPORTE</v>
          </cell>
          <cell r="G134" t="str">
            <v>Formulación y seguimiento a la política de transporte</v>
          </cell>
          <cell r="H134">
            <v>4937</v>
          </cell>
          <cell r="I134" t="str">
            <v>Transporte de carga por los modos férreo, fluvial y aéreo ( sin carbón) (Mills de Ton/ANUAL)</v>
          </cell>
          <cell r="J134" t="str">
            <v>Resultado</v>
          </cell>
          <cell r="K134" t="str">
            <v>Sectorial</v>
          </cell>
          <cell r="L134" t="str">
            <v>SI</v>
          </cell>
          <cell r="M134" t="str">
            <v>NO</v>
          </cell>
          <cell r="N134" t="str">
            <v>NO</v>
          </cell>
          <cell r="O134" t="str">
            <v>SI</v>
          </cell>
          <cell r="P134" t="str">
            <v>Toneladas</v>
          </cell>
          <cell r="Q134" t="str">
            <v>Mensual</v>
          </cell>
          <cell r="R134" t="str">
            <v>Flujo</v>
          </cell>
          <cell r="S134">
            <v>2.2000000000000002</v>
          </cell>
          <cell r="T134">
            <v>1.6</v>
          </cell>
          <cell r="U134">
            <v>1.7</v>
          </cell>
          <cell r="V134">
            <v>1.8</v>
          </cell>
          <cell r="W134">
            <v>2.8</v>
          </cell>
          <cell r="X134">
            <v>2.8</v>
          </cell>
          <cell r="Y134">
            <v>0</v>
          </cell>
          <cell r="Z134">
            <v>0</v>
          </cell>
          <cell r="AA134">
            <v>0</v>
          </cell>
          <cell r="AB134">
            <v>0</v>
          </cell>
          <cell r="AC134">
            <v>0</v>
          </cell>
          <cell r="AD134">
            <v>0</v>
          </cell>
          <cell r="AE134">
            <v>0</v>
          </cell>
          <cell r="AF134">
            <v>0</v>
          </cell>
          <cell r="AG134">
            <v>0</v>
          </cell>
          <cell r="AH134" t="str">
            <v>Enrique José  Nates Guerra</v>
          </cell>
          <cell r="AI134" t="str">
            <v>enates@mintransporte.gov.co</v>
          </cell>
          <cell r="AJ134">
            <v>30</v>
          </cell>
          <cell r="AK134">
            <v>0</v>
          </cell>
          <cell r="AL134">
            <v>0</v>
          </cell>
        </row>
        <row r="135">
          <cell r="A135">
            <v>4936</v>
          </cell>
          <cell r="B135" t="str">
            <v>Todos por un Nuevo País</v>
          </cell>
          <cell r="C135" t="str">
            <v>Competitividad e infraestructura estratégica</v>
          </cell>
          <cell r="D135" t="str">
            <v>Proveer la Infraestructura y servicios de logística y transporte para la integración territorial</v>
          </cell>
          <cell r="E135" t="str">
            <v>Transporte</v>
          </cell>
          <cell r="F135" t="str">
            <v>MINTRANSPORTE</v>
          </cell>
          <cell r="G135" t="str">
            <v>Infraestructura de transporte carretero</v>
          </cell>
          <cell r="H135">
            <v>4936</v>
          </cell>
          <cell r="I135" t="str">
            <v>Porcentaje de red vial nacional primaria en buen estado</v>
          </cell>
          <cell r="J135" t="str">
            <v>Producto</v>
          </cell>
          <cell r="K135" t="str">
            <v>Sectorial</v>
          </cell>
          <cell r="L135" t="str">
            <v>SI</v>
          </cell>
          <cell r="M135" t="str">
            <v>NO</v>
          </cell>
          <cell r="N135" t="str">
            <v>NO</v>
          </cell>
          <cell r="O135" t="str">
            <v>SI</v>
          </cell>
          <cell r="P135" t="str">
            <v>Porcentaje</v>
          </cell>
          <cell r="Q135" t="str">
            <v>Mensual</v>
          </cell>
          <cell r="R135" t="str">
            <v>Capacidad</v>
          </cell>
          <cell r="S135">
            <v>49</v>
          </cell>
          <cell r="T135">
            <v>52</v>
          </cell>
          <cell r="U135">
            <v>55</v>
          </cell>
          <cell r="V135">
            <v>57</v>
          </cell>
          <cell r="W135">
            <v>60</v>
          </cell>
          <cell r="X135">
            <v>60</v>
          </cell>
          <cell r="Y135">
            <v>54.18</v>
          </cell>
          <cell r="Z135">
            <v>86.332999999999998</v>
          </cell>
          <cell r="AA135">
            <v>54.18</v>
          </cell>
          <cell r="AB135">
            <v>47.091000000000001</v>
          </cell>
          <cell r="AC135">
            <v>42460.208333333299</v>
          </cell>
          <cell r="AD135">
            <v>42501.423658449101</v>
          </cell>
          <cell r="AE135" t="str">
            <v xml:space="preserve">Se ha avanzado el 14,65% de la meta del año. De Enero a Marzo, se han construido 31,16 Km de doble calzada y 0 km en Calzada sencilla en la red concesionada. En la red no concesionada, se rehabilitaron y se hizo mantenimiento a 23,22 Km y se construyeron </v>
          </cell>
          <cell r="AF135">
            <v>42460.208333333299</v>
          </cell>
          <cell r="AG135">
            <v>42501.423658333297</v>
          </cell>
          <cell r="AH135" t="str">
            <v>Carlos Alberto Sarabia Mancini</v>
          </cell>
          <cell r="AI135" t="str">
            <v>csarabia@mintransporte.gov.co</v>
          </cell>
          <cell r="AJ135">
            <v>30</v>
          </cell>
          <cell r="AK135">
            <v>42490.208333333299</v>
          </cell>
          <cell r="AL135">
            <v>-13</v>
          </cell>
        </row>
        <row r="136">
          <cell r="A136">
            <v>5254</v>
          </cell>
          <cell r="B136" t="str">
            <v>Todos por un Nuevo País</v>
          </cell>
          <cell r="C136" t="str">
            <v>Competitividad e infraestructura estratégica</v>
          </cell>
          <cell r="D136" t="str">
            <v>Proveer la Infraestructura y servicios de logística y transporte para la integración territorial</v>
          </cell>
          <cell r="E136" t="str">
            <v>Transporte</v>
          </cell>
          <cell r="F136" t="str">
            <v>MINTRANSPORTE</v>
          </cell>
          <cell r="G136" t="str">
            <v>Infraestructura de transporte carretero</v>
          </cell>
          <cell r="H136">
            <v>5254</v>
          </cell>
          <cell r="I136" t="str">
            <v>Kilómetros de nuevas calzadas construidas</v>
          </cell>
          <cell r="J136" t="str">
            <v>Producto</v>
          </cell>
          <cell r="K136" t="str">
            <v>Sectorial</v>
          </cell>
          <cell r="L136" t="str">
            <v>NO</v>
          </cell>
          <cell r="M136" t="str">
            <v>NO</v>
          </cell>
          <cell r="N136" t="str">
            <v>NO</v>
          </cell>
          <cell r="O136" t="str">
            <v>SI</v>
          </cell>
          <cell r="P136" t="str">
            <v>Kilómetros</v>
          </cell>
          <cell r="Q136" t="str">
            <v>Mensual</v>
          </cell>
          <cell r="R136" t="str">
            <v>Capacidad</v>
          </cell>
          <cell r="S136">
            <v>1962</v>
          </cell>
          <cell r="T136">
            <v>2302</v>
          </cell>
          <cell r="U136">
            <v>2632</v>
          </cell>
          <cell r="V136">
            <v>2963</v>
          </cell>
          <cell r="W136">
            <v>3296</v>
          </cell>
          <cell r="X136">
            <v>3296</v>
          </cell>
          <cell r="Y136">
            <v>2266.46</v>
          </cell>
          <cell r="Z136">
            <v>45.44</v>
          </cell>
          <cell r="AA136">
            <v>2266.46</v>
          </cell>
          <cell r="AB136">
            <v>22.82</v>
          </cell>
          <cell r="AC136">
            <v>42460.208333333299</v>
          </cell>
          <cell r="AD136">
            <v>42500.444735879602</v>
          </cell>
          <cell r="AE136" t="str">
            <v>En marzo, se construyeron 7,70 km de doble calzada en la red no concesionada.No se construyeron calzadas sencillas en la red concesionada. En la red no concesionada, se construyeron 1,30 Km de segundas calzadas.</v>
          </cell>
          <cell r="AF136">
            <v>42460.208333333299</v>
          </cell>
          <cell r="AG136">
            <v>42500.444735729201</v>
          </cell>
          <cell r="AH136" t="str">
            <v>Carlos Alberto Sarabia Mancini</v>
          </cell>
          <cell r="AI136" t="str">
            <v>csarabia@mintransporte.gov.co</v>
          </cell>
          <cell r="AJ136">
            <v>30</v>
          </cell>
          <cell r="AK136">
            <v>42490.208333333299</v>
          </cell>
          <cell r="AL136">
            <v>-13</v>
          </cell>
        </row>
        <row r="137">
          <cell r="A137">
            <v>4931</v>
          </cell>
          <cell r="B137" t="str">
            <v>Todos por un Nuevo País</v>
          </cell>
          <cell r="C137" t="str">
            <v>Competitividad e infraestructura estratégica</v>
          </cell>
          <cell r="D137" t="str">
            <v>Proveer la Infraestructura y servicios de logística y transporte para la integración territorial</v>
          </cell>
          <cell r="E137" t="str">
            <v>Transporte</v>
          </cell>
          <cell r="F137" t="str">
            <v>MINTRANSPORTE</v>
          </cell>
          <cell r="G137" t="str">
            <v>Infraestructura de Transporte Urbano</v>
          </cell>
          <cell r="H137">
            <v>4931</v>
          </cell>
          <cell r="I137" t="str">
            <v>Municipios y/o departamentos apoyados en la implementación de Planes Locales de Seguridad Vial</v>
          </cell>
          <cell r="J137" t="str">
            <v>Producto</v>
          </cell>
          <cell r="K137" t="str">
            <v>Sectorial</v>
          </cell>
          <cell r="L137" t="str">
            <v>SI</v>
          </cell>
          <cell r="M137" t="str">
            <v>NO</v>
          </cell>
          <cell r="N137" t="str">
            <v>NO</v>
          </cell>
          <cell r="O137" t="str">
            <v>SI</v>
          </cell>
          <cell r="P137" t="str">
            <v>Número</v>
          </cell>
          <cell r="Q137" t="str">
            <v>Mensual</v>
          </cell>
          <cell r="R137" t="str">
            <v>Capacidad</v>
          </cell>
          <cell r="S137">
            <v>10</v>
          </cell>
          <cell r="T137">
            <v>19</v>
          </cell>
          <cell r="U137">
            <v>47</v>
          </cell>
          <cell r="V137">
            <v>78</v>
          </cell>
          <cell r="W137">
            <v>110</v>
          </cell>
          <cell r="X137">
            <v>110</v>
          </cell>
          <cell r="Y137">
            <v>19</v>
          </cell>
          <cell r="Z137">
            <v>24.324000000000002</v>
          </cell>
          <cell r="AA137">
            <v>19</v>
          </cell>
          <cell r="AB137">
            <v>9</v>
          </cell>
          <cell r="AC137">
            <v>42490.208333333299</v>
          </cell>
          <cell r="AD137">
            <v>42500.443267210598</v>
          </cell>
          <cell r="AE137" t="str">
            <v>Durante el mes de abril se realizaron acercamientos con el objetivo de sensibilizar sobre la importancia de contar con Plan Local de Seguridad Vial con las siguientes entidades territoriales: Arauca, Duitama, Floridablanca, Departamento de Huila, Leticia,</v>
          </cell>
          <cell r="AF137">
            <v>42490.208333333299</v>
          </cell>
          <cell r="AG137">
            <v>42500.443267048598</v>
          </cell>
          <cell r="AH137" t="str">
            <v>Yazmin Gaitán Rodríguez</v>
          </cell>
          <cell r="AI137" t="str">
            <v>ygaitan@mintransporte.gov.co</v>
          </cell>
          <cell r="AJ137">
            <v>0</v>
          </cell>
          <cell r="AK137">
            <v>42520.208333333299</v>
          </cell>
          <cell r="AL137">
            <v>-13</v>
          </cell>
        </row>
        <row r="138">
          <cell r="A138">
            <v>4938</v>
          </cell>
          <cell r="B138" t="str">
            <v>Todos por un Nuevo País</v>
          </cell>
          <cell r="C138" t="str">
            <v>Competitividad e infraestructura estratégica</v>
          </cell>
          <cell r="D138" t="str">
            <v>Proveer la Infraestructura y servicios de logística y transporte para la integración territorial</v>
          </cell>
          <cell r="E138" t="str">
            <v>Transporte</v>
          </cell>
          <cell r="F138" t="str">
            <v>MINTRANSPORTE</v>
          </cell>
          <cell r="G138" t="str">
            <v>Infraestructura de Transporte Urbano</v>
          </cell>
          <cell r="H138">
            <v>4938</v>
          </cell>
          <cell r="I138" t="str">
            <v>Porcentaje de viajes realizados asociados a movilidad activa cuantificada en 6 ciudades</v>
          </cell>
          <cell r="J138" t="str">
            <v>Resultado</v>
          </cell>
          <cell r="K138" t="str">
            <v>Sectorial</v>
          </cell>
          <cell r="L138" t="str">
            <v>SI</v>
          </cell>
          <cell r="M138" t="str">
            <v>NO</v>
          </cell>
          <cell r="N138" t="str">
            <v>NO</v>
          </cell>
          <cell r="O138" t="str">
            <v>SI</v>
          </cell>
          <cell r="P138" t="str">
            <v>Porcentaje</v>
          </cell>
          <cell r="Q138" t="str">
            <v>Mensual</v>
          </cell>
          <cell r="R138" t="str">
            <v>Capacidad</v>
          </cell>
          <cell r="S138">
            <v>27</v>
          </cell>
          <cell r="T138">
            <v>30</v>
          </cell>
          <cell r="U138">
            <v>33</v>
          </cell>
          <cell r="V138">
            <v>36</v>
          </cell>
          <cell r="W138">
            <v>40</v>
          </cell>
          <cell r="X138">
            <v>40</v>
          </cell>
          <cell r="Y138">
            <v>0</v>
          </cell>
          <cell r="Z138">
            <v>0</v>
          </cell>
          <cell r="AA138">
            <v>0</v>
          </cell>
          <cell r="AB138">
            <v>0</v>
          </cell>
          <cell r="AC138">
            <v>0</v>
          </cell>
          <cell r="AD138">
            <v>0</v>
          </cell>
          <cell r="AE138" t="str">
            <v>El indicador ha sido medido en las 6 ciudades con SITM (Bogotá, Cali, Medellín, Pereira, Bucaramanga,Barranquilla,). Se presenta una ligera disminución del indicador propia del periodo de estacionalidad-</v>
          </cell>
          <cell r="AF138">
            <v>42400.208333333299</v>
          </cell>
          <cell r="AG138">
            <v>42494.425674340302</v>
          </cell>
          <cell r="AH138" t="str">
            <v>Walid David Jalil Nasser</v>
          </cell>
          <cell r="AI138" t="str">
            <v>wdavid@mintransporte.gov.co</v>
          </cell>
          <cell r="AJ138">
            <v>30</v>
          </cell>
          <cell r="AK138">
            <v>0</v>
          </cell>
          <cell r="AL138">
            <v>0</v>
          </cell>
        </row>
        <row r="139">
          <cell r="A139">
            <v>4939</v>
          </cell>
          <cell r="B139" t="str">
            <v>Todos por un Nuevo País</v>
          </cell>
          <cell r="C139" t="str">
            <v>Competitividad e infraestructura estratégica</v>
          </cell>
          <cell r="D139" t="str">
            <v>Proveer la Infraestructura y servicios de logística y transporte para la integración territorial</v>
          </cell>
          <cell r="E139" t="str">
            <v>Transporte</v>
          </cell>
          <cell r="F139" t="str">
            <v>MINTRANSPORTE</v>
          </cell>
          <cell r="G139" t="str">
            <v>Infraestructura de Transporte Urbano</v>
          </cell>
          <cell r="H139">
            <v>4939</v>
          </cell>
          <cell r="I139" t="str">
            <v>Kilómetros de Infraestructura vial intervenida para sistemas de transporte urbano.</v>
          </cell>
          <cell r="J139" t="str">
            <v>Producto</v>
          </cell>
          <cell r="K139" t="str">
            <v>Sectorial</v>
          </cell>
          <cell r="L139" t="str">
            <v>SI</v>
          </cell>
          <cell r="M139" t="str">
            <v>NO</v>
          </cell>
          <cell r="N139" t="str">
            <v>NO</v>
          </cell>
          <cell r="O139" t="str">
            <v>SI</v>
          </cell>
          <cell r="P139" t="str">
            <v>Porcentaje</v>
          </cell>
          <cell r="Q139" t="str">
            <v>Mensual</v>
          </cell>
          <cell r="R139" t="str">
            <v>Capacidad</v>
          </cell>
          <cell r="S139">
            <v>854</v>
          </cell>
          <cell r="T139">
            <v>867</v>
          </cell>
          <cell r="U139">
            <v>880</v>
          </cell>
          <cell r="V139">
            <v>893</v>
          </cell>
          <cell r="W139">
            <v>908</v>
          </cell>
          <cell r="X139">
            <v>908</v>
          </cell>
          <cell r="Y139">
            <v>0</v>
          </cell>
          <cell r="Z139">
            <v>0</v>
          </cell>
          <cell r="AA139">
            <v>0</v>
          </cell>
          <cell r="AB139">
            <v>0</v>
          </cell>
          <cell r="AC139">
            <v>0</v>
          </cell>
          <cell r="AD139">
            <v>0</v>
          </cell>
          <cell r="AE139" t="str">
            <v xml:space="preserve">Los avances se presentan en las ciudades de Barranquilla (0,35), Santa Marta (0,28), Valledupar (0,14), Sincelejo (0,16). Monteria (0,11), Pereira (0,06), Armenia (0,08), Neiva (0,11), Cali (0,07), Pasto (0,02) y Popayán (0,08) </v>
          </cell>
          <cell r="AF139">
            <v>42400.208333333299</v>
          </cell>
          <cell r="AG139">
            <v>42494.391194444397</v>
          </cell>
          <cell r="AH139" t="str">
            <v>Walid David Jalil Nasser</v>
          </cell>
          <cell r="AI139" t="str">
            <v>wdavid@mintransporte.gov.co</v>
          </cell>
          <cell r="AJ139">
            <v>30</v>
          </cell>
          <cell r="AK139">
            <v>0</v>
          </cell>
          <cell r="AL139">
            <v>0</v>
          </cell>
        </row>
        <row r="140">
          <cell r="A140">
            <v>4940</v>
          </cell>
          <cell r="B140" t="str">
            <v>Todos por un Nuevo País</v>
          </cell>
          <cell r="C140" t="str">
            <v>Competitividad e infraestructura estratégica</v>
          </cell>
          <cell r="D140" t="str">
            <v>Proveer la Infraestructura y servicios de logística y transporte para la integración territorial</v>
          </cell>
          <cell r="E140" t="str">
            <v>Transporte</v>
          </cell>
          <cell r="F140" t="str">
            <v>MINTRANSPORTE</v>
          </cell>
          <cell r="G140" t="str">
            <v>Infraestructura de Transporte Urbano</v>
          </cell>
          <cell r="H140">
            <v>4940</v>
          </cell>
          <cell r="I140" t="str">
            <v>Espacios de Infraestructura dedicada a la intermodalidad.</v>
          </cell>
          <cell r="J140" t="str">
            <v>Producto</v>
          </cell>
          <cell r="K140" t="str">
            <v>Sectorial</v>
          </cell>
          <cell r="L140" t="str">
            <v>SI</v>
          </cell>
          <cell r="M140" t="str">
            <v>NO</v>
          </cell>
          <cell r="N140" t="str">
            <v>NO</v>
          </cell>
          <cell r="O140" t="str">
            <v>SI</v>
          </cell>
          <cell r="P140" t="str">
            <v>Número</v>
          </cell>
          <cell r="Q140" t="str">
            <v>Mensual</v>
          </cell>
          <cell r="R140" t="str">
            <v>Capacidad</v>
          </cell>
          <cell r="S140">
            <v>31</v>
          </cell>
          <cell r="T140">
            <v>35</v>
          </cell>
          <cell r="U140">
            <v>36</v>
          </cell>
          <cell r="V140">
            <v>40</v>
          </cell>
          <cell r="W140">
            <v>44</v>
          </cell>
          <cell r="X140">
            <v>44</v>
          </cell>
          <cell r="Y140">
            <v>35</v>
          </cell>
          <cell r="Z140">
            <v>80</v>
          </cell>
          <cell r="AA140">
            <v>35</v>
          </cell>
          <cell r="AB140">
            <v>30.77</v>
          </cell>
          <cell r="AC140">
            <v>42400.208333333299</v>
          </cell>
          <cell r="AD140">
            <v>42439.638452314801</v>
          </cell>
          <cell r="AE140" t="str">
            <v>En la ciudad de Cartagena se continúa el avance en las obras del portal El Gallo (Avance aproximado del 40%, infraestructura imprescindible por almacenar la flota y servicio del patio portal, el cual incluye obras complementarias, contara con la plataform</v>
          </cell>
          <cell r="AF140">
            <v>42400.208333333299</v>
          </cell>
          <cell r="AG140">
            <v>42439.638452164298</v>
          </cell>
          <cell r="AH140" t="str">
            <v>Walid David Jalil Nasser</v>
          </cell>
          <cell r="AI140" t="str">
            <v>wdavid@mintransporte.gov.co</v>
          </cell>
          <cell r="AJ140">
            <v>30</v>
          </cell>
          <cell r="AK140">
            <v>42429.208333333299</v>
          </cell>
          <cell r="AL140">
            <v>47</v>
          </cell>
        </row>
        <row r="141">
          <cell r="A141">
            <v>5179</v>
          </cell>
          <cell r="B141" t="str">
            <v>Todos por un Nuevo País</v>
          </cell>
          <cell r="C141" t="str">
            <v>Competitividad e infraestructura estratégica</v>
          </cell>
          <cell r="D141" t="str">
            <v>Proveer la Infraestructura y servicios de logística y transporte para la integración territorial</v>
          </cell>
          <cell r="E141" t="str">
            <v>Transporte</v>
          </cell>
          <cell r="F141" t="str">
            <v>Superpuertos</v>
          </cell>
          <cell r="G141" t="str">
            <v>Formulación y seguimiento a la política de transporte</v>
          </cell>
          <cell r="H141">
            <v>5179</v>
          </cell>
          <cell r="I141" t="str">
            <v>Toneladas anuales de carga de comercio exterior transportada en puertos (millones)</v>
          </cell>
          <cell r="J141" t="str">
            <v>Resultado</v>
          </cell>
          <cell r="K141" t="str">
            <v>Sectorial</v>
          </cell>
          <cell r="L141" t="str">
            <v>NO</v>
          </cell>
          <cell r="M141" t="str">
            <v>NO</v>
          </cell>
          <cell r="N141" t="str">
            <v>NO</v>
          </cell>
          <cell r="O141" t="str">
            <v>SI</v>
          </cell>
          <cell r="P141" t="str">
            <v>Toneladas</v>
          </cell>
          <cell r="Q141" t="str">
            <v>Mensual</v>
          </cell>
          <cell r="R141" t="str">
            <v>Flujo</v>
          </cell>
          <cell r="S141">
            <v>168</v>
          </cell>
          <cell r="T141">
            <v>178</v>
          </cell>
          <cell r="U141">
            <v>186</v>
          </cell>
          <cell r="V141">
            <v>194</v>
          </cell>
          <cell r="W141">
            <v>203</v>
          </cell>
          <cell r="X141">
            <v>203</v>
          </cell>
          <cell r="Y141">
            <v>14.25</v>
          </cell>
          <cell r="Z141">
            <v>7.66</v>
          </cell>
          <cell r="AA141">
            <v>172.4</v>
          </cell>
          <cell r="AB141">
            <v>84.93</v>
          </cell>
          <cell r="AC141">
            <v>42400.208333333299</v>
          </cell>
          <cell r="AD141">
            <v>42439.399789699099</v>
          </cell>
          <cell r="AE141" t="str">
            <v>En el primer mes de Enero se movilizaron 14.25 millones de toneladas de comercio exterior en los puertos colombianos; el 79% corresponde a exportaciones con mas de 11.21 millones y el 21% a importaciones con 3.03 millones de toneladas movilizadas.</v>
          </cell>
          <cell r="AF141">
            <v>42400.208333333299</v>
          </cell>
          <cell r="AG141">
            <v>42439.399789583302</v>
          </cell>
          <cell r="AH141" t="str">
            <v>Mercy Carina Martínez Bocanegra</v>
          </cell>
          <cell r="AI141" t="str">
            <v>carinamartinez@supertransporte.gov.co</v>
          </cell>
          <cell r="AJ141">
            <v>15</v>
          </cell>
          <cell r="AK141">
            <v>42429.208333333299</v>
          </cell>
          <cell r="AL141">
            <v>62</v>
          </cell>
        </row>
        <row r="142">
          <cell r="A142">
            <v>4956</v>
          </cell>
          <cell r="B142" t="str">
            <v>Todos por un Nuevo País</v>
          </cell>
          <cell r="C142" t="str">
            <v>Competitividad e infraestructura estratégica</v>
          </cell>
          <cell r="D142" t="str">
            <v>Consolidar el desarrollo minero-energético para la equidad regional</v>
          </cell>
          <cell r="E142" t="str">
            <v>Minas y Energía</v>
          </cell>
          <cell r="F142" t="str">
            <v>Agencia Nacional de Minería</v>
          </cell>
          <cell r="G142" t="str">
            <v>Consolidación del sector minero como impulsor del desarrollo sostenible</v>
          </cell>
          <cell r="H142">
            <v>4956</v>
          </cell>
          <cell r="I142" t="str">
            <v>Visitas de Seguimiento y control a unidades de producción minera en proceso de formalización en  títulos mineros</v>
          </cell>
          <cell r="J142" t="str">
            <v>Producto</v>
          </cell>
          <cell r="K142" t="str">
            <v>Sectorial</v>
          </cell>
          <cell r="L142" t="str">
            <v>SI</v>
          </cell>
          <cell r="M142" t="str">
            <v>SI</v>
          </cell>
          <cell r="N142" t="str">
            <v>NO</v>
          </cell>
          <cell r="O142" t="str">
            <v>SI</v>
          </cell>
          <cell r="P142" t="str">
            <v>Visitas</v>
          </cell>
          <cell r="Q142" t="str">
            <v>Trimestral</v>
          </cell>
          <cell r="R142" t="str">
            <v>Acumulado</v>
          </cell>
          <cell r="S142">
            <v>0</v>
          </cell>
          <cell r="T142">
            <v>3560</v>
          </cell>
          <cell r="U142">
            <v>3560</v>
          </cell>
          <cell r="V142">
            <v>3560</v>
          </cell>
          <cell r="W142">
            <v>3560</v>
          </cell>
          <cell r="X142">
            <v>14240</v>
          </cell>
          <cell r="Y142">
            <v>56</v>
          </cell>
          <cell r="Z142">
            <v>1.57</v>
          </cell>
          <cell r="AA142">
            <v>5373</v>
          </cell>
          <cell r="AB142">
            <v>37.729999999999997</v>
          </cell>
          <cell r="AC142">
            <v>42460.208333333299</v>
          </cell>
          <cell r="AD142">
            <v>42471.695566053197</v>
          </cell>
          <cell r="AE142" t="str">
            <v xml:space="preserve">Se solicitó a la dirección de Formalización Minera del Ministerio de Minas y Energia un reporte actualizado de los títulos mineros con unidades de produccíón en proceso de formalización, para incluir estos titulos en las programaciónes de inspecciones de </v>
          </cell>
          <cell r="AF142">
            <v>42490.208333333299</v>
          </cell>
          <cell r="AG142">
            <v>42496.792458136602</v>
          </cell>
          <cell r="AH142" t="str">
            <v>Fernando Alberto Cardona Vargas</v>
          </cell>
          <cell r="AI142" t="str">
            <v>fernando.cardona@anm.gov.co</v>
          </cell>
          <cell r="AJ142">
            <v>0</v>
          </cell>
          <cell r="AK142">
            <v>42551.208333333299</v>
          </cell>
          <cell r="AL142">
            <v>0</v>
          </cell>
        </row>
        <row r="143">
          <cell r="A143">
            <v>4957</v>
          </cell>
          <cell r="B143" t="str">
            <v>Todos por un Nuevo País</v>
          </cell>
          <cell r="C143" t="str">
            <v>Competitividad e infraestructura estratégica</v>
          </cell>
          <cell r="D143" t="str">
            <v>Consolidar el desarrollo minero-energético para la equidad regional</v>
          </cell>
          <cell r="E143" t="str">
            <v>Minas y Energía</v>
          </cell>
          <cell r="F143" t="str">
            <v>Agencia Nacional de Minería</v>
          </cell>
          <cell r="G143" t="str">
            <v>Consolidación del sector minero como impulsor del desarrollo sostenible</v>
          </cell>
          <cell r="H143">
            <v>4957</v>
          </cell>
          <cell r="I143" t="str">
            <v>Producción anual de carbón (millones de toneladas)</v>
          </cell>
          <cell r="J143" t="str">
            <v>Resultado</v>
          </cell>
          <cell r="K143" t="str">
            <v>Sectorial</v>
          </cell>
          <cell r="L143" t="str">
            <v>SI</v>
          </cell>
          <cell r="M143" t="str">
            <v>SI</v>
          </cell>
          <cell r="N143" t="str">
            <v>NO</v>
          </cell>
          <cell r="O143" t="str">
            <v>SI</v>
          </cell>
          <cell r="P143" t="str">
            <v>Toneladas</v>
          </cell>
          <cell r="Q143" t="str">
            <v>Trimestral</v>
          </cell>
          <cell r="R143" t="str">
            <v>Flujo</v>
          </cell>
          <cell r="S143">
            <v>88.56</v>
          </cell>
          <cell r="T143">
            <v>97.85</v>
          </cell>
          <cell r="U143">
            <v>101.7</v>
          </cell>
          <cell r="V143">
            <v>96.01</v>
          </cell>
          <cell r="W143">
            <v>102.5</v>
          </cell>
          <cell r="X143">
            <v>102.5</v>
          </cell>
          <cell r="Y143">
            <v>0</v>
          </cell>
          <cell r="Z143">
            <v>0</v>
          </cell>
          <cell r="AA143">
            <v>0</v>
          </cell>
          <cell r="AB143">
            <v>0</v>
          </cell>
          <cell r="AC143">
            <v>0</v>
          </cell>
          <cell r="AD143">
            <v>0</v>
          </cell>
          <cell r="AE143" t="str">
            <v>El Grupo de Regalías y Contraprestaciones Económicas de la Vicepresidencia de Seguimiento y Control ha venido trabajando en la implementación de la captura de información a la Producción de minerales en el Sistema Administrativo y Financiero- WEB SAFI- pa</v>
          </cell>
          <cell r="AF143">
            <v>42490.208333333299</v>
          </cell>
          <cell r="AG143">
            <v>42496.788137384297</v>
          </cell>
          <cell r="AH143" t="str">
            <v>Javier Octavio García Granados</v>
          </cell>
          <cell r="AI143" t="str">
            <v>javier.garciag@anm.gov.co</v>
          </cell>
          <cell r="AJ143">
            <v>60</v>
          </cell>
          <cell r="AK143">
            <v>0</v>
          </cell>
          <cell r="AL143">
            <v>0</v>
          </cell>
        </row>
        <row r="144">
          <cell r="A144">
            <v>5208</v>
          </cell>
          <cell r="B144" t="str">
            <v>Todos por un Nuevo País</v>
          </cell>
          <cell r="C144" t="str">
            <v>Competitividad e infraestructura estratégica</v>
          </cell>
          <cell r="D144" t="str">
            <v>Consolidar el desarrollo minero-energético para la equidad regional</v>
          </cell>
          <cell r="E144" t="str">
            <v>Minas y Energía</v>
          </cell>
          <cell r="F144" t="str">
            <v>Agencia Nacional de Minería</v>
          </cell>
          <cell r="G144" t="str">
            <v>Consolidación del sector minero como impulsor del desarrollo sostenible</v>
          </cell>
          <cell r="H144">
            <v>5208</v>
          </cell>
          <cell r="I144" t="str">
            <v>Indice de Fatalidad Minera</v>
          </cell>
          <cell r="J144" t="str">
            <v>Resultado</v>
          </cell>
          <cell r="K144" t="str">
            <v>Sectorial</v>
          </cell>
          <cell r="L144" t="str">
            <v>NO</v>
          </cell>
          <cell r="M144" t="str">
            <v>NO</v>
          </cell>
          <cell r="N144" t="str">
            <v>NO</v>
          </cell>
          <cell r="O144" t="str">
            <v>SI</v>
          </cell>
          <cell r="P144" t="str">
            <v>Índice</v>
          </cell>
          <cell r="Q144" t="str">
            <v>Trimestral</v>
          </cell>
          <cell r="R144" t="str">
            <v>Reducción</v>
          </cell>
          <cell r="S144">
            <v>2.66</v>
          </cell>
          <cell r="T144">
            <v>2</v>
          </cell>
          <cell r="U144">
            <v>1.6</v>
          </cell>
          <cell r="V144">
            <v>1.5</v>
          </cell>
          <cell r="W144">
            <v>1.5</v>
          </cell>
          <cell r="X144">
            <v>1.5</v>
          </cell>
          <cell r="Y144">
            <v>0</v>
          </cell>
          <cell r="Z144">
            <v>0</v>
          </cell>
          <cell r="AA144">
            <v>0</v>
          </cell>
          <cell r="AB144">
            <v>0</v>
          </cell>
          <cell r="AC144">
            <v>0</v>
          </cell>
          <cell r="AD144">
            <v>0</v>
          </cell>
          <cell r="AE144" t="str">
            <v xml:space="preserve">Aun no se tienen reporte de volumenes de producción, base sobre la cual se calcula el indicador. En el mes de abril de 2016 se reportaron cinco (5) emergencias en las cuales fallecieron siete (7) trabajadores. </v>
          </cell>
          <cell r="AF144">
            <v>42490.208333333299</v>
          </cell>
          <cell r="AG144">
            <v>42496.778620717603</v>
          </cell>
          <cell r="AH144" t="str">
            <v>Gloria Catalina Gheorghe</v>
          </cell>
          <cell r="AI144" t="str">
            <v>gloria.gheorghe@anm.gov.co</v>
          </cell>
          <cell r="AJ144">
            <v>60</v>
          </cell>
          <cell r="AK144">
            <v>0</v>
          </cell>
          <cell r="AL144">
            <v>0</v>
          </cell>
        </row>
        <row r="145">
          <cell r="A145">
            <v>5209</v>
          </cell>
          <cell r="B145" t="str">
            <v>Todos por un Nuevo País</v>
          </cell>
          <cell r="C145" t="str">
            <v>Competitividad e infraestructura estratégica</v>
          </cell>
          <cell r="D145" t="str">
            <v>Consolidar el desarrollo minero-energético para la equidad regional</v>
          </cell>
          <cell r="E145" t="str">
            <v>Minas y Energía</v>
          </cell>
          <cell r="F145" t="str">
            <v>Agencia Nacional de Minería</v>
          </cell>
          <cell r="G145" t="str">
            <v>Consolidación del sector minero como impulsor del desarrollo sostenible</v>
          </cell>
          <cell r="H145">
            <v>5209</v>
          </cell>
          <cell r="I145" t="str">
            <v>Porcentaje de Títulos Mineros Vigentes Fiscalizados</v>
          </cell>
          <cell r="J145" t="str">
            <v>Producto</v>
          </cell>
          <cell r="K145" t="str">
            <v>Sectorial</v>
          </cell>
          <cell r="L145" t="str">
            <v>NO</v>
          </cell>
          <cell r="M145" t="str">
            <v>SI</v>
          </cell>
          <cell r="N145" t="str">
            <v>NO</v>
          </cell>
          <cell r="O145" t="str">
            <v>SI</v>
          </cell>
          <cell r="P145" t="str">
            <v>Porcentaje</v>
          </cell>
          <cell r="Q145" t="str">
            <v>Trimestral</v>
          </cell>
          <cell r="R145" t="str">
            <v>Stock</v>
          </cell>
          <cell r="S145">
            <v>98</v>
          </cell>
          <cell r="T145">
            <v>100</v>
          </cell>
          <cell r="U145">
            <v>100</v>
          </cell>
          <cell r="V145">
            <v>100</v>
          </cell>
          <cell r="W145">
            <v>100</v>
          </cell>
          <cell r="X145">
            <v>100</v>
          </cell>
          <cell r="Y145">
            <v>13</v>
          </cell>
          <cell r="Z145">
            <v>13</v>
          </cell>
          <cell r="AA145">
            <v>13</v>
          </cell>
          <cell r="AB145">
            <v>13</v>
          </cell>
          <cell r="AC145">
            <v>42460.208333333299</v>
          </cell>
          <cell r="AD145">
            <v>42471.6677849884</v>
          </cell>
          <cell r="AE145" t="str">
            <v>La ANM viene ejecutando de manera eficiente la programación de visitas de fiscalización minera a los títulos mineros vigentes en competencia. La visita de fiscalización es el herramienta que faculta a la autoridad minera a verificar en campo la aplicación</v>
          </cell>
          <cell r="AF145">
            <v>42490.208333333299</v>
          </cell>
          <cell r="AG145">
            <v>42496.787207256901</v>
          </cell>
          <cell r="AH145" t="str">
            <v>Fernando Alberto Cardona Vargas</v>
          </cell>
          <cell r="AI145" t="str">
            <v>fernando.cardona@anm.gov.co</v>
          </cell>
          <cell r="AJ145">
            <v>30</v>
          </cell>
          <cell r="AK145">
            <v>42551.208333333299</v>
          </cell>
          <cell r="AL145">
            <v>-73</v>
          </cell>
        </row>
        <row r="146">
          <cell r="A146">
            <v>5210</v>
          </cell>
          <cell r="B146" t="str">
            <v>Todos por un Nuevo País</v>
          </cell>
          <cell r="C146" t="str">
            <v>Competitividad e infraestructura estratégica</v>
          </cell>
          <cell r="D146" t="str">
            <v>Consolidar el desarrollo minero-energético para la equidad regional</v>
          </cell>
          <cell r="E146" t="str">
            <v>Minas y Energía</v>
          </cell>
          <cell r="F146" t="str">
            <v>Agencia Nacional de Minería</v>
          </cell>
          <cell r="G146" t="str">
            <v>Consolidación del sector minero como impulsor del desarrollo sostenible</v>
          </cell>
          <cell r="H146">
            <v>5210</v>
          </cell>
          <cell r="I146" t="str">
            <v>Solicitudes por resolver por la ANM</v>
          </cell>
          <cell r="J146" t="str">
            <v>Producto</v>
          </cell>
          <cell r="K146" t="str">
            <v>Sectorial</v>
          </cell>
          <cell r="L146" t="str">
            <v>NO</v>
          </cell>
          <cell r="M146" t="str">
            <v>NO</v>
          </cell>
          <cell r="N146" t="str">
            <v>NO</v>
          </cell>
          <cell r="O146" t="str">
            <v>SI</v>
          </cell>
          <cell r="P146" t="str">
            <v>Solicitudes</v>
          </cell>
          <cell r="Q146" t="str">
            <v>Trimestral</v>
          </cell>
          <cell r="R146" t="str">
            <v>Reducción</v>
          </cell>
          <cell r="S146">
            <v>11043</v>
          </cell>
          <cell r="T146">
            <v>10717</v>
          </cell>
          <cell r="U146">
            <v>5694</v>
          </cell>
          <cell r="V146">
            <v>3068</v>
          </cell>
          <cell r="W146">
            <v>1500</v>
          </cell>
          <cell r="X146">
            <v>1500</v>
          </cell>
          <cell r="Y146">
            <v>10831</v>
          </cell>
          <cell r="Z146">
            <v>3.96</v>
          </cell>
          <cell r="AA146">
            <v>10831</v>
          </cell>
          <cell r="AB146">
            <v>2.2200000000000002</v>
          </cell>
          <cell r="AC146">
            <v>42460.208333333299</v>
          </cell>
          <cell r="AD146">
            <v>42495.3742557523</v>
          </cell>
          <cell r="AE146" t="str">
            <v>El stock con el que se termina el mes de marzo del año 2016 se toma del total de solicitudes mineras por resolver en el sistema Catastro Minero Colombiano. Esto corresponde a un total de 10.831 propuestas y solicitudes de contrato de concesión por resolve</v>
          </cell>
          <cell r="AF146">
            <v>42460.208333333299</v>
          </cell>
          <cell r="AG146">
            <v>42495.374255590301</v>
          </cell>
          <cell r="AH146" t="str">
            <v>Eduardo José Amaya Lacouture</v>
          </cell>
          <cell r="AI146" t="str">
            <v>eduardo.amaya@anm.gov.co</v>
          </cell>
          <cell r="AJ146">
            <v>0</v>
          </cell>
          <cell r="AK146">
            <v>42551.208333333299</v>
          </cell>
          <cell r="AL146">
            <v>-43</v>
          </cell>
        </row>
        <row r="147">
          <cell r="A147">
            <v>4960</v>
          </cell>
          <cell r="B147" t="str">
            <v>Todos por un Nuevo País</v>
          </cell>
          <cell r="C147" t="str">
            <v>Competitividad e infraestructura estratégica</v>
          </cell>
          <cell r="D147" t="str">
            <v>Consolidar el desarrollo minero-energético para la equidad regional</v>
          </cell>
          <cell r="E147" t="str">
            <v>Minas y Energía</v>
          </cell>
          <cell r="F147" t="str">
            <v>Agencia Nacional de Minería</v>
          </cell>
          <cell r="G147" t="str">
            <v>Consolidación del sector minero como impulsor del desarrollo sostenible</v>
          </cell>
          <cell r="H147">
            <v>4960</v>
          </cell>
          <cell r="I147" t="str">
            <v>Visitas de seguimiento y control a titulares mineros de oro que cuenten con planta de beneficio de oro</v>
          </cell>
          <cell r="J147" t="str">
            <v>Producto</v>
          </cell>
          <cell r="K147" t="str">
            <v>Sectorial</v>
          </cell>
          <cell r="L147" t="str">
            <v>SI</v>
          </cell>
          <cell r="M147" t="str">
            <v>NO</v>
          </cell>
          <cell r="N147" t="str">
            <v>NO</v>
          </cell>
          <cell r="O147" t="str">
            <v>SI</v>
          </cell>
          <cell r="P147" t="str">
            <v>Porcentaje</v>
          </cell>
          <cell r="Q147" t="str">
            <v>Trimestral</v>
          </cell>
          <cell r="R147" t="str">
            <v>Acumulado</v>
          </cell>
          <cell r="S147">
            <v>392</v>
          </cell>
          <cell r="T147">
            <v>1</v>
          </cell>
          <cell r="U147">
            <v>1</v>
          </cell>
          <cell r="V147">
            <v>1</v>
          </cell>
          <cell r="W147">
            <v>1</v>
          </cell>
          <cell r="X147">
            <v>596</v>
          </cell>
          <cell r="Y147">
            <v>10</v>
          </cell>
          <cell r="Z147">
            <v>100</v>
          </cell>
          <cell r="AA147">
            <v>382</v>
          </cell>
          <cell r="AB147">
            <v>64.09</v>
          </cell>
          <cell r="AC147">
            <v>42460.208333333299</v>
          </cell>
          <cell r="AD147">
            <v>42471.695983483798</v>
          </cell>
          <cell r="AE147" t="str">
            <v>Dentro de los planes de trabajo formulados por la Gerencia de Seguimiento y control, se ha definido que estos títulos, es decir aquellos de mineral de oro con planta de beneficio, estén contemplados en los criterios de priorización de titulos mineros a vi</v>
          </cell>
          <cell r="AF147">
            <v>42490.208333333299</v>
          </cell>
          <cell r="AG147">
            <v>42496.792618368097</v>
          </cell>
          <cell r="AH147" t="str">
            <v>Fernando Alberto Cardona Vargas</v>
          </cell>
          <cell r="AI147" t="str">
            <v>fernando.cardona@anm.gov.co</v>
          </cell>
          <cell r="AJ147">
            <v>0</v>
          </cell>
          <cell r="AK147">
            <v>42551.208333333299</v>
          </cell>
          <cell r="AL147">
            <v>0</v>
          </cell>
        </row>
        <row r="148">
          <cell r="A148">
            <v>4941</v>
          </cell>
          <cell r="B148" t="str">
            <v>Todos por un Nuevo País</v>
          </cell>
          <cell r="C148" t="str">
            <v>Competitividad e infraestructura estratégica</v>
          </cell>
          <cell r="D148" t="str">
            <v>Consolidar el desarrollo minero-energético para la equidad regional</v>
          </cell>
          <cell r="E148" t="str">
            <v>Minas y Energía</v>
          </cell>
          <cell r="F148" t="str">
            <v>ANH</v>
          </cell>
          <cell r="G148" t="str">
            <v>Promoción de la exploración y producción en nuevos yacimientos hidrocarburíferos</v>
          </cell>
          <cell r="H148">
            <v>4941</v>
          </cell>
          <cell r="I148" t="str">
            <v>Producción promedio diaria de crudo (KBPD)</v>
          </cell>
          <cell r="J148" t="str">
            <v>Resultado</v>
          </cell>
          <cell r="K148" t="str">
            <v>Sectorial</v>
          </cell>
          <cell r="L148" t="str">
            <v>SI</v>
          </cell>
          <cell r="M148" t="str">
            <v>NO</v>
          </cell>
          <cell r="N148" t="str">
            <v>NO</v>
          </cell>
          <cell r="O148" t="str">
            <v>SI</v>
          </cell>
          <cell r="P148" t="str">
            <v xml:space="preserve"> Miles de barriles promedio día (KBPD)</v>
          </cell>
          <cell r="Q148" t="str">
            <v>Mensual</v>
          </cell>
          <cell r="R148" t="str">
            <v>Flujo</v>
          </cell>
          <cell r="S148">
            <v>1007</v>
          </cell>
          <cell r="T148">
            <v>990</v>
          </cell>
          <cell r="U148">
            <v>998</v>
          </cell>
          <cell r="V148">
            <v>985</v>
          </cell>
          <cell r="W148">
            <v>980</v>
          </cell>
          <cell r="X148">
            <v>980</v>
          </cell>
          <cell r="Y148">
            <v>916</v>
          </cell>
          <cell r="Z148">
            <v>91.78</v>
          </cell>
          <cell r="AA148">
            <v>1005.4</v>
          </cell>
          <cell r="AB148">
            <v>100</v>
          </cell>
          <cell r="AC148">
            <v>42460.208333333299</v>
          </cell>
          <cell r="AD148">
            <v>42471.674346446802</v>
          </cell>
          <cell r="AE148" t="str">
            <v>Durante el mes de Marzo de 2016 la producción de crudo alcanzó un promedio mensual de 916 Kbpd, valor inferior en 4,04% al obtenido en el mes de febrero de 2016 (955 Kbpd). De esta producción, 143 Kbpd corresponden a contratos suscritos por la ANH (15,6%)</v>
          </cell>
          <cell r="AF148">
            <v>42460.208333333299</v>
          </cell>
          <cell r="AG148">
            <v>42471.674346330998</v>
          </cell>
          <cell r="AH148" t="str">
            <v>Jorge Alirio Ortiz Tovar</v>
          </cell>
          <cell r="AI148" t="str">
            <v>jorge.ortiz@anh.gov.co</v>
          </cell>
          <cell r="AJ148">
            <v>30</v>
          </cell>
          <cell r="AK148">
            <v>42490.208333333299</v>
          </cell>
          <cell r="AL148">
            <v>-13</v>
          </cell>
        </row>
        <row r="149">
          <cell r="A149">
            <v>4942</v>
          </cell>
          <cell r="B149" t="str">
            <v>Todos por un Nuevo País</v>
          </cell>
          <cell r="C149" t="str">
            <v>Competitividad e infraestructura estratégica</v>
          </cell>
          <cell r="D149" t="str">
            <v>Consolidar el desarrollo minero-energético para la equidad regional</v>
          </cell>
          <cell r="E149" t="str">
            <v>Minas y Energía</v>
          </cell>
          <cell r="F149" t="str">
            <v>ANH</v>
          </cell>
          <cell r="G149" t="str">
            <v>Promoción de la exploración y producción en nuevos yacimientos hidrocarburíferos</v>
          </cell>
          <cell r="H149">
            <v>4942</v>
          </cell>
          <cell r="I149" t="str">
            <v>Nuevos pozos exploratorios perforados</v>
          </cell>
          <cell r="J149" t="str">
            <v>Producto</v>
          </cell>
          <cell r="K149" t="str">
            <v>Sectorial</v>
          </cell>
          <cell r="L149" t="str">
            <v>SI</v>
          </cell>
          <cell r="M149" t="str">
            <v>NO</v>
          </cell>
          <cell r="N149" t="str">
            <v>NO</v>
          </cell>
          <cell r="O149" t="str">
            <v>SI</v>
          </cell>
          <cell r="P149" t="str">
            <v xml:space="preserve">Pozos </v>
          </cell>
          <cell r="Q149" t="str">
            <v>Mensual</v>
          </cell>
          <cell r="R149" t="str">
            <v>Acumulado</v>
          </cell>
          <cell r="S149">
            <v>528</v>
          </cell>
          <cell r="T149">
            <v>37</v>
          </cell>
          <cell r="U149">
            <v>92</v>
          </cell>
          <cell r="V149">
            <v>117</v>
          </cell>
          <cell r="W149">
            <v>141</v>
          </cell>
          <cell r="X149">
            <v>387</v>
          </cell>
          <cell r="Y149">
            <v>5</v>
          </cell>
          <cell r="Z149">
            <v>5.4349999999999996</v>
          </cell>
          <cell r="AA149">
            <v>30</v>
          </cell>
          <cell r="AB149">
            <v>7.7519999999999998</v>
          </cell>
          <cell r="AC149">
            <v>42490.208333333299</v>
          </cell>
          <cell r="AD149">
            <v>42496.7833978009</v>
          </cell>
          <cell r="AE149" t="str">
            <v>CONTRATO: TURPIAL Pozo TURPIALES-4  CONTRATO: VMM-1 Pozo SABAL-1 CONTRATO: VIM 5 Pozo OBOE-1 CONTRATO: LLA-71 Pozo KYRIOS-1 CONTRATO: LLA-71 Pozo ADONAI-1</v>
          </cell>
          <cell r="AF149">
            <v>42490.208333333299</v>
          </cell>
          <cell r="AG149">
            <v>42496.783397685198</v>
          </cell>
          <cell r="AH149" t="str">
            <v>Mariela Hurtado Acevedo</v>
          </cell>
          <cell r="AI149" t="str">
            <v>mariela.hurtado@anh.gov.co</v>
          </cell>
          <cell r="AJ149">
            <v>7</v>
          </cell>
          <cell r="AK149">
            <v>42520.208333333299</v>
          </cell>
          <cell r="AL149">
            <v>-20</v>
          </cell>
        </row>
        <row r="150">
          <cell r="A150">
            <v>4943</v>
          </cell>
          <cell r="B150" t="str">
            <v>Todos por un Nuevo País</v>
          </cell>
          <cell r="C150" t="str">
            <v>Competitividad e infraestructura estratégica</v>
          </cell>
          <cell r="D150" t="str">
            <v>Consolidar el desarrollo minero-energético para la equidad regional</v>
          </cell>
          <cell r="E150" t="str">
            <v>Minas y Energía</v>
          </cell>
          <cell r="F150" t="str">
            <v>ANH</v>
          </cell>
          <cell r="G150" t="str">
            <v>Promoción de la exploración y producción en nuevos yacimientos hidrocarburíferos</v>
          </cell>
          <cell r="H150">
            <v>4943</v>
          </cell>
          <cell r="I150" t="str">
            <v>Kilómetros de Sísmica 2D equivalente</v>
          </cell>
          <cell r="J150" t="str">
            <v>Producto</v>
          </cell>
          <cell r="K150" t="str">
            <v>Sectorial</v>
          </cell>
          <cell r="L150" t="str">
            <v>SI</v>
          </cell>
          <cell r="M150" t="str">
            <v>NO</v>
          </cell>
          <cell r="N150" t="str">
            <v>NO</v>
          </cell>
          <cell r="O150" t="str">
            <v>SI</v>
          </cell>
          <cell r="P150" t="str">
            <v>Kilómetros</v>
          </cell>
          <cell r="Q150" t="str">
            <v>Mensual</v>
          </cell>
          <cell r="R150" t="str">
            <v>Acumulado</v>
          </cell>
          <cell r="S150">
            <v>115944</v>
          </cell>
          <cell r="T150">
            <v>28359</v>
          </cell>
          <cell r="U150">
            <v>6918</v>
          </cell>
          <cell r="V150">
            <v>20415</v>
          </cell>
          <cell r="W150">
            <v>35804</v>
          </cell>
          <cell r="X150">
            <v>91496</v>
          </cell>
          <cell r="Y150">
            <v>14297</v>
          </cell>
          <cell r="Z150">
            <v>100</v>
          </cell>
          <cell r="AA150">
            <v>46979</v>
          </cell>
          <cell r="AB150">
            <v>51.344999999999999</v>
          </cell>
          <cell r="AC150">
            <v>42490.208333333299</v>
          </cell>
          <cell r="AD150">
            <v>42496.778931909699</v>
          </cell>
          <cell r="AE150" t="str">
            <v>* OGX PETROLEO E GAS LTDA, Contrato CR-04, Proyecto Cesar-Rancheria 2D 2015, KM 2D EQ: 29,7 * ANADARKO, Contrato COL-6, Proyecto Esmeralda 3D Fase 2, KM 2D EQ: 4.955,916 * ANADARKO, Contrato COL-7, Proyecto Esmeralda 3D Fase 2, KM 2D EQ: 4.729,147 * REPSO</v>
          </cell>
          <cell r="AF150">
            <v>42490.208333333299</v>
          </cell>
          <cell r="AG150">
            <v>42496.778931793997</v>
          </cell>
          <cell r="AH150" t="str">
            <v>Mariela Hurtado Acevedo</v>
          </cell>
          <cell r="AI150" t="str">
            <v>mariela.hurtado@anh.gov.co</v>
          </cell>
          <cell r="AJ150">
            <v>7</v>
          </cell>
          <cell r="AK150">
            <v>42520.208333333299</v>
          </cell>
          <cell r="AL150">
            <v>-20</v>
          </cell>
        </row>
        <row r="151">
          <cell r="A151">
            <v>5146</v>
          </cell>
          <cell r="B151" t="str">
            <v>Todos por un Nuevo País</v>
          </cell>
          <cell r="C151" t="str">
            <v>Competitividad e infraestructura estratégica</v>
          </cell>
          <cell r="D151" t="str">
            <v>Consolidar el desarrollo minero-energético para la equidad regional</v>
          </cell>
          <cell r="E151" t="str">
            <v>Minas y Energía</v>
          </cell>
          <cell r="F151" t="str">
            <v>IPSE</v>
          </cell>
          <cell r="G151" t="str">
            <v>Desarrollo de un Sector Minero Energético sostenible y bajo en carbono</v>
          </cell>
          <cell r="H151">
            <v>5146</v>
          </cell>
          <cell r="I151" t="str">
            <v>Capacidad instalada de fuentes no convencionales de energía en las ZNI (MW)</v>
          </cell>
          <cell r="J151" t="str">
            <v>Resultado</v>
          </cell>
          <cell r="K151" t="str">
            <v>Sectorial</v>
          </cell>
          <cell r="L151" t="str">
            <v>SI</v>
          </cell>
          <cell r="M151" t="str">
            <v>SI</v>
          </cell>
          <cell r="N151" t="str">
            <v>NO</v>
          </cell>
          <cell r="O151" t="str">
            <v>SI</v>
          </cell>
          <cell r="P151" t="str">
            <v>Megavatio</v>
          </cell>
          <cell r="Q151" t="str">
            <v>Trimestral</v>
          </cell>
          <cell r="R151" t="str">
            <v>Flujo</v>
          </cell>
          <cell r="S151">
            <v>2.8</v>
          </cell>
          <cell r="T151">
            <v>0.5</v>
          </cell>
          <cell r="U151">
            <v>2.5</v>
          </cell>
          <cell r="V151">
            <v>5</v>
          </cell>
          <cell r="W151">
            <v>9</v>
          </cell>
          <cell r="X151">
            <v>9</v>
          </cell>
          <cell r="Y151">
            <v>0.6</v>
          </cell>
          <cell r="Z151">
            <v>24</v>
          </cell>
          <cell r="AA151">
            <v>0.54</v>
          </cell>
          <cell r="AB151">
            <v>6</v>
          </cell>
          <cell r="AC151">
            <v>42460.208333333299</v>
          </cell>
          <cell r="AD151">
            <v>42506.757569444402</v>
          </cell>
          <cell r="AE151" t="str">
            <v>Con el Decreto 378 del 4 de marzo de 2016, fueron aplazados $40.000M correspondientes a los recursos para la Implementación de Soluciones Energéticas ZNI. Con los recursos propios del IPSE de $5.564,2M es posible alcanzar una meta de ampliación de la cobe</v>
          </cell>
          <cell r="AF151">
            <v>42460.208333333299</v>
          </cell>
          <cell r="AG151">
            <v>42506.7575693287</v>
          </cell>
          <cell r="AH151" t="str">
            <v>Jaime William Martínez Castiblanco</v>
          </cell>
          <cell r="AI151" t="str">
            <v>jaimemartinez@ipse.gov.co</v>
          </cell>
          <cell r="AJ151">
            <v>30</v>
          </cell>
          <cell r="AK151">
            <v>42551.208333333299</v>
          </cell>
          <cell r="AL151">
            <v>-73</v>
          </cell>
        </row>
        <row r="152">
          <cell r="A152">
            <v>5147</v>
          </cell>
          <cell r="B152" t="str">
            <v>Todos por un Nuevo País</v>
          </cell>
          <cell r="C152" t="str">
            <v>Competitividad e infraestructura estratégica</v>
          </cell>
          <cell r="D152" t="str">
            <v>Consolidar el desarrollo minero-energético para la equidad regional</v>
          </cell>
          <cell r="E152" t="str">
            <v>Minas y Energía</v>
          </cell>
          <cell r="F152" t="str">
            <v>IPSE</v>
          </cell>
          <cell r="G152" t="str">
            <v>Desarrollo de un Sector Minero Energético sostenible y bajo en carbono</v>
          </cell>
          <cell r="H152">
            <v>5147</v>
          </cell>
          <cell r="I152" t="str">
            <v>Proyectos de generación híbrida implementados con capacidad instalada superior a 1 MW</v>
          </cell>
          <cell r="J152" t="str">
            <v>Producto</v>
          </cell>
          <cell r="K152" t="str">
            <v>Sectorial</v>
          </cell>
          <cell r="L152" t="str">
            <v>SI</v>
          </cell>
          <cell r="M152" t="str">
            <v>SI</v>
          </cell>
          <cell r="N152" t="str">
            <v>NO</v>
          </cell>
          <cell r="O152" t="str">
            <v>SI</v>
          </cell>
          <cell r="P152" t="str">
            <v>Proyectos</v>
          </cell>
          <cell r="Q152" t="str">
            <v>Trimestral</v>
          </cell>
          <cell r="R152" t="str">
            <v>Acumulado</v>
          </cell>
          <cell r="S152">
            <v>0</v>
          </cell>
          <cell r="T152">
            <v>0</v>
          </cell>
          <cell r="U152">
            <v>1</v>
          </cell>
          <cell r="V152">
            <v>2</v>
          </cell>
          <cell r="W152">
            <v>1</v>
          </cell>
          <cell r="X152">
            <v>4</v>
          </cell>
          <cell r="Y152">
            <v>0</v>
          </cell>
          <cell r="Z152">
            <v>0</v>
          </cell>
          <cell r="AA152">
            <v>0</v>
          </cell>
          <cell r="AB152">
            <v>0</v>
          </cell>
          <cell r="AC152">
            <v>42460.208333333299</v>
          </cell>
          <cell r="AD152">
            <v>42506.8371813657</v>
          </cell>
          <cell r="AE152" t="str">
            <v>Con el Decreto 378 del 4 de marzo de 2016, fueron aplazados $40.000M correspondientes a los recursos para la Implementación de Soluciones Energéticas ZNI. Con los recursos propios del IPSE de $5.564,2M es posible alcanzar una meta de ampliación de la cobe</v>
          </cell>
          <cell r="AF152">
            <v>42460.208333333299</v>
          </cell>
          <cell r="AG152">
            <v>42506.837181249997</v>
          </cell>
          <cell r="AH152" t="str">
            <v>Jaime William Martínez Castiblanco</v>
          </cell>
          <cell r="AI152" t="str">
            <v>jaimemartinez@ipse.gov.co</v>
          </cell>
          <cell r="AJ152">
            <v>30</v>
          </cell>
          <cell r="AK152">
            <v>42551.208333333299</v>
          </cell>
          <cell r="AL152">
            <v>-73</v>
          </cell>
        </row>
        <row r="153">
          <cell r="A153">
            <v>5424</v>
          </cell>
          <cell r="B153" t="str">
            <v>Todos por un Nuevo País</v>
          </cell>
          <cell r="C153" t="str">
            <v>Competitividad e infraestructura estratégica</v>
          </cell>
          <cell r="D153" t="str">
            <v>Consolidar el desarrollo minero-energético para la equidad regional</v>
          </cell>
          <cell r="E153" t="str">
            <v>Minas y Energía</v>
          </cell>
          <cell r="F153" t="str">
            <v>MINMINAS</v>
          </cell>
          <cell r="G153" t="str">
            <v>Grupos Étnicos - Minas y Energía</v>
          </cell>
          <cell r="H153">
            <v>5424</v>
          </cell>
          <cell r="I153" t="str">
            <v>Proyectos identificados en concertación con las comunidades indígenas, estructurados e implementados para la energización de zonas rurales</v>
          </cell>
          <cell r="J153" t="str">
            <v>Producto</v>
          </cell>
          <cell r="K153" t="str">
            <v>Mixto</v>
          </cell>
          <cell r="L153" t="str">
            <v>SI</v>
          </cell>
          <cell r="M153" t="str">
            <v>NO</v>
          </cell>
          <cell r="N153" t="str">
            <v>NO</v>
          </cell>
          <cell r="O153" t="str">
            <v>SI</v>
          </cell>
          <cell r="P153" t="str">
            <v>Porcentaje</v>
          </cell>
          <cell r="Q153" t="str">
            <v>Semestral</v>
          </cell>
          <cell r="R153" t="str">
            <v>Flujo</v>
          </cell>
          <cell r="S153">
            <v>0</v>
          </cell>
          <cell r="T153">
            <v>100</v>
          </cell>
          <cell r="U153">
            <v>100</v>
          </cell>
          <cell r="V153">
            <v>100</v>
          </cell>
          <cell r="W153">
            <v>100</v>
          </cell>
          <cell r="X153">
            <v>100</v>
          </cell>
          <cell r="Y153">
            <v>0</v>
          </cell>
          <cell r="Z153">
            <v>0</v>
          </cell>
          <cell r="AA153">
            <v>0</v>
          </cell>
          <cell r="AB153">
            <v>0</v>
          </cell>
          <cell r="AC153">
            <v>0</v>
          </cell>
          <cell r="AD153">
            <v>0</v>
          </cell>
          <cell r="AE153">
            <v>0</v>
          </cell>
          <cell r="AF153">
            <v>0</v>
          </cell>
          <cell r="AG153">
            <v>0</v>
          </cell>
          <cell r="AH153" t="str">
            <v>Rogerio Ramírez</v>
          </cell>
          <cell r="AI153" t="str">
            <v>rramirez@minminas.gov.co</v>
          </cell>
          <cell r="AJ153">
            <v>30</v>
          </cell>
          <cell r="AK153">
            <v>0</v>
          </cell>
          <cell r="AL153">
            <v>0</v>
          </cell>
        </row>
        <row r="154">
          <cell r="A154">
            <v>5200</v>
          </cell>
          <cell r="B154" t="str">
            <v>Todos por un Nuevo País</v>
          </cell>
          <cell r="C154" t="str">
            <v>Competitividad e infraestructura estratégica</v>
          </cell>
          <cell r="D154" t="str">
            <v>Consolidar el desarrollo minero-energético para la equidad regional</v>
          </cell>
          <cell r="E154" t="str">
            <v>Minas y Energía</v>
          </cell>
          <cell r="F154" t="str">
            <v>MINMINAS</v>
          </cell>
          <cell r="G154" t="str">
            <v>Desarrollo de un Sector Minero Energético sostenible y bajo en carbono</v>
          </cell>
          <cell r="H154">
            <v>5200</v>
          </cell>
          <cell r="I154" t="str">
            <v>Automotores utilizando energéticos alternativos</v>
          </cell>
          <cell r="J154" t="str">
            <v>Producto</v>
          </cell>
          <cell r="K154" t="str">
            <v>Sectorial</v>
          </cell>
          <cell r="L154" t="str">
            <v>SI</v>
          </cell>
          <cell r="M154" t="str">
            <v>SI</v>
          </cell>
          <cell r="N154" t="str">
            <v>NO</v>
          </cell>
          <cell r="O154" t="str">
            <v>SI</v>
          </cell>
          <cell r="P154" t="str">
            <v>Vehículos</v>
          </cell>
          <cell r="Q154" t="str">
            <v>Anual</v>
          </cell>
          <cell r="R154" t="str">
            <v>Capacidad</v>
          </cell>
          <cell r="S154">
            <v>510610</v>
          </cell>
          <cell r="T154">
            <v>535506</v>
          </cell>
          <cell r="U154">
            <v>560451</v>
          </cell>
          <cell r="V154">
            <v>585395</v>
          </cell>
          <cell r="W154">
            <v>611164</v>
          </cell>
          <cell r="X154">
            <v>611164</v>
          </cell>
          <cell r="Y154">
            <v>0</v>
          </cell>
          <cell r="Z154">
            <v>0</v>
          </cell>
          <cell r="AA154">
            <v>0</v>
          </cell>
          <cell r="AB154">
            <v>0</v>
          </cell>
          <cell r="AC154">
            <v>0</v>
          </cell>
          <cell r="AD154">
            <v>0</v>
          </cell>
          <cell r="AE154" t="str">
            <v>A la fecha no se cuenta con vehículos convertidos a GLP. Lo anterior no podrá ser efectivo hasta tanto no se reglamente lo establecido en el Artículo 211 del Plan Nacional de Desarrollo. Por otro lado el MME y la UPME adelantan conversaciones con MinTrans</v>
          </cell>
          <cell r="AF154">
            <v>42490.208333333299</v>
          </cell>
          <cell r="AG154">
            <v>42496.698596759299</v>
          </cell>
          <cell r="AH154" t="str">
            <v>Carlos David Beltrán</v>
          </cell>
          <cell r="AI154" t="str">
            <v>cdbeltran@minminas.gov.co</v>
          </cell>
          <cell r="AJ154">
            <v>90</v>
          </cell>
          <cell r="AK154">
            <v>0</v>
          </cell>
          <cell r="AL154">
            <v>0</v>
          </cell>
        </row>
        <row r="155">
          <cell r="A155">
            <v>5201</v>
          </cell>
          <cell r="B155" t="str">
            <v>Todos por un Nuevo País</v>
          </cell>
          <cell r="C155" t="str">
            <v>Competitividad e infraestructura estratégica</v>
          </cell>
          <cell r="D155" t="str">
            <v>Consolidar el desarrollo minero-energético para la equidad regional</v>
          </cell>
          <cell r="E155" t="str">
            <v>Minas y Energía</v>
          </cell>
          <cell r="F155" t="str">
            <v>MINMINAS</v>
          </cell>
          <cell r="G155" t="str">
            <v>Desarrollo de un Sector Minero Energético sostenible y bajo en carbono</v>
          </cell>
          <cell r="H155">
            <v>5201</v>
          </cell>
          <cell r="I155" t="str">
            <v>Vehículos convertidos a Gas Natural Vehícular</v>
          </cell>
          <cell r="J155" t="str">
            <v>Producto</v>
          </cell>
          <cell r="K155" t="str">
            <v>Sectorial</v>
          </cell>
          <cell r="L155" t="str">
            <v>SI</v>
          </cell>
          <cell r="M155" t="str">
            <v>SI</v>
          </cell>
          <cell r="N155" t="str">
            <v>NO</v>
          </cell>
          <cell r="O155" t="str">
            <v>SI</v>
          </cell>
          <cell r="P155" t="str">
            <v>Vehículos</v>
          </cell>
          <cell r="Q155" t="str">
            <v>Trimestral</v>
          </cell>
          <cell r="R155" t="str">
            <v>Capacidad</v>
          </cell>
          <cell r="S155">
            <v>510562</v>
          </cell>
          <cell r="T155">
            <v>535506</v>
          </cell>
          <cell r="U155">
            <v>560451</v>
          </cell>
          <cell r="V155">
            <v>585395</v>
          </cell>
          <cell r="W155">
            <v>610340</v>
          </cell>
          <cell r="X155">
            <v>610340</v>
          </cell>
          <cell r="Y155">
            <v>543282</v>
          </cell>
          <cell r="Z155">
            <v>65.585999999999999</v>
          </cell>
          <cell r="AA155">
            <v>543282</v>
          </cell>
          <cell r="AB155">
            <v>32.792999999999999</v>
          </cell>
          <cell r="AC155">
            <v>42460.208333333299</v>
          </cell>
          <cell r="AD155">
            <v>42496.792178703698</v>
          </cell>
          <cell r="AE155" t="str">
            <v>Los nuevos vehículos utilizando Gas Natural en el país son reportados por empresas privadas al Ministerio de Minas y Energía. Los nuevos vehículos son reportados trimestralmente.</v>
          </cell>
          <cell r="AF155">
            <v>42490.208333333299</v>
          </cell>
          <cell r="AG155">
            <v>42506.873278275503</v>
          </cell>
          <cell r="AH155" t="str">
            <v>Carlos David Beltrán</v>
          </cell>
          <cell r="AI155" t="str">
            <v>cdbeltran@minminas.gov.co</v>
          </cell>
          <cell r="AJ155">
            <v>90</v>
          </cell>
          <cell r="AK155">
            <v>42551.208333333299</v>
          </cell>
          <cell r="AL155">
            <v>-133</v>
          </cell>
        </row>
        <row r="156">
          <cell r="A156">
            <v>5202</v>
          </cell>
          <cell r="B156" t="str">
            <v>Todos por un Nuevo País</v>
          </cell>
          <cell r="C156" t="str">
            <v>Competitividad e infraestructura estratégica</v>
          </cell>
          <cell r="D156" t="str">
            <v>Consolidar el desarrollo minero-energético para la equidad regional</v>
          </cell>
          <cell r="E156" t="str">
            <v>Minas y Energía</v>
          </cell>
          <cell r="F156" t="str">
            <v>MINMINAS</v>
          </cell>
          <cell r="G156" t="str">
            <v>Desarrollo de un Sector Minero Energético sostenible y bajo en carbono</v>
          </cell>
          <cell r="H156">
            <v>5202</v>
          </cell>
          <cell r="I156" t="str">
            <v xml:space="preserve">Nuevos vehículos convertidos a GLP         </v>
          </cell>
          <cell r="J156" t="str">
            <v>Producto</v>
          </cell>
          <cell r="K156" t="str">
            <v>Sectorial</v>
          </cell>
          <cell r="L156" t="str">
            <v>SI</v>
          </cell>
          <cell r="M156" t="str">
            <v>SI</v>
          </cell>
          <cell r="N156" t="str">
            <v>NO</v>
          </cell>
          <cell r="O156" t="str">
            <v>SI</v>
          </cell>
          <cell r="P156" t="str">
            <v>Vehículos</v>
          </cell>
          <cell r="Q156" t="str">
            <v>Anual</v>
          </cell>
          <cell r="R156" t="str">
            <v>Acumulado</v>
          </cell>
          <cell r="S156">
            <v>0</v>
          </cell>
          <cell r="T156">
            <v>0</v>
          </cell>
          <cell r="U156">
            <v>0</v>
          </cell>
          <cell r="V156">
            <v>0</v>
          </cell>
          <cell r="W156">
            <v>728</v>
          </cell>
          <cell r="X156">
            <v>728</v>
          </cell>
          <cell r="Y156">
            <v>0</v>
          </cell>
          <cell r="Z156">
            <v>0</v>
          </cell>
          <cell r="AA156">
            <v>0</v>
          </cell>
          <cell r="AB156">
            <v>0</v>
          </cell>
          <cell r="AC156">
            <v>0</v>
          </cell>
          <cell r="AD156">
            <v>0</v>
          </cell>
          <cell r="AE156" t="str">
            <v>A la fecha no se cuenta con vehículos convertidos a GLP. Lo anterior no podrá ser efectivo hasta tanto no se reglamente lo establecido en el Artículo 211 del Plan Nacional de Desarrollo.</v>
          </cell>
          <cell r="AF156">
            <v>42490.208333333299</v>
          </cell>
          <cell r="AG156">
            <v>42496.784818669003</v>
          </cell>
          <cell r="AH156" t="str">
            <v>Carlos David Beltrán</v>
          </cell>
          <cell r="AI156" t="str">
            <v>cdbeltran@minminas.gov.co</v>
          </cell>
          <cell r="AJ156">
            <v>90</v>
          </cell>
          <cell r="AK156">
            <v>0</v>
          </cell>
          <cell r="AL156">
            <v>0</v>
          </cell>
        </row>
        <row r="157">
          <cell r="A157">
            <v>5203</v>
          </cell>
          <cell r="B157" t="str">
            <v>Todos por un Nuevo País</v>
          </cell>
          <cell r="C157" t="str">
            <v>Competitividad e infraestructura estratégica</v>
          </cell>
          <cell r="D157" t="str">
            <v>Consolidar el desarrollo minero-energético para la equidad regional</v>
          </cell>
          <cell r="E157" t="str">
            <v>Minas y Energía</v>
          </cell>
          <cell r="F157" t="str">
            <v>MINMINAS</v>
          </cell>
          <cell r="G157" t="str">
            <v>Desarrollo de un Sector Minero Energético sostenible y bajo en carbono</v>
          </cell>
          <cell r="H157">
            <v>5203</v>
          </cell>
          <cell r="I157" t="str">
            <v xml:space="preserve">Nuevos vehículos utilizando energía eléctrica         </v>
          </cell>
          <cell r="J157" t="str">
            <v>Producto</v>
          </cell>
          <cell r="K157" t="str">
            <v>Sectorial</v>
          </cell>
          <cell r="L157" t="str">
            <v>SI</v>
          </cell>
          <cell r="M157" t="str">
            <v>SI</v>
          </cell>
          <cell r="N157" t="str">
            <v>NO</v>
          </cell>
          <cell r="O157" t="str">
            <v>SI</v>
          </cell>
          <cell r="P157" t="str">
            <v>Vehículos</v>
          </cell>
          <cell r="Q157" t="str">
            <v>Semestral</v>
          </cell>
          <cell r="R157" t="str">
            <v>Acumulado</v>
          </cell>
          <cell r="S157">
            <v>0</v>
          </cell>
          <cell r="T157">
            <v>0</v>
          </cell>
          <cell r="U157">
            <v>0</v>
          </cell>
          <cell r="V157">
            <v>0</v>
          </cell>
          <cell r="W157">
            <v>96</v>
          </cell>
          <cell r="X157">
            <v>96</v>
          </cell>
          <cell r="Y157">
            <v>0</v>
          </cell>
          <cell r="Z157">
            <v>0</v>
          </cell>
          <cell r="AA157">
            <v>0</v>
          </cell>
          <cell r="AB157">
            <v>0</v>
          </cell>
          <cell r="AC157">
            <v>0</v>
          </cell>
          <cell r="AD157">
            <v>0</v>
          </cell>
          <cell r="AE157" t="str">
            <v>El 23 de febrero se presentó la continuación de Mesa Intersectorial Tecnologías Vehiculares Limpias en las instalaciones de la UPME. Durante esta jornada se presentó los siguientes temas: 1) Hoja de ruta de eficiencia energética, sector transporte, 2) Com</v>
          </cell>
          <cell r="AF157">
            <v>42429.208333333299</v>
          </cell>
          <cell r="AG157">
            <v>42506.816462650502</v>
          </cell>
          <cell r="AH157" t="str">
            <v>Rogerio Ramírez</v>
          </cell>
          <cell r="AI157" t="str">
            <v>rramirez@minminas.gov.co</v>
          </cell>
          <cell r="AJ157">
            <v>90</v>
          </cell>
          <cell r="AK157">
            <v>0</v>
          </cell>
          <cell r="AL157">
            <v>0</v>
          </cell>
        </row>
        <row r="158">
          <cell r="A158">
            <v>4944</v>
          </cell>
          <cell r="B158" t="str">
            <v>Todos por un Nuevo País</v>
          </cell>
          <cell r="C158" t="str">
            <v>Competitividad e infraestructura estratégica</v>
          </cell>
          <cell r="D158" t="str">
            <v>Consolidar el desarrollo minero-energético para la equidad regional</v>
          </cell>
          <cell r="E158" t="str">
            <v>Minas y Energía</v>
          </cell>
          <cell r="F158" t="str">
            <v>MINMINAS</v>
          </cell>
          <cell r="G158" t="str">
            <v xml:space="preserve">Expansión y consolidación del mercado de gas combustible </v>
          </cell>
          <cell r="H158">
            <v>4944</v>
          </cell>
          <cell r="I158" t="str">
            <v>Nuevos usuarios con el servicio de gas combustible por redes</v>
          </cell>
          <cell r="J158" t="str">
            <v>Producto</v>
          </cell>
          <cell r="K158" t="str">
            <v>Sectorial</v>
          </cell>
          <cell r="L158" t="str">
            <v>SI</v>
          </cell>
          <cell r="M158" t="str">
            <v>SI</v>
          </cell>
          <cell r="N158" t="str">
            <v>NO</v>
          </cell>
          <cell r="O158" t="str">
            <v>SI</v>
          </cell>
          <cell r="P158" t="str">
            <v>Usuarios (familias)</v>
          </cell>
          <cell r="Q158" t="str">
            <v>Trimestral</v>
          </cell>
          <cell r="R158" t="str">
            <v>Acumulado</v>
          </cell>
          <cell r="S158">
            <v>1839380</v>
          </cell>
          <cell r="T158">
            <v>276800</v>
          </cell>
          <cell r="U158">
            <v>266400</v>
          </cell>
          <cell r="V158">
            <v>266400</v>
          </cell>
          <cell r="W158">
            <v>222335</v>
          </cell>
          <cell r="X158">
            <v>1031935</v>
          </cell>
          <cell r="Y158">
            <v>0</v>
          </cell>
          <cell r="Z158">
            <v>0</v>
          </cell>
          <cell r="AA158">
            <v>0</v>
          </cell>
          <cell r="AB158">
            <v>0</v>
          </cell>
          <cell r="AC158">
            <v>0</v>
          </cell>
          <cell r="AD158">
            <v>0</v>
          </cell>
          <cell r="AE158" t="str">
            <v>Los nuevos usuarios utilizando Gas Combustible por redes en el país son reportados por las ESP´S al Ministerio de Minas y Energía trimestralmente dentro del mes siguiente a la finalización del trimestre calendario.</v>
          </cell>
          <cell r="AF158">
            <v>42429.208333333299</v>
          </cell>
          <cell r="AG158">
            <v>42432.496962615704</v>
          </cell>
          <cell r="AH158" t="str">
            <v>Walter Ramírez Ceron</v>
          </cell>
          <cell r="AI158" t="str">
            <v>wmramirez@minminas.gov.co</v>
          </cell>
          <cell r="AJ158">
            <v>30</v>
          </cell>
          <cell r="AK158">
            <v>0</v>
          </cell>
          <cell r="AL158">
            <v>0</v>
          </cell>
        </row>
        <row r="159">
          <cell r="A159">
            <v>4945</v>
          </cell>
          <cell r="B159" t="str">
            <v>Todos por un Nuevo País</v>
          </cell>
          <cell r="C159" t="str">
            <v>Competitividad e infraestructura estratégica</v>
          </cell>
          <cell r="D159" t="str">
            <v>Consolidar el desarrollo minero-energético para la equidad regional</v>
          </cell>
          <cell r="E159" t="str">
            <v>Minas y Energía</v>
          </cell>
          <cell r="F159" t="str">
            <v>MINMINAS</v>
          </cell>
          <cell r="G159" t="str">
            <v xml:space="preserve">Expansión y consolidación del mercado de gas combustible </v>
          </cell>
          <cell r="H159">
            <v>4945</v>
          </cell>
          <cell r="I159" t="str">
            <v>Nuevos usuarios de gas natural</v>
          </cell>
          <cell r="J159" t="str">
            <v>Producto</v>
          </cell>
          <cell r="K159" t="str">
            <v>Sectorial</v>
          </cell>
          <cell r="L159" t="str">
            <v>SI</v>
          </cell>
          <cell r="M159" t="str">
            <v>SI</v>
          </cell>
          <cell r="N159" t="str">
            <v>NO</v>
          </cell>
          <cell r="O159" t="str">
            <v>SI</v>
          </cell>
          <cell r="P159" t="str">
            <v>Usuarios (familias)</v>
          </cell>
          <cell r="Q159" t="str">
            <v>Trimestral</v>
          </cell>
          <cell r="R159" t="str">
            <v>Acumulado</v>
          </cell>
          <cell r="S159">
            <v>1839380</v>
          </cell>
          <cell r="T159">
            <v>270000</v>
          </cell>
          <cell r="U159">
            <v>260000</v>
          </cell>
          <cell r="V159">
            <v>260000</v>
          </cell>
          <cell r="W159">
            <v>216935</v>
          </cell>
          <cell r="X159">
            <v>1006935</v>
          </cell>
          <cell r="Y159">
            <v>0</v>
          </cell>
          <cell r="Z159">
            <v>0</v>
          </cell>
          <cell r="AA159">
            <v>0</v>
          </cell>
          <cell r="AB159">
            <v>0</v>
          </cell>
          <cell r="AC159">
            <v>0</v>
          </cell>
          <cell r="AD159">
            <v>0</v>
          </cell>
          <cell r="AE159" t="str">
            <v>Los nuevos usuarios utilizando Gas Natural en el país son reportados por las ESP´S al Ministerio de Minas y Energía trimestralmente dentro del mes siguiente a la finalización del trimestre calendario.</v>
          </cell>
          <cell r="AF159">
            <v>42429.208333333299</v>
          </cell>
          <cell r="AG159">
            <v>42432.4962210995</v>
          </cell>
          <cell r="AH159" t="str">
            <v>Walter Ramírez Ceron</v>
          </cell>
          <cell r="AI159" t="str">
            <v>wmramirez@minminas.gov.co</v>
          </cell>
          <cell r="AJ159">
            <v>30</v>
          </cell>
          <cell r="AK159">
            <v>0</v>
          </cell>
          <cell r="AL159">
            <v>0</v>
          </cell>
        </row>
        <row r="160">
          <cell r="A160">
            <v>4946</v>
          </cell>
          <cell r="B160" t="str">
            <v>Todos por un Nuevo País</v>
          </cell>
          <cell r="C160" t="str">
            <v>Competitividad e infraestructura estratégica</v>
          </cell>
          <cell r="D160" t="str">
            <v>Consolidar el desarrollo minero-energético para la equidad regional</v>
          </cell>
          <cell r="E160" t="str">
            <v>Minas y Energía</v>
          </cell>
          <cell r="F160" t="str">
            <v>MINMINAS</v>
          </cell>
          <cell r="G160" t="str">
            <v xml:space="preserve">Expansión y consolidación del mercado de gas combustible </v>
          </cell>
          <cell r="H160">
            <v>4946</v>
          </cell>
          <cell r="I160" t="str">
            <v>Nuevos usuarios de GLP por red</v>
          </cell>
          <cell r="J160" t="str">
            <v>Producto</v>
          </cell>
          <cell r="K160" t="str">
            <v>Sectorial</v>
          </cell>
          <cell r="L160" t="str">
            <v>SI</v>
          </cell>
          <cell r="M160" t="str">
            <v>SI</v>
          </cell>
          <cell r="N160" t="str">
            <v>NO</v>
          </cell>
          <cell r="O160" t="str">
            <v>SI</v>
          </cell>
          <cell r="P160" t="str">
            <v>Usuarios (familias)</v>
          </cell>
          <cell r="Q160" t="str">
            <v>Trimestral</v>
          </cell>
          <cell r="R160" t="str">
            <v>Acumulado</v>
          </cell>
          <cell r="S160">
            <v>0</v>
          </cell>
          <cell r="T160">
            <v>6800</v>
          </cell>
          <cell r="U160">
            <v>6400</v>
          </cell>
          <cell r="V160">
            <v>6400</v>
          </cell>
          <cell r="W160">
            <v>5400</v>
          </cell>
          <cell r="X160">
            <v>25000</v>
          </cell>
          <cell r="Y160">
            <v>0</v>
          </cell>
          <cell r="Z160">
            <v>0</v>
          </cell>
          <cell r="AA160">
            <v>0</v>
          </cell>
          <cell r="AB160">
            <v>0</v>
          </cell>
          <cell r="AC160">
            <v>0</v>
          </cell>
          <cell r="AD160">
            <v>0</v>
          </cell>
          <cell r="AE160" t="str">
            <v>Los nuevos usuarios utilizando GLP en el país son reportados por las ESP´S al Ministerio de Minas y Energía trimestralmente dentro del mes siguiente a la finalización del trimestre calendario.</v>
          </cell>
          <cell r="AF160">
            <v>42429.208333333299</v>
          </cell>
          <cell r="AG160">
            <v>42432.491624768503</v>
          </cell>
          <cell r="AH160" t="str">
            <v>Walter Ramírez Ceron</v>
          </cell>
          <cell r="AI160" t="str">
            <v>wmramirez@minminas.gov.co</v>
          </cell>
          <cell r="AJ160">
            <v>30</v>
          </cell>
          <cell r="AK160">
            <v>0</v>
          </cell>
          <cell r="AL160">
            <v>0</v>
          </cell>
        </row>
        <row r="161">
          <cell r="A161">
            <v>4961</v>
          </cell>
          <cell r="B161" t="str">
            <v>Todos por un Nuevo País</v>
          </cell>
          <cell r="C161" t="str">
            <v>Competitividad e infraestructura estratégica</v>
          </cell>
          <cell r="D161" t="str">
            <v>Consolidar el desarrollo minero-energético para la equidad regional</v>
          </cell>
          <cell r="E161" t="str">
            <v>Minas y Energía</v>
          </cell>
          <cell r="F161" t="str">
            <v>MINMINAS</v>
          </cell>
          <cell r="G161" t="str">
            <v>Consolidación del sector minero como impulsor del desarrollo sostenible</v>
          </cell>
          <cell r="H161">
            <v>4961</v>
          </cell>
          <cell r="I161" t="str">
            <v>Mineros capacitados en utilización tecnologías limpias</v>
          </cell>
          <cell r="J161" t="str">
            <v>Producto</v>
          </cell>
          <cell r="K161" t="str">
            <v>Sectorial</v>
          </cell>
          <cell r="L161" t="str">
            <v>SI</v>
          </cell>
          <cell r="M161" t="str">
            <v>SI</v>
          </cell>
          <cell r="N161" t="str">
            <v>NO</v>
          </cell>
          <cell r="O161" t="str">
            <v>SI</v>
          </cell>
          <cell r="P161" t="str">
            <v>Mineros</v>
          </cell>
          <cell r="Q161" t="str">
            <v>Semestral</v>
          </cell>
          <cell r="R161" t="str">
            <v>Acumulado</v>
          </cell>
          <cell r="S161">
            <v>12273</v>
          </cell>
          <cell r="T161">
            <v>3250</v>
          </cell>
          <cell r="U161">
            <v>3250</v>
          </cell>
          <cell r="V161">
            <v>3250</v>
          </cell>
          <cell r="W161">
            <v>3250</v>
          </cell>
          <cell r="X161">
            <v>13000</v>
          </cell>
          <cell r="Y161">
            <v>0</v>
          </cell>
          <cell r="Z161">
            <v>0</v>
          </cell>
          <cell r="AA161">
            <v>0</v>
          </cell>
          <cell r="AB161">
            <v>0</v>
          </cell>
          <cell r="AC161">
            <v>0</v>
          </cell>
          <cell r="AD161">
            <v>0</v>
          </cell>
          <cell r="AE161" t="str">
            <v>Se han venido desarrollando las gestiones relacionadas con los procesos contractuales para el desarrollo de los proyectos en región, a través de los cuales se brindará la asistencia teórico práctica a mineros para la eliminación del uso del mercurio en la</v>
          </cell>
          <cell r="AF161">
            <v>42490.208333333299</v>
          </cell>
          <cell r="AG161">
            <v>42506.811690127302</v>
          </cell>
          <cell r="AH161" t="str">
            <v>Monica María Grand Marin</v>
          </cell>
          <cell r="AI161" t="str">
            <v>mmgrand@minminas.gov.co</v>
          </cell>
          <cell r="AJ161">
            <v>15</v>
          </cell>
          <cell r="AK161">
            <v>0</v>
          </cell>
          <cell r="AL161">
            <v>0</v>
          </cell>
        </row>
        <row r="162">
          <cell r="A162">
            <v>4962</v>
          </cell>
          <cell r="B162" t="str">
            <v>Todos por un Nuevo País</v>
          </cell>
          <cell r="C162" t="str">
            <v>Competitividad e infraestructura estratégica</v>
          </cell>
          <cell r="D162" t="str">
            <v>Consolidar el desarrollo minero-energético para la equidad regional</v>
          </cell>
          <cell r="E162" t="str">
            <v>Minas y Energía</v>
          </cell>
          <cell r="F162" t="str">
            <v>MINMINAS</v>
          </cell>
          <cell r="G162" t="str">
            <v>Consolidación del sector minero como impulsor del desarrollo sostenible</v>
          </cell>
          <cell r="H162">
            <v>4962</v>
          </cell>
          <cell r="I162" t="str">
            <v>Municipios capacitados en sus competencias (minera y ambiental) frente al uso de mercurio</v>
          </cell>
          <cell r="J162" t="str">
            <v>Producto</v>
          </cell>
          <cell r="K162" t="str">
            <v>Sectorial</v>
          </cell>
          <cell r="L162" t="str">
            <v>SI</v>
          </cell>
          <cell r="M162" t="str">
            <v>SI</v>
          </cell>
          <cell r="N162" t="str">
            <v>NO</v>
          </cell>
          <cell r="O162" t="str">
            <v>SI</v>
          </cell>
          <cell r="P162" t="str">
            <v>Municipios</v>
          </cell>
          <cell r="Q162" t="str">
            <v>Semestral</v>
          </cell>
          <cell r="R162" t="str">
            <v>Acumulado</v>
          </cell>
          <cell r="S162">
            <v>26</v>
          </cell>
          <cell r="T162">
            <v>10</v>
          </cell>
          <cell r="U162">
            <v>10</v>
          </cell>
          <cell r="V162">
            <v>10</v>
          </cell>
          <cell r="W162">
            <v>10</v>
          </cell>
          <cell r="X162">
            <v>80</v>
          </cell>
          <cell r="Y162">
            <v>0</v>
          </cell>
          <cell r="Z162">
            <v>0</v>
          </cell>
          <cell r="AA162">
            <v>0</v>
          </cell>
          <cell r="AB162">
            <v>0</v>
          </cell>
          <cell r="AC162">
            <v>0</v>
          </cell>
          <cell r="AD162">
            <v>0</v>
          </cell>
          <cell r="AE162" t="str">
            <v>Se han venido desarrollando las gestiones relacionadas con los procesos contractuales para el desarrollo de los proyectos en región, a través de los cuales se brindará capacitación para la eliminación del uso del mercurio en las actividades de beneficio d</v>
          </cell>
          <cell r="AF162">
            <v>42490.208333333299</v>
          </cell>
          <cell r="AG162">
            <v>42506.8120585301</v>
          </cell>
          <cell r="AH162" t="str">
            <v>Monica María Grand Marin</v>
          </cell>
          <cell r="AI162" t="str">
            <v>mmgrand@minminas.gov.co</v>
          </cell>
          <cell r="AJ162">
            <v>15</v>
          </cell>
          <cell r="AK162">
            <v>0</v>
          </cell>
          <cell r="AL162">
            <v>0</v>
          </cell>
        </row>
        <row r="163">
          <cell r="A163">
            <v>4954</v>
          </cell>
          <cell r="B163" t="str">
            <v>Todos por un Nuevo País</v>
          </cell>
          <cell r="C163" t="str">
            <v>Competitividad e infraestructura estratégica</v>
          </cell>
          <cell r="D163" t="str">
            <v>Consolidar el desarrollo minero-energético para la equidad regional</v>
          </cell>
          <cell r="E163" t="str">
            <v>Minas y Energía</v>
          </cell>
          <cell r="F163" t="str">
            <v>MINMINAS</v>
          </cell>
          <cell r="G163" t="str">
            <v>Consolidación del sector minero como impulsor del desarrollo sostenible</v>
          </cell>
          <cell r="H163">
            <v>4954</v>
          </cell>
          <cell r="I163" t="str">
            <v>Unidades de producción minera bajo el amparo de un titulo de pequeña y mediana escala formalizadas en el grado básico</v>
          </cell>
          <cell r="J163" t="str">
            <v>Producto</v>
          </cell>
          <cell r="K163" t="str">
            <v>Sectorial</v>
          </cell>
          <cell r="L163" t="str">
            <v>NO</v>
          </cell>
          <cell r="M163" t="str">
            <v>SI</v>
          </cell>
          <cell r="N163" t="str">
            <v>NO</v>
          </cell>
          <cell r="O163" t="str">
            <v>SI</v>
          </cell>
          <cell r="P163" t="str">
            <v>Unidad de producción Minera</v>
          </cell>
          <cell r="Q163" t="str">
            <v>Trimestral</v>
          </cell>
          <cell r="R163" t="str">
            <v>Acumulado</v>
          </cell>
          <cell r="S163">
            <v>390</v>
          </cell>
          <cell r="T163">
            <v>494</v>
          </cell>
          <cell r="U163">
            <v>556</v>
          </cell>
          <cell r="V163">
            <v>750</v>
          </cell>
          <cell r="W163">
            <v>800</v>
          </cell>
          <cell r="X163">
            <v>2600</v>
          </cell>
          <cell r="Y163">
            <v>0</v>
          </cell>
          <cell r="Z163">
            <v>0</v>
          </cell>
          <cell r="AA163">
            <v>208</v>
          </cell>
          <cell r="AB163">
            <v>8</v>
          </cell>
          <cell r="AC163">
            <v>42460.208333333299</v>
          </cell>
          <cell r="AD163">
            <v>42506.8749579051</v>
          </cell>
          <cell r="AE16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3">
            <v>42460.208333333299</v>
          </cell>
          <cell r="AG163">
            <v>42506.874957754597</v>
          </cell>
          <cell r="AH163" t="str">
            <v>Monica María Grand Marin</v>
          </cell>
          <cell r="AI163" t="str">
            <v>mmgrand@minminas.gov.co</v>
          </cell>
          <cell r="AJ163">
            <v>15</v>
          </cell>
          <cell r="AK163">
            <v>42551.208333333299</v>
          </cell>
          <cell r="AL163">
            <v>-58</v>
          </cell>
        </row>
        <row r="164">
          <cell r="A164">
            <v>4955</v>
          </cell>
          <cell r="B164" t="str">
            <v>Todos por un Nuevo País</v>
          </cell>
          <cell r="C164" t="str">
            <v>Competitividad e infraestructura estratégica</v>
          </cell>
          <cell r="D164" t="str">
            <v>Consolidar el desarrollo minero-energético para la equidad regional</v>
          </cell>
          <cell r="E164" t="str">
            <v>Minas y Energía</v>
          </cell>
          <cell r="F164" t="str">
            <v>MINMINAS</v>
          </cell>
          <cell r="G164" t="str">
            <v>Consolidación del sector minero como impulsor del desarrollo sostenible</v>
          </cell>
          <cell r="H164">
            <v>4955</v>
          </cell>
          <cell r="I164" t="str">
            <v>Unidades de producción minera bajo el amparo de un título asistidas en lo técnico minero, ambiental o empresarial</v>
          </cell>
          <cell r="J164" t="str">
            <v>Producto</v>
          </cell>
          <cell r="K164" t="str">
            <v>Sectorial</v>
          </cell>
          <cell r="L164" t="str">
            <v>SI</v>
          </cell>
          <cell r="M164" t="str">
            <v>SI</v>
          </cell>
          <cell r="N164" t="str">
            <v>NO</v>
          </cell>
          <cell r="O164" t="str">
            <v>SI</v>
          </cell>
          <cell r="P164" t="str">
            <v>Unidad de Producción Minera</v>
          </cell>
          <cell r="Q164" t="str">
            <v>Trimestral</v>
          </cell>
          <cell r="R164" t="str">
            <v>Acumulado</v>
          </cell>
          <cell r="S164">
            <v>287</v>
          </cell>
          <cell r="T164">
            <v>494</v>
          </cell>
          <cell r="U164">
            <v>556</v>
          </cell>
          <cell r="V164">
            <v>750</v>
          </cell>
          <cell r="W164">
            <v>800</v>
          </cell>
          <cell r="X164">
            <v>2600</v>
          </cell>
          <cell r="Y164">
            <v>0</v>
          </cell>
          <cell r="Z164">
            <v>0</v>
          </cell>
          <cell r="AA164">
            <v>1389</v>
          </cell>
          <cell r="AB164">
            <v>53.42</v>
          </cell>
          <cell r="AC164">
            <v>42460.208333333299</v>
          </cell>
          <cell r="AD164">
            <v>42471.685611689798</v>
          </cell>
          <cell r="AE164"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164">
            <v>42490.208333333299</v>
          </cell>
          <cell r="AG164">
            <v>42506.875195601897</v>
          </cell>
          <cell r="AH164" t="str">
            <v>Monica María Grand Marin</v>
          </cell>
          <cell r="AI164" t="str">
            <v>mmgrand@minminas.gov.co</v>
          </cell>
          <cell r="AJ164">
            <v>15</v>
          </cell>
          <cell r="AK164">
            <v>42551.208333333299</v>
          </cell>
          <cell r="AL164">
            <v>-58</v>
          </cell>
        </row>
        <row r="165">
          <cell r="A165">
            <v>4951</v>
          </cell>
          <cell r="B165" t="str">
            <v>Todos por un Nuevo País</v>
          </cell>
          <cell r="C165" t="str">
            <v>Competitividad e infraestructura estratégica</v>
          </cell>
          <cell r="D165" t="str">
            <v>Consolidar el desarrollo minero-energético para la equidad regional</v>
          </cell>
          <cell r="E165" t="str">
            <v>Minas y Energía</v>
          </cell>
          <cell r="F165" t="str">
            <v>MINMINAS</v>
          </cell>
          <cell r="G165" t="str">
            <v>Desarrollo de un Sector Minero Energético sostenible y bajo en carbono</v>
          </cell>
          <cell r="H165">
            <v>4951</v>
          </cell>
          <cell r="I165" t="str">
            <v>Capacidad instalada de fuentes no convencionales y energías renovables en el sistema energético nacional (MW)</v>
          </cell>
          <cell r="J165" t="str">
            <v>Resultado</v>
          </cell>
          <cell r="K165" t="str">
            <v>Sectorial</v>
          </cell>
          <cell r="L165" t="str">
            <v>SI</v>
          </cell>
          <cell r="M165" t="str">
            <v>NO</v>
          </cell>
          <cell r="N165" t="str">
            <v>NO</v>
          </cell>
          <cell r="O165" t="str">
            <v>SI</v>
          </cell>
          <cell r="P165" t="str">
            <v>MW</v>
          </cell>
          <cell r="Q165" t="str">
            <v>Trimestral</v>
          </cell>
          <cell r="R165" t="str">
            <v>Capacidad</v>
          </cell>
          <cell r="S165">
            <v>9893</v>
          </cell>
          <cell r="T165">
            <v>11045</v>
          </cell>
          <cell r="U165">
            <v>11414</v>
          </cell>
          <cell r="V165">
            <v>11456</v>
          </cell>
          <cell r="W165">
            <v>11534</v>
          </cell>
          <cell r="X165">
            <v>11534</v>
          </cell>
          <cell r="Y165">
            <v>11534.76</v>
          </cell>
          <cell r="Z165">
            <v>100</v>
          </cell>
          <cell r="AA165">
            <v>11534.76</v>
          </cell>
          <cell r="AB165">
            <v>100</v>
          </cell>
          <cell r="AC165">
            <v>42460.208333333299</v>
          </cell>
          <cell r="AD165">
            <v>42468.724051620396</v>
          </cell>
          <cell r="AE165" t="str">
            <v>En el mes de abril se presento un aumento en la capacidad efectiva neta de generación hidráulica de 990 MW, debido al ingreso de la planta porce III 4 con 190 MW, Sogamoso 1 con 263 MW, Sogamoso 2 con 273 MW y Sogamoso 3 con 264 MW. Se presento una dismin</v>
          </cell>
          <cell r="AF165">
            <v>42490.208333333299</v>
          </cell>
          <cell r="AG165">
            <v>42496.701166319399</v>
          </cell>
          <cell r="AH165" t="str">
            <v>Rogerio Ramírez</v>
          </cell>
          <cell r="AI165" t="str">
            <v>rramirez@minminas.gov.co</v>
          </cell>
          <cell r="AJ165">
            <v>45</v>
          </cell>
          <cell r="AK165">
            <v>42551.208333333299</v>
          </cell>
          <cell r="AL165">
            <v>-88</v>
          </cell>
        </row>
        <row r="166">
          <cell r="A166">
            <v>4958</v>
          </cell>
          <cell r="B166" t="str">
            <v>Todos por un Nuevo País</v>
          </cell>
          <cell r="C166" t="str">
            <v>Competitividad e infraestructura estratégica</v>
          </cell>
          <cell r="D166" t="str">
            <v>Consolidar el desarrollo minero-energético para la equidad regional</v>
          </cell>
          <cell r="E166" t="str">
            <v>Minas y Energía</v>
          </cell>
          <cell r="F166" t="str">
            <v>MINMINAS</v>
          </cell>
          <cell r="G166" t="str">
            <v>Consolidación del sector minero como impulsor del desarrollo sostenible</v>
          </cell>
          <cell r="H166">
            <v>4958</v>
          </cell>
          <cell r="I166" t="str">
            <v>Plantas de beneficio de oro en titulos mineros que  utilizan mercurio</v>
          </cell>
          <cell r="J166" t="str">
            <v>Resultado</v>
          </cell>
          <cell r="K166" t="str">
            <v>Sectorial</v>
          </cell>
          <cell r="L166" t="str">
            <v>SI</v>
          </cell>
          <cell r="M166" t="str">
            <v>SI</v>
          </cell>
          <cell r="N166" t="str">
            <v>NO</v>
          </cell>
          <cell r="O166" t="str">
            <v>SI</v>
          </cell>
          <cell r="P166" t="str">
            <v>Planta de beneficio de oro</v>
          </cell>
          <cell r="Q166" t="str">
            <v>Trimestral</v>
          </cell>
          <cell r="R166" t="str">
            <v>Reducción</v>
          </cell>
          <cell r="S166">
            <v>50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t="str">
            <v>Monica María Grand Marin</v>
          </cell>
          <cell r="AI166" t="str">
            <v>mmgrand@minminas.gov.co</v>
          </cell>
          <cell r="AJ166">
            <v>15</v>
          </cell>
          <cell r="AK166">
            <v>0</v>
          </cell>
          <cell r="AL166">
            <v>0</v>
          </cell>
        </row>
        <row r="167">
          <cell r="A167">
            <v>4959</v>
          </cell>
          <cell r="B167" t="str">
            <v>Todos por un Nuevo País</v>
          </cell>
          <cell r="C167" t="str">
            <v>Competitividad e infraestructura estratégica</v>
          </cell>
          <cell r="D167" t="str">
            <v>Consolidar el desarrollo minero-energético para la equidad regional</v>
          </cell>
          <cell r="E167" t="str">
            <v>Minas y Energía</v>
          </cell>
          <cell r="F167" t="str">
            <v>MINMINAS</v>
          </cell>
          <cell r="G167" t="str">
            <v>Consolidación del sector minero como impulsor del desarrollo sostenible</v>
          </cell>
          <cell r="H167">
            <v>4959</v>
          </cell>
          <cell r="I167" t="str">
            <v>Plantas de beneficio de oro en titulos mineros asistidas en tecnologías limpias</v>
          </cell>
          <cell r="J167" t="str">
            <v>Producto</v>
          </cell>
          <cell r="K167" t="str">
            <v>Sectorial</v>
          </cell>
          <cell r="L167" t="str">
            <v>SI</v>
          </cell>
          <cell r="M167" t="str">
            <v>SI</v>
          </cell>
          <cell r="N167" t="str">
            <v>NO</v>
          </cell>
          <cell r="O167" t="str">
            <v>SI</v>
          </cell>
          <cell r="P167" t="str">
            <v xml:space="preserve">Plantas de beneficio de oro </v>
          </cell>
          <cell r="Q167" t="str">
            <v>Anual</v>
          </cell>
          <cell r="R167" t="str">
            <v>Acumulado</v>
          </cell>
          <cell r="S167">
            <v>6</v>
          </cell>
          <cell r="T167">
            <v>14</v>
          </cell>
          <cell r="U167">
            <v>12</v>
          </cell>
          <cell r="V167">
            <v>12</v>
          </cell>
          <cell r="W167">
            <v>12</v>
          </cell>
          <cell r="X167">
            <v>50</v>
          </cell>
          <cell r="Y167">
            <v>0</v>
          </cell>
          <cell r="Z167">
            <v>0</v>
          </cell>
          <cell r="AA167">
            <v>0</v>
          </cell>
          <cell r="AB167">
            <v>0</v>
          </cell>
          <cell r="AC167">
            <v>0</v>
          </cell>
          <cell r="AD167">
            <v>0</v>
          </cell>
          <cell r="AE167" t="str">
            <v>Se han venido desarrollando las gestiones relacionadas con los procesos contractuales para el desarrollo de los proyectos en región, a través de los cuales se brindará la asistencia teórico práctica para la eliminación del uso del mercurio en las activida</v>
          </cell>
          <cell r="AF167">
            <v>42490.208333333299</v>
          </cell>
          <cell r="AG167">
            <v>42506.829469641198</v>
          </cell>
          <cell r="AH167" t="str">
            <v>Monica María Grand Marin</v>
          </cell>
          <cell r="AI167" t="str">
            <v>mmgrand@minminas.gov.co</v>
          </cell>
          <cell r="AJ167">
            <v>15</v>
          </cell>
          <cell r="AK167">
            <v>0</v>
          </cell>
          <cell r="AL167">
            <v>0</v>
          </cell>
        </row>
        <row r="168">
          <cell r="A168">
            <v>4947</v>
          </cell>
          <cell r="B168" t="str">
            <v>Todos por un Nuevo País</v>
          </cell>
          <cell r="C168" t="str">
            <v>Competitividad e infraestructura estratégica</v>
          </cell>
          <cell r="D168" t="str">
            <v>Consolidar el desarrollo minero-energético para la equidad regional</v>
          </cell>
          <cell r="E168" t="str">
            <v>Minas y Energía</v>
          </cell>
          <cell r="F168" t="str">
            <v>MINMINAS</v>
          </cell>
          <cell r="G168" t="str">
            <v>Ampliación de la cobertura en la prestación del servicio de energía eléctrica</v>
          </cell>
          <cell r="H168">
            <v>4947</v>
          </cell>
          <cell r="I168" t="str">
            <v>Nuevos usuarios con servicio de energía eléctrica con recursos públicos</v>
          </cell>
          <cell r="J168" t="str">
            <v>Producto</v>
          </cell>
          <cell r="K168" t="str">
            <v>Sectorial</v>
          </cell>
          <cell r="L168" t="str">
            <v>SI</v>
          </cell>
          <cell r="M168" t="str">
            <v>SI</v>
          </cell>
          <cell r="N168" t="str">
            <v>NO</v>
          </cell>
          <cell r="O168" t="str">
            <v>SI</v>
          </cell>
          <cell r="P168" t="str">
            <v>Usuarios</v>
          </cell>
          <cell r="Q168" t="str">
            <v>Trimestral</v>
          </cell>
          <cell r="R168" t="str">
            <v>Acumulado</v>
          </cell>
          <cell r="S168">
            <v>57028</v>
          </cell>
          <cell r="T168">
            <v>7703</v>
          </cell>
          <cell r="U168">
            <v>23387</v>
          </cell>
          <cell r="V168">
            <v>52041</v>
          </cell>
          <cell r="W168">
            <v>90339</v>
          </cell>
          <cell r="X168">
            <v>173469</v>
          </cell>
          <cell r="Y168">
            <v>8365</v>
          </cell>
          <cell r="Z168">
            <v>35.770000000000003</v>
          </cell>
          <cell r="AA168">
            <v>19312</v>
          </cell>
          <cell r="AB168">
            <v>11.13</v>
          </cell>
          <cell r="AC168">
            <v>42460.208333333299</v>
          </cell>
          <cell r="AD168">
            <v>42471.648505057899</v>
          </cell>
          <cell r="AE168" t="str">
            <v xml:space="preserve">El MME suscribió los contratos en el 2015, para que con la vigencia del año 2016, beneficie a 1830 nuevos usuarios en los departamentos de Antioquia, Bolívar, Chocó, Meta, Nariño, Santander y Guaviare con recursos del fondo FAZNI. Durante los años 2014 y </v>
          </cell>
          <cell r="AF168">
            <v>42490.208333333299</v>
          </cell>
          <cell r="AG168">
            <v>42506.814017326396</v>
          </cell>
          <cell r="AH168" t="str">
            <v>Rogerio Ramírez</v>
          </cell>
          <cell r="AI168" t="str">
            <v>rramirez@minminas.gov.co</v>
          </cell>
          <cell r="AJ168">
            <v>45</v>
          </cell>
          <cell r="AK168">
            <v>42551.208333333299</v>
          </cell>
          <cell r="AL168">
            <v>-88</v>
          </cell>
        </row>
        <row r="169">
          <cell r="A169">
            <v>4948</v>
          </cell>
          <cell r="B169" t="str">
            <v>Todos por un Nuevo País</v>
          </cell>
          <cell r="C169" t="str">
            <v>Competitividad e infraestructura estratégica</v>
          </cell>
          <cell r="D169" t="str">
            <v>Consolidar el desarrollo minero-energético para la equidad regional</v>
          </cell>
          <cell r="E169" t="str">
            <v>Minas y Energía</v>
          </cell>
          <cell r="F169" t="str">
            <v>MINMINAS</v>
          </cell>
          <cell r="G169" t="str">
            <v>Ampliación de la cobertura en la prestación del servicio de energía eléctrica</v>
          </cell>
          <cell r="H169">
            <v>4948</v>
          </cell>
          <cell r="I169" t="str">
            <v>Nuevos usuarios conectados a las Zonas No Interconectadas (ZNI) pertenecientes a zonas anteriormente sin cobertura mediante recursos públicos</v>
          </cell>
          <cell r="J169" t="str">
            <v>Producto</v>
          </cell>
          <cell r="K169" t="str">
            <v>Sectorial</v>
          </cell>
          <cell r="L169" t="str">
            <v>SI</v>
          </cell>
          <cell r="M169" t="str">
            <v>SI</v>
          </cell>
          <cell r="N169" t="str">
            <v>NO</v>
          </cell>
          <cell r="O169" t="str">
            <v>SI</v>
          </cell>
          <cell r="P169" t="str">
            <v>Usuarios</v>
          </cell>
          <cell r="Q169" t="str">
            <v>Trimestral</v>
          </cell>
          <cell r="R169" t="str">
            <v>Acumulado</v>
          </cell>
          <cell r="S169">
            <v>15219</v>
          </cell>
          <cell r="T169">
            <v>843</v>
          </cell>
          <cell r="U169">
            <v>1687</v>
          </cell>
          <cell r="V169">
            <v>2530</v>
          </cell>
          <cell r="W169">
            <v>3373</v>
          </cell>
          <cell r="X169">
            <v>8434</v>
          </cell>
          <cell r="Y169">
            <v>1830</v>
          </cell>
          <cell r="Z169">
            <v>100</v>
          </cell>
          <cell r="AA169">
            <v>3668</v>
          </cell>
          <cell r="AB169">
            <v>43.491</v>
          </cell>
          <cell r="AC169">
            <v>42460.208333333299</v>
          </cell>
          <cell r="AD169">
            <v>42496.783721296299</v>
          </cell>
          <cell r="AE169" t="str">
            <v>El MME suscribió los contratos en el 2015, para que con la vigencia del año 2016, beneficie a 1830 nuevos usuarios en los departamentos de Antioquia, Bolívar, Chocó, Meta, Nariño, Santander y Guaviare con recursos del fondo FAZNI.</v>
          </cell>
          <cell r="AF169">
            <v>42429.208333333299</v>
          </cell>
          <cell r="AG169">
            <v>42496.783721145803</v>
          </cell>
          <cell r="AH169" t="str">
            <v>Rogerio Ramírez</v>
          </cell>
          <cell r="AI169" t="str">
            <v>rramirez@minminas.gov.co</v>
          </cell>
          <cell r="AJ169">
            <v>0</v>
          </cell>
          <cell r="AK169">
            <v>42551.208333333299</v>
          </cell>
          <cell r="AL169">
            <v>-43</v>
          </cell>
        </row>
        <row r="170">
          <cell r="A170">
            <v>4949</v>
          </cell>
          <cell r="B170" t="str">
            <v>Todos por un Nuevo País</v>
          </cell>
          <cell r="C170" t="str">
            <v>Competitividad e infraestructura estratégica</v>
          </cell>
          <cell r="D170" t="str">
            <v>Consolidar el desarrollo minero-energético para la equidad regional</v>
          </cell>
          <cell r="E170" t="str">
            <v>Minas y Energía</v>
          </cell>
          <cell r="F170" t="str">
            <v>MINMINAS</v>
          </cell>
          <cell r="G170" t="str">
            <v>Ampliación de la cobertura en la prestación del servicio de energía eléctrica</v>
          </cell>
          <cell r="H170">
            <v>4949</v>
          </cell>
          <cell r="I170" t="str">
            <v>Nuevos usuarios conectados al Sistema Interconectado Nacional (SIN) pertenecientes a zonas anteriormente sin cobertura mediante recursos públicos</v>
          </cell>
          <cell r="J170" t="str">
            <v>Producto</v>
          </cell>
          <cell r="K170" t="str">
            <v>Sectorial</v>
          </cell>
          <cell r="L170" t="str">
            <v>SI</v>
          </cell>
          <cell r="M170" t="str">
            <v>SI</v>
          </cell>
          <cell r="N170" t="str">
            <v>NO</v>
          </cell>
          <cell r="O170" t="str">
            <v>SI</v>
          </cell>
          <cell r="P170" t="str">
            <v>Usuarios</v>
          </cell>
          <cell r="Q170" t="str">
            <v>Trimestral</v>
          </cell>
          <cell r="R170" t="str">
            <v>Acumulado</v>
          </cell>
          <cell r="S170">
            <v>40921</v>
          </cell>
          <cell r="T170">
            <v>6860</v>
          </cell>
          <cell r="U170">
            <v>10393</v>
          </cell>
          <cell r="V170">
            <v>15589</v>
          </cell>
          <cell r="W170">
            <v>19122</v>
          </cell>
          <cell r="X170">
            <v>51963</v>
          </cell>
          <cell r="Y170">
            <v>6535</v>
          </cell>
          <cell r="Z170">
            <v>62.88</v>
          </cell>
          <cell r="AA170">
            <v>15644</v>
          </cell>
          <cell r="AB170">
            <v>30.11</v>
          </cell>
          <cell r="AC170">
            <v>42460.208333333299</v>
          </cell>
          <cell r="AD170">
            <v>42471.649321643497</v>
          </cell>
          <cell r="AE170" t="str">
            <v>Durante los años 2014 y 2015 se comprometieron recursos mediante contratos del fondo FAER, que afectan el presupuesto de la vigencia 2016 que pretende beneficiar con el servicio de energía eléctrica a 6535 nuevos usuarios que están ubicados en los departa</v>
          </cell>
          <cell r="AF170">
            <v>42490.208333333299</v>
          </cell>
          <cell r="AG170">
            <v>42496.784412534696</v>
          </cell>
          <cell r="AH170" t="str">
            <v>Rogerio Ramírez</v>
          </cell>
          <cell r="AI170" t="str">
            <v>rramirez@minminas.gov.co</v>
          </cell>
          <cell r="AJ170">
            <v>0</v>
          </cell>
          <cell r="AK170">
            <v>42551.208333333299</v>
          </cell>
          <cell r="AL170">
            <v>-43</v>
          </cell>
        </row>
        <row r="171">
          <cell r="A171">
            <v>4950</v>
          </cell>
          <cell r="B171" t="str">
            <v>Todos por un Nuevo País</v>
          </cell>
          <cell r="C171" t="str">
            <v>Competitividad e infraestructura estratégica</v>
          </cell>
          <cell r="D171" t="str">
            <v>Consolidar el desarrollo minero-energético para la equidad regional</v>
          </cell>
          <cell r="E171" t="str">
            <v>Minas y Energía</v>
          </cell>
          <cell r="F171" t="str">
            <v>MINMINAS</v>
          </cell>
          <cell r="G171" t="str">
            <v>Ampliación de la cobertura en la prestación del servicio de energía eléctrica</v>
          </cell>
          <cell r="H171">
            <v>4950</v>
          </cell>
          <cell r="I171" t="str">
            <v>Nuevos usuarios conectados al Sistema Interconectado Nacional (SIN) pertenecientes a zonas anteriormente sin cobertura mediante planes de expansión de los distribuidores.</v>
          </cell>
          <cell r="J171" t="str">
            <v>Producto</v>
          </cell>
          <cell r="K171" t="str">
            <v>Sectorial</v>
          </cell>
          <cell r="L171" t="str">
            <v>SI</v>
          </cell>
          <cell r="M171" t="str">
            <v>SI</v>
          </cell>
          <cell r="N171" t="str">
            <v>NO</v>
          </cell>
          <cell r="O171" t="str">
            <v>SI</v>
          </cell>
          <cell r="P171" t="str">
            <v>Usuarios</v>
          </cell>
          <cell r="Q171" t="str">
            <v>Trimestral</v>
          </cell>
          <cell r="R171" t="str">
            <v>Acumulado</v>
          </cell>
          <cell r="S171">
            <v>0</v>
          </cell>
          <cell r="T171">
            <v>0</v>
          </cell>
          <cell r="U171">
            <v>11307</v>
          </cell>
          <cell r="V171">
            <v>33922</v>
          </cell>
          <cell r="W171">
            <v>67843</v>
          </cell>
          <cell r="X171">
            <v>113072</v>
          </cell>
          <cell r="Y171">
            <v>0</v>
          </cell>
          <cell r="Z171">
            <v>0</v>
          </cell>
          <cell r="AA171">
            <v>0</v>
          </cell>
          <cell r="AB171">
            <v>0</v>
          </cell>
          <cell r="AC171">
            <v>42460.208333333299</v>
          </cell>
          <cell r="AD171">
            <v>42496.783991122698</v>
          </cell>
          <cell r="AE171" t="str">
            <v xml:space="preserve">Los días 13 y 14 de abril, el MME envió una comunicación a los Operadores de Red, para que reporten trimestralmente, los nuevos usuarios energizados que se encuentran ubicados en zonas anteriormente sin cobertura. En la actualidad se continua gestionando </v>
          </cell>
          <cell r="AF171">
            <v>42490.208333333299</v>
          </cell>
          <cell r="AG171">
            <v>42506.815323645802</v>
          </cell>
          <cell r="AH171" t="str">
            <v>Rogerio Ramírez</v>
          </cell>
          <cell r="AI171" t="str">
            <v>rramirez@minminas.gov.co</v>
          </cell>
          <cell r="AJ171">
            <v>45</v>
          </cell>
          <cell r="AK171">
            <v>42551.208333333299</v>
          </cell>
          <cell r="AL171">
            <v>-88</v>
          </cell>
        </row>
        <row r="172">
          <cell r="A172">
            <v>4953</v>
          </cell>
          <cell r="B172" t="str">
            <v>Todos por un Nuevo País</v>
          </cell>
          <cell r="C172" t="str">
            <v>Competitividad e infraestructura estratégica</v>
          </cell>
          <cell r="D172" t="str">
            <v>Consolidar el desarrollo minero-energético para la equidad regional</v>
          </cell>
          <cell r="E172" t="str">
            <v>Minas y Energía</v>
          </cell>
          <cell r="F172" t="str">
            <v>MINMINAS</v>
          </cell>
          <cell r="G172" t="str">
            <v>Ampliación de la cobertura en la prestación del servicio de energía eléctrica</v>
          </cell>
          <cell r="H172">
            <v>4953</v>
          </cell>
          <cell r="I172" t="str">
            <v>Factor de carga promedio día del sistema</v>
          </cell>
          <cell r="J172" t="str">
            <v>Resultado</v>
          </cell>
          <cell r="K172" t="str">
            <v>Sectorial</v>
          </cell>
          <cell r="L172" t="str">
            <v>SI</v>
          </cell>
          <cell r="M172" t="str">
            <v>SI</v>
          </cell>
          <cell r="N172" t="str">
            <v>NO</v>
          </cell>
          <cell r="O172" t="str">
            <v>SI</v>
          </cell>
          <cell r="P172" t="str">
            <v>Pendiente</v>
          </cell>
          <cell r="Q172" t="str">
            <v>Anual</v>
          </cell>
          <cell r="R172" t="str">
            <v>Flujo</v>
          </cell>
          <cell r="S172">
            <v>0.82499999999999996</v>
          </cell>
          <cell r="T172">
            <v>0.82499999999999996</v>
          </cell>
          <cell r="U172">
            <v>0.83099999999999996</v>
          </cell>
          <cell r="V172">
            <v>0.83799999999999997</v>
          </cell>
          <cell r="W172">
            <v>0.84399999999999997</v>
          </cell>
          <cell r="X172">
            <v>0.84399999999999997</v>
          </cell>
          <cell r="Y172">
            <v>0</v>
          </cell>
          <cell r="Z172">
            <v>0</v>
          </cell>
          <cell r="AA172">
            <v>0</v>
          </cell>
          <cell r="AB172">
            <v>0</v>
          </cell>
          <cell r="AC172">
            <v>0</v>
          </cell>
          <cell r="AD172">
            <v>0</v>
          </cell>
          <cell r="AE172" t="str">
            <v>El factor de carga del sistema fue de 0,836 presentando un incremento significativo de 0.95% con respecto a diciembre de 2015</v>
          </cell>
          <cell r="AF172">
            <v>42400.208333333299</v>
          </cell>
          <cell r="AG172">
            <v>42468.468926076399</v>
          </cell>
          <cell r="AH172" t="str">
            <v>Omar Serrano</v>
          </cell>
          <cell r="AI172" t="str">
            <v>ooserrano@minminas.gov.co</v>
          </cell>
          <cell r="AJ172">
            <v>30</v>
          </cell>
          <cell r="AK172">
            <v>0</v>
          </cell>
          <cell r="AL172">
            <v>0</v>
          </cell>
        </row>
        <row r="173">
          <cell r="A173">
            <v>5227</v>
          </cell>
          <cell r="B173" t="str">
            <v>Todos por un Nuevo País</v>
          </cell>
          <cell r="C173" t="str">
            <v>Competitividad e infraestructura estratégica</v>
          </cell>
          <cell r="D173" t="str">
            <v>Consolidar el desarrollo minero-energético para la equidad regional</v>
          </cell>
          <cell r="E173" t="str">
            <v>Minas y Energía</v>
          </cell>
          <cell r="F173" t="str">
            <v>MINMINAS</v>
          </cell>
          <cell r="G173" t="str">
            <v>Ampliación de la cobertura en la prestación del servicio de energía eléctrica</v>
          </cell>
          <cell r="H173">
            <v>5227</v>
          </cell>
          <cell r="I173" t="str">
            <v>Capacidad instalada de generación de energía eléctrica (MW)</v>
          </cell>
          <cell r="J173" t="str">
            <v>Resultado</v>
          </cell>
          <cell r="K173" t="str">
            <v>Sectorial</v>
          </cell>
          <cell r="L173" t="str">
            <v>NO</v>
          </cell>
          <cell r="M173" t="str">
            <v>NO</v>
          </cell>
          <cell r="N173" t="str">
            <v>NO</v>
          </cell>
          <cell r="O173" t="str">
            <v>SI</v>
          </cell>
          <cell r="P173" t="str">
            <v>Megavatio</v>
          </cell>
          <cell r="Q173" t="str">
            <v>Trimestral</v>
          </cell>
          <cell r="R173" t="str">
            <v>Capacidad</v>
          </cell>
          <cell r="S173">
            <v>14764</v>
          </cell>
          <cell r="T173">
            <v>16229</v>
          </cell>
          <cell r="U173">
            <v>16599</v>
          </cell>
          <cell r="V173">
            <v>16599</v>
          </cell>
          <cell r="W173">
            <v>16600</v>
          </cell>
          <cell r="X173">
            <v>16600</v>
          </cell>
          <cell r="Y173">
            <v>16418.919999999998</v>
          </cell>
          <cell r="Z173">
            <v>90.19</v>
          </cell>
          <cell r="AA173">
            <v>16418.919999999998</v>
          </cell>
          <cell r="AB173">
            <v>90.14</v>
          </cell>
          <cell r="AC173">
            <v>42460.208333333299</v>
          </cell>
          <cell r="AD173">
            <v>42468.464979664401</v>
          </cell>
          <cell r="AE173" t="str">
            <v>En el mes de abril se presento un aumento en la capacidad instalada de generación efectiva neta de 1.829,80 MW, debido a: -Ingreso de las plantas hidráulicas: Porce III 4 (190 MW), Sogamoso 1 (263 MW), Sogamoso 2 (273 MW) y Sogamoso 3 (264 MW). -Ingreso d</v>
          </cell>
          <cell r="AF173">
            <v>42490.208333333299</v>
          </cell>
          <cell r="AG173">
            <v>42496.701895335602</v>
          </cell>
          <cell r="AH173" t="str">
            <v>Rogerio Ramírez</v>
          </cell>
          <cell r="AI173" t="str">
            <v>rramirez@minminas.gov.co</v>
          </cell>
          <cell r="AJ173">
            <v>45</v>
          </cell>
          <cell r="AK173">
            <v>42551.208333333299</v>
          </cell>
          <cell r="AL173">
            <v>-88</v>
          </cell>
        </row>
        <row r="174">
          <cell r="A174">
            <v>5199</v>
          </cell>
          <cell r="B174" t="str">
            <v>Todos por un Nuevo País</v>
          </cell>
          <cell r="C174" t="str">
            <v>Competitividad e infraestructura estratégica</v>
          </cell>
          <cell r="D174" t="str">
            <v>Consolidar el desarrollo minero-energético para la equidad regional</v>
          </cell>
          <cell r="E174" t="str">
            <v>Minas y Energía</v>
          </cell>
          <cell r="F174" t="str">
            <v>UPME</v>
          </cell>
          <cell r="G174" t="str">
            <v>Ampliación de la cobertura en la prestación del servicio de energía eléctrica</v>
          </cell>
          <cell r="H174">
            <v>5199</v>
          </cell>
          <cell r="I174" t="str">
            <v>Kilómetros de redes de transmisión</v>
          </cell>
          <cell r="J174" t="str">
            <v>Gestión</v>
          </cell>
          <cell r="K174" t="str">
            <v>Sectorial</v>
          </cell>
          <cell r="L174" t="str">
            <v>NO</v>
          </cell>
          <cell r="M174" t="str">
            <v>NO</v>
          </cell>
          <cell r="N174" t="str">
            <v>NO</v>
          </cell>
          <cell r="O174" t="str">
            <v>SI</v>
          </cell>
          <cell r="P174" t="str">
            <v>Kilómetros</v>
          </cell>
          <cell r="Q174" t="str">
            <v>Semestral</v>
          </cell>
          <cell r="R174" t="str">
            <v>Capacidad</v>
          </cell>
          <cell r="S174">
            <v>14626</v>
          </cell>
          <cell r="T174">
            <v>14626</v>
          </cell>
          <cell r="U174">
            <v>0</v>
          </cell>
          <cell r="V174">
            <v>0</v>
          </cell>
          <cell r="W174">
            <v>15307</v>
          </cell>
          <cell r="X174">
            <v>15307</v>
          </cell>
          <cell r="Y174">
            <v>0</v>
          </cell>
          <cell r="Z174">
            <v>0</v>
          </cell>
          <cell r="AA174">
            <v>0</v>
          </cell>
          <cell r="AB174">
            <v>0</v>
          </cell>
          <cell r="AC174">
            <v>0</v>
          </cell>
          <cell r="AD174">
            <v>0</v>
          </cell>
          <cell r="AE174">
            <v>0</v>
          </cell>
          <cell r="AF174">
            <v>0</v>
          </cell>
          <cell r="AG174">
            <v>0</v>
          </cell>
          <cell r="AH174" t="str">
            <v>Libardo Murillo</v>
          </cell>
          <cell r="AI174" t="str">
            <v>libardo.murillo@upme.gov.co</v>
          </cell>
          <cell r="AJ174">
            <v>0</v>
          </cell>
          <cell r="AK174">
            <v>0</v>
          </cell>
          <cell r="AL174">
            <v>0</v>
          </cell>
        </row>
        <row r="175">
          <cell r="A175">
            <v>4952</v>
          </cell>
          <cell r="B175" t="str">
            <v>Todos por un Nuevo País</v>
          </cell>
          <cell r="C175" t="str">
            <v>Competitividad e infraestructura estratégica</v>
          </cell>
          <cell r="D175" t="str">
            <v>Consolidar el desarrollo minero-energético para la equidad regional</v>
          </cell>
          <cell r="E175" t="str">
            <v>Minas y Energía</v>
          </cell>
          <cell r="F175" t="str">
            <v>UPME</v>
          </cell>
          <cell r="G175" t="str">
            <v>Desarrollo de un Sector Minero Energético sostenible y bajo en carbono</v>
          </cell>
          <cell r="H175">
            <v>4952</v>
          </cell>
          <cell r="I175" t="str">
            <v>Planes de Energización Rural Sostenible (PERS)</v>
          </cell>
          <cell r="J175" t="str">
            <v>Gestión</v>
          </cell>
          <cell r="K175" t="str">
            <v>Sectorial</v>
          </cell>
          <cell r="L175" t="str">
            <v>SI</v>
          </cell>
          <cell r="M175" t="str">
            <v>NO</v>
          </cell>
          <cell r="N175" t="str">
            <v>NO</v>
          </cell>
          <cell r="O175" t="str">
            <v>SI</v>
          </cell>
          <cell r="P175" t="str">
            <v>Planes</v>
          </cell>
          <cell r="Q175" t="str">
            <v>Anual</v>
          </cell>
          <cell r="R175" t="str">
            <v>Acumulado</v>
          </cell>
          <cell r="S175">
            <v>1</v>
          </cell>
          <cell r="T175">
            <v>1</v>
          </cell>
          <cell r="U175">
            <v>1</v>
          </cell>
          <cell r="V175">
            <v>1</v>
          </cell>
          <cell r="W175">
            <v>1</v>
          </cell>
          <cell r="X175">
            <v>4</v>
          </cell>
          <cell r="Y175">
            <v>0</v>
          </cell>
          <cell r="Z175">
            <v>0</v>
          </cell>
          <cell r="AA175">
            <v>0</v>
          </cell>
          <cell r="AB175">
            <v>0</v>
          </cell>
          <cell r="AC175">
            <v>0</v>
          </cell>
          <cell r="AD175">
            <v>0</v>
          </cell>
          <cell r="AE175" t="str">
            <v>Ya completada la fase de recopilación y clasificación de información disponible en un 80%, al tiempo se procede a caracterizar el consumo básico de energía y estimación de la demanda, esta labor está en un 35%. Se analiza la oferta y la demanda y se proce</v>
          </cell>
          <cell r="AF175">
            <v>42400.208333333299</v>
          </cell>
          <cell r="AG175">
            <v>42495.368350428202</v>
          </cell>
          <cell r="AH175" t="str">
            <v>Libardo Murillo</v>
          </cell>
          <cell r="AI175" t="str">
            <v>libardo.murillo@upme.gov.co</v>
          </cell>
          <cell r="AJ175">
            <v>0</v>
          </cell>
          <cell r="AK175">
            <v>0</v>
          </cell>
          <cell r="AL175">
            <v>0</v>
          </cell>
        </row>
        <row r="176">
          <cell r="A176">
            <v>4492</v>
          </cell>
          <cell r="B176" t="str">
            <v>Todos por un Nuevo País</v>
          </cell>
          <cell r="C176" t="str">
            <v>Movilidad social</v>
          </cell>
          <cell r="D176" t="str">
            <v>Garantizar los mínimos vitales y avanzar en el fortalecimiento de las capacidades de la población en pobreza extrema para su efectiva inclusión social y productiva (Sistema de Promoción Social).</v>
          </cell>
          <cell r="E176" t="str">
            <v>Agropecuario</v>
          </cell>
          <cell r="F176" t="str">
            <v>Unidad de Restitución de Tierras</v>
          </cell>
          <cell r="G176" t="str">
            <v>Atención y Asistencia a Territorios vulnerables y/o excluidos</v>
          </cell>
          <cell r="H176">
            <v>4492</v>
          </cell>
          <cell r="I176" t="str">
            <v>Familias con orden judicial de restitución de tierras</v>
          </cell>
          <cell r="J176" t="str">
            <v>Producto</v>
          </cell>
          <cell r="K176" t="str">
            <v>Sectorial</v>
          </cell>
          <cell r="L176" t="str">
            <v>SI</v>
          </cell>
          <cell r="M176" t="str">
            <v>SI</v>
          </cell>
          <cell r="N176" t="str">
            <v>NO</v>
          </cell>
          <cell r="O176" t="str">
            <v>SI</v>
          </cell>
          <cell r="P176" t="str">
            <v>Familias</v>
          </cell>
          <cell r="Q176" t="str">
            <v>Mensual</v>
          </cell>
          <cell r="R176" t="str">
            <v>Capacidad</v>
          </cell>
          <cell r="S176">
            <v>2868</v>
          </cell>
          <cell r="T176">
            <v>5901</v>
          </cell>
          <cell r="U176">
            <v>8934</v>
          </cell>
          <cell r="V176">
            <v>11967</v>
          </cell>
          <cell r="W176">
            <v>15000</v>
          </cell>
          <cell r="X176">
            <v>15000</v>
          </cell>
          <cell r="Y176">
            <v>4717</v>
          </cell>
          <cell r="Z176">
            <v>30.481000000000002</v>
          </cell>
          <cell r="AA176">
            <v>4717</v>
          </cell>
          <cell r="AB176">
            <v>15.241</v>
          </cell>
          <cell r="AC176">
            <v>42490.208333333299</v>
          </cell>
          <cell r="AD176">
            <v>42501.450963391202</v>
          </cell>
          <cell r="AE176" t="str">
            <v>La URT, a 30 de abril de 2016, reporta un acumulado de 4.717 familias beneficiarias de las órdenes de restitución de tierras, 2.475 por la ruta individual y 2.242 por la ruta colectiva. Cabe anotar que de éste acumulado, en lo corrido de 2016 se han benef</v>
          </cell>
          <cell r="AF176">
            <v>42490.208333333299</v>
          </cell>
          <cell r="AG176">
            <v>42501.450963229203</v>
          </cell>
          <cell r="AH176" t="str">
            <v>Alba Rocío Ortiz</v>
          </cell>
          <cell r="AI176" t="str">
            <v>alba.ortiz@esap.edu.co</v>
          </cell>
          <cell r="AJ176">
            <v>10</v>
          </cell>
          <cell r="AK176">
            <v>42520.208333333299</v>
          </cell>
          <cell r="AL176">
            <v>-23</v>
          </cell>
        </row>
        <row r="177">
          <cell r="A177">
            <v>4967</v>
          </cell>
          <cell r="B177" t="str">
            <v>Todos por un Nuevo País</v>
          </cell>
          <cell r="C177" t="str">
            <v>Movilidad social</v>
          </cell>
          <cell r="D177" t="str">
            <v>Garantizar los mínimos vitales y avanzar en el fortalecimiento de las capacidades de la población en pobreza extrema para su efectiva inclusión social y productiva (Sistema de Promoción Social).</v>
          </cell>
          <cell r="E177" t="str">
            <v>Inclusión Social y Reconciliación</v>
          </cell>
          <cell r="F177" t="str">
            <v xml:space="preserve">Agencia Nacional para la Superación de la Pobreza </v>
          </cell>
          <cell r="G177" t="str">
            <v>Atención y Asistencia a Poblaciones  vulnerables y/o excluidas</v>
          </cell>
          <cell r="H177">
            <v>4967</v>
          </cell>
          <cell r="I177" t="str">
            <v>Hogares Acompañados por la Estrategia UNIDOS</v>
          </cell>
          <cell r="J177" t="str">
            <v>Producto</v>
          </cell>
          <cell r="K177" t="str">
            <v>Sectorial</v>
          </cell>
          <cell r="L177" t="str">
            <v>NO</v>
          </cell>
          <cell r="M177" t="str">
            <v>SI</v>
          </cell>
          <cell r="N177" t="str">
            <v>NO</v>
          </cell>
          <cell r="O177" t="str">
            <v>SI</v>
          </cell>
          <cell r="P177" t="str">
            <v>Hogares</v>
          </cell>
          <cell r="Q177" t="str">
            <v>Mensual</v>
          </cell>
          <cell r="R177" t="str">
            <v>Flujo</v>
          </cell>
          <cell r="S177">
            <v>1149290</v>
          </cell>
          <cell r="T177">
            <v>1070000</v>
          </cell>
          <cell r="U177">
            <v>1060000</v>
          </cell>
          <cell r="V177">
            <v>1060000</v>
          </cell>
          <cell r="W177">
            <v>1060000</v>
          </cell>
          <cell r="X177">
            <v>1060000</v>
          </cell>
          <cell r="Y177">
            <v>0</v>
          </cell>
          <cell r="Z177">
            <v>0</v>
          </cell>
          <cell r="AA177">
            <v>0</v>
          </cell>
          <cell r="AB177">
            <v>0</v>
          </cell>
          <cell r="AC177">
            <v>0</v>
          </cell>
          <cell r="AD177">
            <v>0</v>
          </cell>
          <cell r="AE177">
            <v>0</v>
          </cell>
          <cell r="AF177">
            <v>0</v>
          </cell>
          <cell r="AG177">
            <v>0</v>
          </cell>
          <cell r="AH177" t="str">
            <v>Carolina Blackburn Cardona</v>
          </cell>
          <cell r="AI177" t="str">
            <v>carolina.blackburn@prosperidadsocial.gov.co</v>
          </cell>
          <cell r="AJ177">
            <v>15</v>
          </cell>
          <cell r="AK177">
            <v>0</v>
          </cell>
          <cell r="AL177">
            <v>0</v>
          </cell>
        </row>
        <row r="178">
          <cell r="A178">
            <v>4332</v>
          </cell>
          <cell r="B178" t="str">
            <v>Todos por un Nuevo País</v>
          </cell>
          <cell r="C178" t="str">
            <v>Movilidad social</v>
          </cell>
          <cell r="D178" t="str">
            <v>Garantizar los mínimos vitales y avanzar en el fortalecimiento de las capacidades de la población en pobreza extrema para su efectiva inclusión social y productiva (Sistema de Promoción Social).</v>
          </cell>
          <cell r="E178" t="str">
            <v>Inclusión Social y Reconciliación</v>
          </cell>
          <cell r="F178" t="str">
            <v xml:space="preserve">Agencia Nacional para la Superación de la Pobreza </v>
          </cell>
          <cell r="G178" t="str">
            <v>Atención y Asistencia a Poblaciones  vulnerables y/o excluidas</v>
          </cell>
          <cell r="H178">
            <v>4332</v>
          </cell>
          <cell r="I178" t="str">
            <v>Hogares beneficiarios del Subsidio Familiar de Vivienda en Especie con acompañamiento familiar y comunitario</v>
          </cell>
          <cell r="J178" t="str">
            <v>Producto</v>
          </cell>
          <cell r="K178" t="str">
            <v>Sectorial</v>
          </cell>
          <cell r="L178" t="str">
            <v>SI</v>
          </cell>
          <cell r="M178" t="str">
            <v>SI</v>
          </cell>
          <cell r="N178" t="str">
            <v>NO</v>
          </cell>
          <cell r="O178" t="str">
            <v>SI</v>
          </cell>
          <cell r="P178" t="str">
            <v>Hogares</v>
          </cell>
          <cell r="Q178" t="str">
            <v>Mensual</v>
          </cell>
          <cell r="R178" t="str">
            <v>Capacidad</v>
          </cell>
          <cell r="S178">
            <v>22804</v>
          </cell>
          <cell r="T178">
            <v>65000</v>
          </cell>
          <cell r="U178">
            <v>100000</v>
          </cell>
          <cell r="V178">
            <v>100000</v>
          </cell>
          <cell r="W178">
            <v>100000</v>
          </cell>
          <cell r="X178">
            <v>100000</v>
          </cell>
          <cell r="Y178">
            <v>43075</v>
          </cell>
          <cell r="Z178">
            <v>26.26</v>
          </cell>
          <cell r="AA178">
            <v>43075</v>
          </cell>
          <cell r="AB178">
            <v>26.26</v>
          </cell>
          <cell r="AC178">
            <v>42429.208333333299</v>
          </cell>
          <cell r="AD178">
            <v>42439.564618900498</v>
          </cell>
          <cell r="AE178" t="str">
            <v>No se presenta avance en el indicador, dado que en la actualidad la Estrategia Red UNIDOS se encuentra en proceso de contratación de los Cogestores Sociales (con corte a 29 de febrero se han contratado 2.118 Cogestores Sociales) en los 20 grupos adjudicad</v>
          </cell>
          <cell r="AF178">
            <v>42429.208333333299</v>
          </cell>
          <cell r="AG178">
            <v>42439.564618784701</v>
          </cell>
          <cell r="AH178" t="str">
            <v>Carolina Blackburn Cardona</v>
          </cell>
          <cell r="AI178" t="str">
            <v>carolina.blackburn@prosperidadsocial.gov.co</v>
          </cell>
          <cell r="AJ178">
            <v>15</v>
          </cell>
          <cell r="AK178">
            <v>42458.208333333299</v>
          </cell>
          <cell r="AL178">
            <v>33</v>
          </cell>
        </row>
        <row r="179">
          <cell r="A179">
            <v>4333</v>
          </cell>
          <cell r="B179" t="str">
            <v>Todos por un Nuevo País</v>
          </cell>
          <cell r="C179" t="str">
            <v>Movilidad social</v>
          </cell>
          <cell r="D179" t="str">
            <v>Garantizar los mínimos vitales y avanzar en el fortalecimiento de las capacidades de la población en pobreza extrema para su efectiva inclusión social y productiva (Sistema de Promoción Social).</v>
          </cell>
          <cell r="E179" t="str">
            <v>Inclusión Social y Reconciliación</v>
          </cell>
          <cell r="F179" t="str">
            <v xml:space="preserve">Agencia Nacional para la Superación de la Pobreza </v>
          </cell>
          <cell r="G179" t="str">
            <v>Atención y Asistencia a Poblaciones  vulnerables y/o excluidas</v>
          </cell>
          <cell r="H179">
            <v>4333</v>
          </cell>
          <cell r="I179" t="str">
            <v>Hogares pobres y vulnerables en zonas rurales con acompañamiento familiar</v>
          </cell>
          <cell r="J179" t="str">
            <v>Gestión</v>
          </cell>
          <cell r="K179" t="str">
            <v>Sectorial</v>
          </cell>
          <cell r="L179" t="str">
            <v>SI</v>
          </cell>
          <cell r="M179" t="str">
            <v>SI</v>
          </cell>
          <cell r="N179" t="str">
            <v>NO</v>
          </cell>
          <cell r="O179" t="str">
            <v>SI</v>
          </cell>
          <cell r="P179" t="str">
            <v>Hogares</v>
          </cell>
          <cell r="Q179" t="str">
            <v>Mensual</v>
          </cell>
          <cell r="R179" t="str">
            <v>Flujo</v>
          </cell>
          <cell r="S179">
            <v>640110</v>
          </cell>
          <cell r="T179">
            <v>600000</v>
          </cell>
          <cell r="U179">
            <v>650000</v>
          </cell>
          <cell r="V179">
            <v>650000</v>
          </cell>
          <cell r="W179">
            <v>650000</v>
          </cell>
          <cell r="X179">
            <v>650000</v>
          </cell>
          <cell r="Y179">
            <v>582015</v>
          </cell>
          <cell r="Z179">
            <v>89.54</v>
          </cell>
          <cell r="AA179">
            <v>582015</v>
          </cell>
          <cell r="AB179">
            <v>89.54</v>
          </cell>
          <cell r="AC179">
            <v>42429.208333333299</v>
          </cell>
          <cell r="AD179">
            <v>42439.564289351903</v>
          </cell>
          <cell r="AE179" t="str">
            <v>No se presenta avance en el indicador, dado que en la actualidad la Estrategia Red UNIDOS se encuentra en proceso de contratación de los Cogestores Sociales (con corte a 29 de febrero se han contratado 2.118 Cogestores Sociales) en los 20 grupos adjudicad</v>
          </cell>
          <cell r="AF179">
            <v>42429.208333333299</v>
          </cell>
          <cell r="AG179">
            <v>42439.564289236099</v>
          </cell>
          <cell r="AH179" t="str">
            <v>Carolina Blackburn Cardona</v>
          </cell>
          <cell r="AI179" t="str">
            <v>carolina.blackburn@prosperidadsocial.gov.co</v>
          </cell>
          <cell r="AJ179">
            <v>15</v>
          </cell>
          <cell r="AK179">
            <v>42458.208333333299</v>
          </cell>
          <cell r="AL179">
            <v>33</v>
          </cell>
        </row>
        <row r="180">
          <cell r="A180">
            <v>4345</v>
          </cell>
          <cell r="B180" t="str">
            <v>Todos por un Nuevo País</v>
          </cell>
          <cell r="C180" t="str">
            <v>Movilidad social</v>
          </cell>
          <cell r="D180" t="str">
            <v>Garantizar los mínimos vitales y avanzar en el fortalecimiento de las capacidades de la población en pobreza extrema para su efectiva inclusión social y productiva (Sistema de Promoción Social).</v>
          </cell>
          <cell r="E180" t="str">
            <v>Inclusión Social y Reconciliación</v>
          </cell>
          <cell r="F180" t="str">
            <v>ICBF</v>
          </cell>
          <cell r="G180" t="str">
            <v>Atención y Asistencia a Poblaciones  vulnerables y/o excluidas</v>
          </cell>
          <cell r="H180">
            <v>4345</v>
          </cell>
          <cell r="I180" t="str">
            <v>Familias en situación de vulnerabilidad afectadas en su estructura y dinámica relacional atendidas mediante la modalidad familias para la paz.</v>
          </cell>
          <cell r="J180" t="str">
            <v>Producto</v>
          </cell>
          <cell r="K180" t="str">
            <v>Sectorial</v>
          </cell>
          <cell r="L180" t="str">
            <v>SI</v>
          </cell>
          <cell r="M180" t="str">
            <v>SI</v>
          </cell>
          <cell r="N180" t="str">
            <v>NO</v>
          </cell>
          <cell r="O180" t="str">
            <v>SI</v>
          </cell>
          <cell r="P180" t="str">
            <v>Familias</v>
          </cell>
          <cell r="Q180" t="str">
            <v>Mensual</v>
          </cell>
          <cell r="R180" t="str">
            <v>Acumulado</v>
          </cell>
          <cell r="S180">
            <v>541854</v>
          </cell>
          <cell r="T180">
            <v>105488</v>
          </cell>
          <cell r="U180">
            <v>140000</v>
          </cell>
          <cell r="V180">
            <v>157256</v>
          </cell>
          <cell r="W180">
            <v>157256</v>
          </cell>
          <cell r="X180">
            <v>560000</v>
          </cell>
          <cell r="Y180">
            <v>0</v>
          </cell>
          <cell r="Z180">
            <v>0</v>
          </cell>
          <cell r="AA180">
            <v>105473</v>
          </cell>
          <cell r="AB180">
            <v>18.834</v>
          </cell>
          <cell r="AC180">
            <v>42490.208333333299</v>
          </cell>
          <cell r="AD180">
            <v>42501.647728553202</v>
          </cell>
          <cell r="AE180" t="str">
            <v xml:space="preserve">•Posterior al envío de información realizado por la Dirección de Contratación, se da inicio al diligenciamiento de los estudios previos de la modalidad para ser firmados y aprobados por las diferentes Direcciones Regionales. •En las 33 Regionales ICBF se </v>
          </cell>
          <cell r="AF180">
            <v>42490.208333333299</v>
          </cell>
          <cell r="AG180">
            <v>42501.6477284375</v>
          </cell>
          <cell r="AH180" t="str">
            <v>Pedro Quijano Samper</v>
          </cell>
          <cell r="AI180" t="str">
            <v>Pedro.Quijano@icbf.gov.co</v>
          </cell>
          <cell r="AJ180">
            <v>30</v>
          </cell>
          <cell r="AK180">
            <v>42520.208333333299</v>
          </cell>
          <cell r="AL180">
            <v>-43</v>
          </cell>
        </row>
        <row r="181">
          <cell r="A181">
            <v>4766</v>
          </cell>
          <cell r="B181" t="str">
            <v>Todos por un Nuevo País</v>
          </cell>
          <cell r="C181" t="str">
            <v>Movilidad social</v>
          </cell>
          <cell r="D181" t="str">
            <v>Garantizar los mínimos vitales y avanzar en el fortalecimiento de las capacidades de la población en pobreza extrema para su efectiva inclusión social y productiva (Sistema de Promoción Social).</v>
          </cell>
          <cell r="E181" t="str">
            <v>Inclusión Social y Reconciliación</v>
          </cell>
          <cell r="F181" t="str">
            <v>Prosperidad Social</v>
          </cell>
          <cell r="G181" t="str">
            <v>Atención y Asistencia a Poblaciones  vulnerables y/o excluidas</v>
          </cell>
          <cell r="H181">
            <v>4766</v>
          </cell>
          <cell r="I181" t="str">
            <v>Pobreza extrema</v>
          </cell>
          <cell r="J181" t="str">
            <v>Gestión</v>
          </cell>
          <cell r="K181" t="str">
            <v>Sectorial</v>
          </cell>
          <cell r="L181" t="str">
            <v>SI</v>
          </cell>
          <cell r="M181" t="str">
            <v>NO</v>
          </cell>
          <cell r="N181" t="str">
            <v>NO</v>
          </cell>
          <cell r="O181" t="str">
            <v>SI</v>
          </cell>
          <cell r="P181" t="str">
            <v>Porcentaje</v>
          </cell>
          <cell r="Q181" t="str">
            <v>Anual</v>
          </cell>
          <cell r="R181" t="str">
            <v>Reducción</v>
          </cell>
          <cell r="S181">
            <v>8.1</v>
          </cell>
          <cell r="T181">
            <v>7.6</v>
          </cell>
          <cell r="U181">
            <v>7.1</v>
          </cell>
          <cell r="V181">
            <v>6.5</v>
          </cell>
          <cell r="W181">
            <v>6</v>
          </cell>
          <cell r="X181">
            <v>6</v>
          </cell>
          <cell r="Y181">
            <v>0</v>
          </cell>
          <cell r="Z181">
            <v>0</v>
          </cell>
          <cell r="AA181">
            <v>0</v>
          </cell>
          <cell r="AB181">
            <v>0</v>
          </cell>
          <cell r="AC181">
            <v>0</v>
          </cell>
          <cell r="AD181">
            <v>0</v>
          </cell>
          <cell r="AE181" t="str">
            <v>La periodicidad del indicador es anual. El último dato disponible es el del año 2015 y su valor es de 7,9%.</v>
          </cell>
          <cell r="AF181">
            <v>42490.208333333299</v>
          </cell>
          <cell r="AG181">
            <v>42501.631856713</v>
          </cell>
          <cell r="AH181" t="str">
            <v>Marilyn Jímenez Chaves</v>
          </cell>
          <cell r="AI181" t="str">
            <v>marilyn.jimenez@dps.gov.co</v>
          </cell>
          <cell r="AJ181">
            <v>90</v>
          </cell>
          <cell r="AK181">
            <v>0</v>
          </cell>
          <cell r="AL181">
            <v>0</v>
          </cell>
        </row>
        <row r="182">
          <cell r="A182">
            <v>4770</v>
          </cell>
          <cell r="B182" t="str">
            <v>Todos por un Nuevo País</v>
          </cell>
          <cell r="C182" t="str">
            <v>Movilidad social</v>
          </cell>
          <cell r="D182" t="str">
            <v>Garantizar los mínimos vitales y avanzar en el fortalecimiento de las capacidades de la población en pobreza extrema para su efectiva inclusión social y productiva (Sistema de Promoción Social).</v>
          </cell>
          <cell r="E182" t="str">
            <v>Inclusión Social y Reconciliación</v>
          </cell>
          <cell r="F182" t="str">
            <v>Prosperidad Social</v>
          </cell>
          <cell r="G182" t="str">
            <v>Atención y Asistencia a Poblaciones  vulnerables y/o excluidas</v>
          </cell>
          <cell r="H182">
            <v>4770</v>
          </cell>
          <cell r="I182" t="str">
            <v>Personas vinculadas a Jóvenes en Acción</v>
          </cell>
          <cell r="J182" t="str">
            <v>Producto</v>
          </cell>
          <cell r="K182" t="str">
            <v>Sectorial</v>
          </cell>
          <cell r="L182" t="str">
            <v>SI</v>
          </cell>
          <cell r="M182" t="str">
            <v>SI</v>
          </cell>
          <cell r="N182" t="str">
            <v>NO</v>
          </cell>
          <cell r="O182" t="str">
            <v>SI</v>
          </cell>
          <cell r="P182" t="str">
            <v>Jóvenes</v>
          </cell>
          <cell r="Q182" t="str">
            <v>Bimestral</v>
          </cell>
          <cell r="R182" t="str">
            <v>Stock</v>
          </cell>
          <cell r="S182">
            <v>152370</v>
          </cell>
          <cell r="T182">
            <v>152370</v>
          </cell>
          <cell r="U182">
            <v>152370</v>
          </cell>
          <cell r="V182">
            <v>152370</v>
          </cell>
          <cell r="W182">
            <v>152370</v>
          </cell>
          <cell r="X182">
            <v>152370</v>
          </cell>
          <cell r="Y182">
            <v>224317</v>
          </cell>
          <cell r="Z182">
            <v>100</v>
          </cell>
          <cell r="AA182">
            <v>224317</v>
          </cell>
          <cell r="AB182">
            <v>100</v>
          </cell>
          <cell r="AC182">
            <v>42490.208333333299</v>
          </cell>
          <cell r="AD182">
            <v>42499.747714236102</v>
          </cell>
          <cell r="AE182" t="str">
            <v>. Con corte a 30 de abril de 2016, 224.317 jóvenes se encontraban matriculados en Instituciones de Educación con las cuales Prosperidad Social tiene convenio. . Se dio continuidad a la realización de los talleres exprienciales del Módulo Presencial del co</v>
          </cell>
          <cell r="AF182">
            <v>42490.208333333299</v>
          </cell>
          <cell r="AG182">
            <v>42499.747714085701</v>
          </cell>
          <cell r="AH182" t="str">
            <v>Juan Pablo Ortiz Vallejo</v>
          </cell>
          <cell r="AI182" t="str">
            <v>jportiz@dps.gov.co</v>
          </cell>
          <cell r="AJ182">
            <v>0</v>
          </cell>
          <cell r="AK182">
            <v>42551.208333333299</v>
          </cell>
          <cell r="AL182">
            <v>-43</v>
          </cell>
        </row>
        <row r="183">
          <cell r="A183">
            <v>4771</v>
          </cell>
          <cell r="B183" t="str">
            <v>Todos por un Nuevo País</v>
          </cell>
          <cell r="C183" t="str">
            <v>Movilidad social</v>
          </cell>
          <cell r="D183" t="str">
            <v>Garantizar los mínimos vitales y avanzar en el fortalecimiento de las capacidades de la población en pobreza extrema para su efectiva inclusión social y productiva (Sistema de Promoción Social).</v>
          </cell>
          <cell r="E183" t="str">
            <v>Inclusión Social y Reconciliación</v>
          </cell>
          <cell r="F183" t="str">
            <v>Prosperidad Social</v>
          </cell>
          <cell r="G183" t="str">
            <v>Atención y Asistencia a Poblaciones  vulnerables y/o excluidas</v>
          </cell>
          <cell r="H183">
            <v>4771</v>
          </cell>
          <cell r="I183" t="str">
            <v>Familias indígenas y afrodescendientes con seguridad alimentaria, proyecto productivo y fortalecidas a escala comunitaria</v>
          </cell>
          <cell r="J183" t="str">
            <v>Producto</v>
          </cell>
          <cell r="K183" t="str">
            <v>Sectorial</v>
          </cell>
          <cell r="L183" t="str">
            <v>SI</v>
          </cell>
          <cell r="M183" t="str">
            <v>SI</v>
          </cell>
          <cell r="N183" t="str">
            <v>NO</v>
          </cell>
          <cell r="O183" t="str">
            <v>SI</v>
          </cell>
          <cell r="P183" t="str">
            <v>Hogares</v>
          </cell>
          <cell r="Q183" t="str">
            <v>Anual</v>
          </cell>
          <cell r="R183" t="str">
            <v>Acumulado</v>
          </cell>
          <cell r="S183">
            <v>10000</v>
          </cell>
          <cell r="T183">
            <v>726</v>
          </cell>
          <cell r="U183">
            <v>20000</v>
          </cell>
          <cell r="V183">
            <v>0</v>
          </cell>
          <cell r="W183">
            <v>10000</v>
          </cell>
          <cell r="X183">
            <v>30726</v>
          </cell>
          <cell r="Y183">
            <v>0</v>
          </cell>
          <cell r="Z183">
            <v>0</v>
          </cell>
          <cell r="AA183">
            <v>0</v>
          </cell>
          <cell r="AB183">
            <v>0</v>
          </cell>
          <cell r="AC183">
            <v>0</v>
          </cell>
          <cell r="AD183">
            <v>0</v>
          </cell>
          <cell r="AE183" t="str">
            <v xml:space="preserve">Se ha levantado el perfil sociodemográfico de 20.000 hogares y se avanza en la construcción metodológica de las caracterización de entrada. </v>
          </cell>
          <cell r="AF183">
            <v>42490.208333333299</v>
          </cell>
          <cell r="AG183">
            <v>42501.6302820255</v>
          </cell>
          <cell r="AH183" t="str">
            <v>Sergio Barraza</v>
          </cell>
          <cell r="AI183" t="str">
            <v>sergio.Barraza@prosperidadsocial.gov.co</v>
          </cell>
          <cell r="AJ183">
            <v>30</v>
          </cell>
          <cell r="AK183">
            <v>0</v>
          </cell>
          <cell r="AL183">
            <v>0</v>
          </cell>
        </row>
        <row r="184">
          <cell r="A184">
            <v>5150</v>
          </cell>
          <cell r="B184" t="str">
            <v>Todos por un Nuevo País</v>
          </cell>
          <cell r="C184" t="str">
            <v>Movilidad social</v>
          </cell>
          <cell r="D184" t="str">
            <v>Garantizar los mínimos vitales y avanzar en el fortalecimiento de las capacidades de la población en pobreza extrema para su efectiva inclusión social y productiva (Sistema de Promoción Social).</v>
          </cell>
          <cell r="E184" t="str">
            <v>Inclusión Social y Reconciliación</v>
          </cell>
          <cell r="F184" t="str">
            <v>Prosperidad Social</v>
          </cell>
          <cell r="G184" t="str">
            <v>Atención y Asistencia a Poblaciones  vulnerables y/o excluidas</v>
          </cell>
          <cell r="H184">
            <v>5150</v>
          </cell>
          <cell r="I184" t="str">
            <v>Familias de minorías étnicas atendidas con practicas de autoconsumo</v>
          </cell>
          <cell r="J184" t="str">
            <v>Producto</v>
          </cell>
          <cell r="K184" t="str">
            <v>Transversal</v>
          </cell>
          <cell r="L184" t="str">
            <v>SI</v>
          </cell>
          <cell r="M184" t="str">
            <v>SI</v>
          </cell>
          <cell r="N184" t="str">
            <v>NO</v>
          </cell>
          <cell r="O184" t="str">
            <v>SI</v>
          </cell>
          <cell r="P184" t="str">
            <v>Familias</v>
          </cell>
          <cell r="Q184" t="str">
            <v>Mensual</v>
          </cell>
          <cell r="R184" t="str">
            <v>Acumulado</v>
          </cell>
          <cell r="S184">
            <v>10654</v>
          </cell>
          <cell r="T184">
            <v>3250</v>
          </cell>
          <cell r="U184">
            <v>3250</v>
          </cell>
          <cell r="V184">
            <v>3250</v>
          </cell>
          <cell r="W184">
            <v>3250</v>
          </cell>
          <cell r="X184">
            <v>13000</v>
          </cell>
          <cell r="Y184">
            <v>0</v>
          </cell>
          <cell r="Z184">
            <v>0</v>
          </cell>
          <cell r="AA184">
            <v>9220</v>
          </cell>
          <cell r="AB184">
            <v>70.92</v>
          </cell>
          <cell r="AC184">
            <v>42400.208333333299</v>
          </cell>
          <cell r="AD184">
            <v>42471.368091203702</v>
          </cell>
          <cell r="AE184" t="str">
            <v>Para el presente mes, Las Vigencias Futuras solicitadas se encuentran en proceso de aprobación por el Ministerio de Hacienda. Lo anterior indica que el proceso de contratación para la atención de familias inicia en el mes de mayo</v>
          </cell>
          <cell r="AF184">
            <v>42460.208333333299</v>
          </cell>
          <cell r="AG184">
            <v>42500.430565162002</v>
          </cell>
          <cell r="AH184" t="str">
            <v>Michela Espinosa Reyes</v>
          </cell>
          <cell r="AI184" t="str">
            <v>Michela.Espinosa@dps.gov.co</v>
          </cell>
          <cell r="AJ184">
            <v>0</v>
          </cell>
          <cell r="AK184">
            <v>42429.208333333299</v>
          </cell>
          <cell r="AL184">
            <v>77</v>
          </cell>
        </row>
        <row r="185">
          <cell r="A185">
            <v>4965</v>
          </cell>
          <cell r="B185" t="str">
            <v>Todos por un Nuevo País</v>
          </cell>
          <cell r="C185" t="str">
            <v>Movilidad social</v>
          </cell>
          <cell r="D185" t="str">
            <v>Garantizar los mínimos vitales y avanzar en el fortalecimiento de las capacidades de la población en pobreza extrema para su efectiva inclusión social y productiva (Sistema de Promoción Social).</v>
          </cell>
          <cell r="E185" t="str">
            <v>Inclusión Social y Reconciliación</v>
          </cell>
          <cell r="F185" t="str">
            <v>Prosperidad Social</v>
          </cell>
          <cell r="G185" t="str">
            <v>Atención y Asistencia a Poblaciones  vulnerables y/o excluidas</v>
          </cell>
          <cell r="H185">
            <v>4965</v>
          </cell>
          <cell r="I185" t="str">
            <v>Niños y niñas beneficiarios con transferencias condicionadas en salud del programa más familias en acción</v>
          </cell>
          <cell r="J185" t="str">
            <v>Producto</v>
          </cell>
          <cell r="K185" t="str">
            <v>Sectorial</v>
          </cell>
          <cell r="L185" t="str">
            <v>NO</v>
          </cell>
          <cell r="M185" t="str">
            <v>SI</v>
          </cell>
          <cell r="N185" t="str">
            <v>NO</v>
          </cell>
          <cell r="O185" t="str">
            <v>SI</v>
          </cell>
          <cell r="P185" t="str">
            <v>Niños, niñas y adolescentes</v>
          </cell>
          <cell r="Q185" t="str">
            <v>Bimestral</v>
          </cell>
          <cell r="R185" t="str">
            <v>Flujo</v>
          </cell>
          <cell r="S185">
            <v>1614416</v>
          </cell>
          <cell r="T185">
            <v>1480000</v>
          </cell>
          <cell r="U185">
            <v>1480000</v>
          </cell>
          <cell r="V185">
            <v>1480000</v>
          </cell>
          <cell r="W185">
            <v>1480000</v>
          </cell>
          <cell r="X185">
            <v>1480000</v>
          </cell>
          <cell r="Y185">
            <v>1350791</v>
          </cell>
          <cell r="Z185">
            <v>91.27</v>
          </cell>
          <cell r="AA185">
            <v>1457913</v>
          </cell>
          <cell r="AB185">
            <v>98.507999999999996</v>
          </cell>
          <cell r="AC185">
            <v>42490.208333333299</v>
          </cell>
          <cell r="AD185">
            <v>42501.608772604202</v>
          </cell>
          <cell r="AE185" t="str">
            <v>Se continúan adelantando los encuentros de socialización con nuevas autoridades locales para la firma de convenios interadministrativos, con asistencia de 884 alcaldes.</v>
          </cell>
          <cell r="AF185">
            <v>42490.208333333299</v>
          </cell>
          <cell r="AG185">
            <v>42501.608772419</v>
          </cell>
          <cell r="AH185" t="str">
            <v>Ana Cecilia Tamayo Osorio</v>
          </cell>
          <cell r="AI185" t="str">
            <v>ana.tamayo@dps.gov.co</v>
          </cell>
          <cell r="AJ185">
            <v>0</v>
          </cell>
          <cell r="AK185">
            <v>42551.208333333299</v>
          </cell>
          <cell r="AL185">
            <v>-43</v>
          </cell>
        </row>
        <row r="186">
          <cell r="A186">
            <v>4966</v>
          </cell>
          <cell r="B186" t="str">
            <v>Todos por un Nuevo País</v>
          </cell>
          <cell r="C186" t="str">
            <v>Movilidad social</v>
          </cell>
          <cell r="D186" t="str">
            <v>Garantizar los mínimos vitales y avanzar en el fortalecimiento de las capacidades de la población en pobreza extrema para su efectiva inclusión social y productiva (Sistema de Promoción Social).</v>
          </cell>
          <cell r="E186" t="str">
            <v>Inclusión Social y Reconciliación</v>
          </cell>
          <cell r="F186" t="str">
            <v>Prosperidad Social</v>
          </cell>
          <cell r="G186" t="str">
            <v>Atención y Asistencia a Poblaciones  vulnerables y/o excluidas</v>
          </cell>
          <cell r="H186">
            <v>4966</v>
          </cell>
          <cell r="I186" t="str">
            <v>Niños, niñas y adolescentes (NNA) beneficiarios con transferencias condicionadas en educación del programa más familias en acción.</v>
          </cell>
          <cell r="J186" t="str">
            <v>Producto</v>
          </cell>
          <cell r="K186" t="str">
            <v>Sectorial</v>
          </cell>
          <cell r="L186" t="str">
            <v>NO</v>
          </cell>
          <cell r="M186" t="str">
            <v>SI</v>
          </cell>
          <cell r="N186" t="str">
            <v>NO</v>
          </cell>
          <cell r="O186" t="str">
            <v>SI</v>
          </cell>
          <cell r="P186" t="str">
            <v>Niños, niñas y adolescentes</v>
          </cell>
          <cell r="Q186" t="str">
            <v>Bimestral</v>
          </cell>
          <cell r="R186" t="str">
            <v>Flujo</v>
          </cell>
          <cell r="S186">
            <v>3191537</v>
          </cell>
          <cell r="T186">
            <v>3070000</v>
          </cell>
          <cell r="U186">
            <v>3070000</v>
          </cell>
          <cell r="V186">
            <v>3070000</v>
          </cell>
          <cell r="W186">
            <v>3070000</v>
          </cell>
          <cell r="X186">
            <v>3070000</v>
          </cell>
          <cell r="Y186">
            <v>3114272</v>
          </cell>
          <cell r="Z186">
            <v>100</v>
          </cell>
          <cell r="AA186">
            <v>3099462</v>
          </cell>
          <cell r="AB186">
            <v>100</v>
          </cell>
          <cell r="AC186">
            <v>42490.208333333299</v>
          </cell>
          <cell r="AD186">
            <v>42501.608976655101</v>
          </cell>
          <cell r="AE186" t="str">
            <v>Se continúan adelantando los encuentros de socialización con nuevas autoridades locales para la firma de convenios interadministrativos, con asistencia de 884 alcaldes</v>
          </cell>
          <cell r="AF186">
            <v>42490.208333333299</v>
          </cell>
          <cell r="AG186">
            <v>42501.608976504598</v>
          </cell>
          <cell r="AH186" t="str">
            <v>Ana Cecilia Tamayo Osorio</v>
          </cell>
          <cell r="AI186" t="str">
            <v>ana.tamayo@dps.gov.co</v>
          </cell>
          <cell r="AJ186">
            <v>0</v>
          </cell>
          <cell r="AK186">
            <v>42551.208333333299</v>
          </cell>
          <cell r="AL186">
            <v>-43</v>
          </cell>
        </row>
        <row r="187">
          <cell r="A187">
            <v>4968</v>
          </cell>
          <cell r="B187" t="str">
            <v>Todos por un Nuevo País</v>
          </cell>
          <cell r="C187" t="str">
            <v>Movilidad social</v>
          </cell>
          <cell r="D187" t="str">
            <v>Garantizar los mínimos vitales y avanzar en el fortalecimiento de las capacidades de la población en pobreza extrema para su efectiva inclusión social y productiva (Sistema de Promoción Social).</v>
          </cell>
          <cell r="E187" t="str">
            <v>Inclusión Social y Reconciliación</v>
          </cell>
          <cell r="F187" t="str">
            <v>Prosperidad Social</v>
          </cell>
          <cell r="G187" t="str">
            <v>Atención y Asistencia a Poblaciones  vulnerables y/o excluidas</v>
          </cell>
          <cell r="H187">
            <v>4968</v>
          </cell>
          <cell r="I187" t="str">
            <v>Familias beneficiarias con transferencias condicionadas del programa Mas Familias en Accion</v>
          </cell>
          <cell r="J187" t="str">
            <v>Producto</v>
          </cell>
          <cell r="K187" t="str">
            <v>Sectorial</v>
          </cell>
          <cell r="L187" t="str">
            <v>SI</v>
          </cell>
          <cell r="M187" t="str">
            <v>SI</v>
          </cell>
          <cell r="N187" t="str">
            <v>NO</v>
          </cell>
          <cell r="O187" t="str">
            <v>SI</v>
          </cell>
          <cell r="P187" t="str">
            <v>Familias</v>
          </cell>
          <cell r="Q187" t="str">
            <v>Bimestral</v>
          </cell>
          <cell r="R187" t="str">
            <v>Flujo</v>
          </cell>
          <cell r="S187">
            <v>2683012</v>
          </cell>
          <cell r="T187">
            <v>2550000</v>
          </cell>
          <cell r="U187">
            <v>2550000</v>
          </cell>
          <cell r="V187">
            <v>2550000</v>
          </cell>
          <cell r="W187">
            <v>2706709</v>
          </cell>
          <cell r="X187">
            <v>2706709</v>
          </cell>
          <cell r="Y187">
            <v>2531181</v>
          </cell>
          <cell r="Z187">
            <v>99.262</v>
          </cell>
          <cell r="AA187">
            <v>2559954</v>
          </cell>
          <cell r="AB187">
            <v>94.578000000000003</v>
          </cell>
          <cell r="AC187">
            <v>42490.208333333299</v>
          </cell>
          <cell r="AD187">
            <v>42500.650221030097</v>
          </cell>
          <cell r="AE187" t="str">
            <v>Se continúan adelantando los encuentros de socialización con nuevas autoridades locales para la firma de convenios interadministrativos, con asistencia de 884 alcaldes</v>
          </cell>
          <cell r="AF187">
            <v>42490.208333333299</v>
          </cell>
          <cell r="AG187">
            <v>42500.650220868098</v>
          </cell>
          <cell r="AH187" t="str">
            <v>Ana Cecilia Tamayo Osorio</v>
          </cell>
          <cell r="AI187" t="str">
            <v>ana.tamayo@dps.gov.co</v>
          </cell>
          <cell r="AJ187">
            <v>0</v>
          </cell>
          <cell r="AK187">
            <v>42551.208333333299</v>
          </cell>
          <cell r="AL187">
            <v>-43</v>
          </cell>
        </row>
        <row r="188">
          <cell r="A188">
            <v>4969</v>
          </cell>
          <cell r="B188" t="str">
            <v>Todos por un Nuevo País</v>
          </cell>
          <cell r="C188" t="str">
            <v>Movilidad social</v>
          </cell>
          <cell r="D188" t="str">
            <v>Garantizar los mínimos vitales y avanzar en el fortalecimiento de las capacidades de la población en pobreza extrema para su efectiva inclusión social y productiva (Sistema de Promoción Social).</v>
          </cell>
          <cell r="E188" t="str">
            <v>Inclusión Social y Reconciliación</v>
          </cell>
          <cell r="F188" t="str">
            <v>Prosperidad Social</v>
          </cell>
          <cell r="G188" t="str">
            <v>Atención y Asistencia a Poblaciones  vulnerables y/o excluidas</v>
          </cell>
          <cell r="H188">
            <v>4969</v>
          </cell>
          <cell r="I188" t="str">
            <v>Familias atendidas con practicas de autoconsumo</v>
          </cell>
          <cell r="J188" t="str">
            <v>Producto</v>
          </cell>
          <cell r="K188" t="str">
            <v>Sectorial</v>
          </cell>
          <cell r="L188" t="str">
            <v>SI</v>
          </cell>
          <cell r="M188" t="str">
            <v>SI</v>
          </cell>
          <cell r="N188" t="str">
            <v>NO</v>
          </cell>
          <cell r="O188" t="str">
            <v>SI</v>
          </cell>
          <cell r="P188" t="str">
            <v>Familias</v>
          </cell>
          <cell r="Q188" t="str">
            <v>Semestral</v>
          </cell>
          <cell r="R188" t="str">
            <v>Capacidad</v>
          </cell>
          <cell r="S188">
            <v>267762</v>
          </cell>
          <cell r="T188">
            <v>324762</v>
          </cell>
          <cell r="U188">
            <v>397762</v>
          </cell>
          <cell r="V188">
            <v>462762</v>
          </cell>
          <cell r="W188">
            <v>527762</v>
          </cell>
          <cell r="X188">
            <v>527762</v>
          </cell>
          <cell r="Y188">
            <v>0</v>
          </cell>
          <cell r="Z188">
            <v>0</v>
          </cell>
          <cell r="AA188">
            <v>0</v>
          </cell>
          <cell r="AB188">
            <v>0</v>
          </cell>
          <cell r="AC188">
            <v>0</v>
          </cell>
          <cell r="AD188">
            <v>0</v>
          </cell>
          <cell r="AE188" t="str">
            <v>Para el presente mes, Las Vigencias Futuras solicitadas se encuentran en proceso de aprobación por el Ministerio de Hacienda. Lo anterior indica que el proceso de contratación para la atención de familias inicia en el mes de mayo</v>
          </cell>
          <cell r="AF188">
            <v>42490.208333333299</v>
          </cell>
          <cell r="AG188">
            <v>42500.4283518171</v>
          </cell>
          <cell r="AH188" t="str">
            <v>Michela Espinosa Reyes</v>
          </cell>
          <cell r="AI188" t="str">
            <v>Michela.Espinosa@dps.gov.co</v>
          </cell>
          <cell r="AJ188">
            <v>0</v>
          </cell>
          <cell r="AK188">
            <v>0</v>
          </cell>
          <cell r="AL188">
            <v>0</v>
          </cell>
        </row>
        <row r="189">
          <cell r="A189">
            <v>5149</v>
          </cell>
          <cell r="B189" t="str">
            <v>Todos por un Nuevo País</v>
          </cell>
          <cell r="C189" t="str">
            <v>Movilidad social</v>
          </cell>
          <cell r="D189" t="str">
            <v>Garantizar los mínimos vitales y avanzar en el fortalecimiento de las capacidades de la población en pobreza extrema para su efectiva inclusión social y productiva (Sistema de Promoción Social).</v>
          </cell>
          <cell r="E189" t="str">
            <v>Inclusión Social y Reconciliación</v>
          </cell>
          <cell r="F189" t="str">
            <v>Prosperidad Social</v>
          </cell>
          <cell r="G189" t="str">
            <v>Atención y Asistencia a Poblaciones  vulnerables y/o excluidas</v>
          </cell>
          <cell r="H189">
            <v>5149</v>
          </cell>
          <cell r="I189" t="str">
            <v>Personas con capacidades fortalecidas para la generación de ingresos</v>
          </cell>
          <cell r="J189" t="str">
            <v>Producto</v>
          </cell>
          <cell r="K189" t="str">
            <v>Sectorial</v>
          </cell>
          <cell r="L189" t="str">
            <v>SI</v>
          </cell>
          <cell r="M189" t="str">
            <v>SI</v>
          </cell>
          <cell r="N189" t="str">
            <v>NO</v>
          </cell>
          <cell r="O189" t="str">
            <v>SI</v>
          </cell>
          <cell r="P189" t="str">
            <v>Personas</v>
          </cell>
          <cell r="Q189" t="str">
            <v>Anual</v>
          </cell>
          <cell r="R189" t="str">
            <v>Capacidad</v>
          </cell>
          <cell r="S189">
            <v>211806</v>
          </cell>
          <cell r="T189">
            <v>229806</v>
          </cell>
          <cell r="U189">
            <v>240806</v>
          </cell>
          <cell r="V189">
            <v>251806</v>
          </cell>
          <cell r="W189">
            <v>262806</v>
          </cell>
          <cell r="X189">
            <v>262806</v>
          </cell>
          <cell r="Y189">
            <v>0</v>
          </cell>
          <cell r="Z189">
            <v>0</v>
          </cell>
          <cell r="AA189">
            <v>0</v>
          </cell>
          <cell r="AB189">
            <v>0</v>
          </cell>
          <cell r="AC189">
            <v>0</v>
          </cell>
          <cell r="AD189">
            <v>0</v>
          </cell>
          <cell r="AE189" t="str">
            <v>Empleabilidad : participantes vinculados al mercado laboral-contrato formal mínimo 2 meses, luego a su proceso de formación.. Empleo Temporal: Se amplia en dos meses mas el contrato de 846 personas de la Guajira en los municipios de Uribía 346 y Maicao 50</v>
          </cell>
          <cell r="AF189">
            <v>42490.208333333299</v>
          </cell>
          <cell r="AG189">
            <v>42501.632727893499</v>
          </cell>
          <cell r="AH189" t="str">
            <v>Sergio Barraza</v>
          </cell>
          <cell r="AI189" t="str">
            <v>sergio.Barraza@prosperidadsocial.gov.co</v>
          </cell>
          <cell r="AJ189">
            <v>0</v>
          </cell>
          <cell r="AK189">
            <v>0</v>
          </cell>
          <cell r="AL189">
            <v>0</v>
          </cell>
        </row>
        <row r="190">
          <cell r="A190">
            <v>4774</v>
          </cell>
          <cell r="B190" t="str">
            <v>Todos por un Nuevo País</v>
          </cell>
          <cell r="C190" t="str">
            <v>Movilidad social</v>
          </cell>
          <cell r="D190" t="str">
            <v>Garantizar los mínimos vitales y avanzar en el fortalecimiento de las capacidades de la población en pobreza extrema para su efectiva inclusión social y productiva (Sistema de Promoción Social).</v>
          </cell>
          <cell r="E190" t="str">
            <v>Inclusión Social y Reconciliación</v>
          </cell>
          <cell r="F190" t="str">
            <v>Prosperidad Social</v>
          </cell>
          <cell r="G190" t="str">
            <v>Atención y Asistencia a Territorios vulnerables y/o excluidos</v>
          </cell>
          <cell r="H190">
            <v>4774</v>
          </cell>
          <cell r="I190" t="str">
            <v>Veredas con intervenciones integrales implementadas</v>
          </cell>
          <cell r="J190" t="str">
            <v>Producto</v>
          </cell>
          <cell r="K190" t="str">
            <v>Sectorial</v>
          </cell>
          <cell r="L190" t="str">
            <v>SI</v>
          </cell>
          <cell r="M190" t="str">
            <v>SI</v>
          </cell>
          <cell r="N190" t="str">
            <v>NO</v>
          </cell>
          <cell r="O190" t="str">
            <v>SI</v>
          </cell>
          <cell r="P190" t="str">
            <v>Veredas</v>
          </cell>
          <cell r="Q190" t="str">
            <v>Anual</v>
          </cell>
          <cell r="R190" t="str">
            <v>Acumulado</v>
          </cell>
          <cell r="S190">
            <v>0</v>
          </cell>
          <cell r="T190">
            <v>0</v>
          </cell>
          <cell r="U190">
            <v>45</v>
          </cell>
          <cell r="V190">
            <v>0</v>
          </cell>
          <cell r="W190">
            <v>165</v>
          </cell>
          <cell r="X190">
            <v>210</v>
          </cell>
          <cell r="Y190">
            <v>0</v>
          </cell>
          <cell r="Z190">
            <v>0</v>
          </cell>
          <cell r="AA190">
            <v>0</v>
          </cell>
          <cell r="AB190">
            <v>0</v>
          </cell>
          <cell r="AC190">
            <v>0</v>
          </cell>
          <cell r="AD190">
            <v>0</v>
          </cell>
          <cell r="AE190">
            <v>0</v>
          </cell>
          <cell r="AF190">
            <v>0</v>
          </cell>
          <cell r="AG190">
            <v>0</v>
          </cell>
          <cell r="AH190" t="str">
            <v>Marilyn Jímenez Chaves</v>
          </cell>
          <cell r="AI190" t="str">
            <v>marilyn.jimenez@dps.gov.co</v>
          </cell>
          <cell r="AJ190">
            <v>0</v>
          </cell>
          <cell r="AK190">
            <v>0</v>
          </cell>
          <cell r="AL190">
            <v>0</v>
          </cell>
        </row>
        <row r="191">
          <cell r="A191">
            <v>4994</v>
          </cell>
          <cell r="B191" t="str">
            <v>Todos por un Nuevo País</v>
          </cell>
          <cell r="C191" t="str">
            <v>Movilidad social</v>
          </cell>
          <cell r="D191" t="str">
            <v>Garantizar los mínimos vitales y avanzar en el fortalecimiento de las capacidades de la población en pobreza extrema para su efectiva inclusión social y productiva (Sistema de Promoción Social).</v>
          </cell>
          <cell r="E191" t="str">
            <v>Inclusión Social y Reconciliación</v>
          </cell>
          <cell r="F191" t="str">
            <v>Prosperidad Social</v>
          </cell>
          <cell r="G191" t="str">
            <v>Atención y Asistencia a Territorios vulnerables y/o excluidos</v>
          </cell>
          <cell r="H191">
            <v>4994</v>
          </cell>
          <cell r="I191" t="str">
            <v>Obras de infraestructura social y comunitaria entregadas</v>
          </cell>
          <cell r="J191" t="str">
            <v>Producto</v>
          </cell>
          <cell r="K191" t="str">
            <v>Transversal</v>
          </cell>
          <cell r="L191" t="str">
            <v>SI</v>
          </cell>
          <cell r="M191" t="str">
            <v>SI</v>
          </cell>
          <cell r="N191" t="str">
            <v>NO</v>
          </cell>
          <cell r="O191" t="str">
            <v>SI</v>
          </cell>
          <cell r="P191" t="str">
            <v>Obras</v>
          </cell>
          <cell r="Q191" t="str">
            <v>Mensual</v>
          </cell>
          <cell r="R191" t="str">
            <v>Capacidad</v>
          </cell>
          <cell r="S191">
            <v>377</v>
          </cell>
          <cell r="T191">
            <v>527</v>
          </cell>
          <cell r="U191">
            <v>777</v>
          </cell>
          <cell r="V191">
            <v>1077</v>
          </cell>
          <cell r="W191">
            <v>1377</v>
          </cell>
          <cell r="X191">
            <v>1377</v>
          </cell>
          <cell r="Y191">
            <v>653</v>
          </cell>
          <cell r="Z191">
            <v>69</v>
          </cell>
          <cell r="AA191">
            <v>653</v>
          </cell>
          <cell r="AB191">
            <v>27.6</v>
          </cell>
          <cell r="AC191">
            <v>42490.208333333299</v>
          </cell>
          <cell r="AD191">
            <v>42499.743839386603</v>
          </cell>
          <cell r="AE191" t="str">
            <v xml:space="preserve">Durante el mes de abril se entregaron un total de 58 obras que corresponden a los sectores de infraestructura vial 29 en los siguientes departamentos así: Antioquia 2, Atlántico 1, Bolívar 1, Caldas 1, Cauca 1, Córdoba 5, Cundinamarca 3, Huila 1, Meta 1, </v>
          </cell>
          <cell r="AF191">
            <v>42490.208333333299</v>
          </cell>
          <cell r="AG191">
            <v>42499.7438392361</v>
          </cell>
          <cell r="AH191" t="str">
            <v>John Fredy Navarro Gómez</v>
          </cell>
          <cell r="AI191" t="str">
            <v>John.Navarro@dps.gov.co</v>
          </cell>
          <cell r="AJ191">
            <v>15</v>
          </cell>
          <cell r="AK191">
            <v>42520.208333333299</v>
          </cell>
          <cell r="AL191">
            <v>-28</v>
          </cell>
        </row>
        <row r="192">
          <cell r="A192">
            <v>5206</v>
          </cell>
          <cell r="B192" t="str">
            <v>Todos por un Nuevo País</v>
          </cell>
          <cell r="C192" t="str">
            <v>Movilidad social</v>
          </cell>
          <cell r="D192" t="str">
            <v>Garantizar los mínimos vitales y avanzar en el fortalecimiento de las capacidades de la población en pobreza extrema para su efectiva inclusión social y productiva (Sistema de Promoción Social).</v>
          </cell>
          <cell r="E192" t="str">
            <v>Inclusión Social y Reconciliación</v>
          </cell>
          <cell r="F192" t="str">
            <v>Prosperidad Social</v>
          </cell>
          <cell r="G192" t="str">
            <v>Atención y Asistencia a Territorios vulnerables y/o excluidos</v>
          </cell>
          <cell r="H192">
            <v>5206</v>
          </cell>
          <cell r="I192" t="str">
            <v>Familias vinculadas a intervenciones rurales integrales</v>
          </cell>
          <cell r="J192" t="str">
            <v>Producto</v>
          </cell>
          <cell r="K192" t="str">
            <v>Sectorial</v>
          </cell>
          <cell r="L192" t="str">
            <v>SI</v>
          </cell>
          <cell r="M192" t="str">
            <v>SI</v>
          </cell>
          <cell r="N192" t="str">
            <v>NO</v>
          </cell>
          <cell r="O192" t="str">
            <v>SI</v>
          </cell>
          <cell r="P192" t="str">
            <v>Familias</v>
          </cell>
          <cell r="Q192" t="str">
            <v>Mensual</v>
          </cell>
          <cell r="R192" t="str">
            <v>Acumulado</v>
          </cell>
          <cell r="S192">
            <v>54144</v>
          </cell>
          <cell r="T192">
            <v>30000</v>
          </cell>
          <cell r="U192">
            <v>14000</v>
          </cell>
          <cell r="V192">
            <v>45000</v>
          </cell>
          <cell r="W192">
            <v>20000</v>
          </cell>
          <cell r="X192">
            <v>109000</v>
          </cell>
          <cell r="Y192">
            <v>1831</v>
          </cell>
          <cell r="Z192">
            <v>13.079000000000001</v>
          </cell>
          <cell r="AA192">
            <v>19972</v>
          </cell>
          <cell r="AB192">
            <v>18.323</v>
          </cell>
          <cell r="AC192">
            <v>42490.208333333299</v>
          </cell>
          <cell r="AD192">
            <v>42501.648554201398</v>
          </cell>
          <cell r="AE192" t="str">
            <v>IRACA : continua la atención de los participantes según el cronograma de actividades Familias Rurales: La ejecución del programa está programada para iniciar en el segundo semestre de 2016. FEST: La atención a los hogares de la convocatoria IV en este com</v>
          </cell>
          <cell r="AF192">
            <v>42490.208333333299</v>
          </cell>
          <cell r="AG192">
            <v>42501.648554016203</v>
          </cell>
          <cell r="AH192" t="str">
            <v>Sergio Barraza</v>
          </cell>
          <cell r="AI192" t="str">
            <v>sergio.Barraza@prosperidadsocial.gov.co</v>
          </cell>
          <cell r="AJ192">
            <v>0</v>
          </cell>
          <cell r="AK192">
            <v>42520.208333333299</v>
          </cell>
          <cell r="AL192">
            <v>-13</v>
          </cell>
        </row>
        <row r="193">
          <cell r="A193">
            <v>5223</v>
          </cell>
          <cell r="B193" t="str">
            <v>Todos por un Nuevo País</v>
          </cell>
          <cell r="C193" t="str">
            <v>Movilidad social</v>
          </cell>
          <cell r="D193" t="str">
            <v>Garantizar los mínimos vitales y avanzar en el fortalecimiento de las capacidades de la población en pobreza extrema para su efectiva inclusión social y productiva (Sistema de Promoción Social).</v>
          </cell>
          <cell r="E193" t="str">
            <v>Inclusión Social y Reconciliación</v>
          </cell>
          <cell r="F193" t="str">
            <v>Prosperidad Social</v>
          </cell>
          <cell r="G193" t="str">
            <v>Atención y Asistencia a Territorios vulnerables y/o excluidos</v>
          </cell>
          <cell r="H193">
            <v>5223</v>
          </cell>
          <cell r="I193" t="str">
            <v>Iniciativas Ciudadanas de Desarrollo y Paz acompañadas en proceso de fortalecimiento</v>
          </cell>
          <cell r="J193" t="str">
            <v>Producto</v>
          </cell>
          <cell r="K193" t="str">
            <v>Sectorial</v>
          </cell>
          <cell r="L193" t="str">
            <v>SI</v>
          </cell>
          <cell r="M193" t="str">
            <v>SI</v>
          </cell>
          <cell r="N193" t="str">
            <v>NO</v>
          </cell>
          <cell r="O193" t="str">
            <v>SI</v>
          </cell>
          <cell r="P193" t="str">
            <v>Iniciativas</v>
          </cell>
          <cell r="Q193" t="str">
            <v>Anual</v>
          </cell>
          <cell r="R193" t="str">
            <v>Stock</v>
          </cell>
          <cell r="S193">
            <v>0</v>
          </cell>
          <cell r="T193">
            <v>4</v>
          </cell>
          <cell r="U193">
            <v>4</v>
          </cell>
          <cell r="V193">
            <v>0</v>
          </cell>
          <cell r="W193">
            <v>0</v>
          </cell>
          <cell r="X193">
            <v>4</v>
          </cell>
          <cell r="Y193">
            <v>0</v>
          </cell>
          <cell r="Z193">
            <v>0</v>
          </cell>
          <cell r="AA193">
            <v>0</v>
          </cell>
          <cell r="AB193">
            <v>0</v>
          </cell>
          <cell r="AC193">
            <v>0</v>
          </cell>
          <cell r="AD193">
            <v>0</v>
          </cell>
          <cell r="AE193" t="str">
            <v xml:space="preserve">A través del convenio con la Red Adelco para el acompañamiento al Comité Territorial de la región, se consolidó un documento de visión de región con los miembros del Comité. La versión final fue entregada por la RedAdelco al DPS en el mes de febrero y en </v>
          </cell>
          <cell r="AF193">
            <v>42429.208333333299</v>
          </cell>
          <cell r="AG193">
            <v>42501.507271840303</v>
          </cell>
          <cell r="AH193" t="str">
            <v>Sebastian Zuleta Henriquez</v>
          </cell>
          <cell r="AI193" t="str">
            <v>Sebastian.zuleta@prosperidadsocial.gov.co</v>
          </cell>
          <cell r="AJ193">
            <v>0</v>
          </cell>
          <cell r="AK193">
            <v>0</v>
          </cell>
          <cell r="AL193">
            <v>0</v>
          </cell>
        </row>
        <row r="194">
          <cell r="A194">
            <v>4338</v>
          </cell>
          <cell r="B194" t="str">
            <v>Todos por un Nuevo País</v>
          </cell>
          <cell r="C194" t="str">
            <v>Movilidad social</v>
          </cell>
          <cell r="D194" t="str">
            <v>Garantizar los mínimos vitales y avanzar en el fortalecimiento de las capacidades de la población en pobreza extrema para su efectiva inclusión social y productiva (Sistema de Promoción Social).</v>
          </cell>
          <cell r="E194" t="str">
            <v>Inclusión Social y Reconciliación</v>
          </cell>
          <cell r="F194" t="str">
            <v>Unidad Administrtiva Epecial para la Consolidación</v>
          </cell>
          <cell r="G194" t="str">
            <v>Atención y Asistencia a Territorios vulnerables y/o excluidos</v>
          </cell>
          <cell r="H194">
            <v>4338</v>
          </cell>
          <cell r="I194" t="str">
            <v>Nuevas familias atendidas en desarrollo alternativo</v>
          </cell>
          <cell r="J194" t="str">
            <v>Producto</v>
          </cell>
          <cell r="K194" t="str">
            <v>Sectorial</v>
          </cell>
          <cell r="L194" t="str">
            <v>SI</v>
          </cell>
          <cell r="M194" t="str">
            <v>SI</v>
          </cell>
          <cell r="N194" t="str">
            <v>NO</v>
          </cell>
          <cell r="O194" t="str">
            <v>SI</v>
          </cell>
          <cell r="P194" t="str">
            <v>Familias</v>
          </cell>
          <cell r="Q194" t="str">
            <v>Mensual</v>
          </cell>
          <cell r="R194" t="str">
            <v>Acumulado</v>
          </cell>
          <cell r="S194">
            <v>8535</v>
          </cell>
          <cell r="T194">
            <v>7300</v>
          </cell>
          <cell r="U194">
            <v>7300</v>
          </cell>
          <cell r="V194">
            <v>7300</v>
          </cell>
          <cell r="W194">
            <v>7283</v>
          </cell>
          <cell r="X194">
            <v>29183</v>
          </cell>
          <cell r="Y194">
            <v>0</v>
          </cell>
          <cell r="Z194">
            <v>0</v>
          </cell>
          <cell r="AA194">
            <v>8740</v>
          </cell>
          <cell r="AB194">
            <v>29.95</v>
          </cell>
          <cell r="AC194">
            <v>42429.208333333299</v>
          </cell>
          <cell r="AD194">
            <v>42464.524200891203</v>
          </cell>
          <cell r="AE194" t="str">
            <v>Aun no esta definido el nuevo modelo de intervencion para este año 2016, estamos pendientes de los nuevos lineamientos que incluyan una nueva focalización, permitiendo asi replantear la estrategia de intervención, de acuerdo a los cambios que vienen inmer</v>
          </cell>
          <cell r="AF194">
            <v>42490.208333333299</v>
          </cell>
          <cell r="AG194">
            <v>42495.818422025499</v>
          </cell>
          <cell r="AH194" t="str">
            <v>Jairo Cabrera</v>
          </cell>
          <cell r="AI194" t="str">
            <v>jairoe.cabrera@consolidacion.gov.co</v>
          </cell>
          <cell r="AJ194">
            <v>0</v>
          </cell>
          <cell r="AK194">
            <v>42458.208333333299</v>
          </cell>
          <cell r="AL194">
            <v>48</v>
          </cell>
        </row>
        <row r="195">
          <cell r="A195">
            <v>4339</v>
          </cell>
          <cell r="B195" t="str">
            <v>Todos por un Nuevo País</v>
          </cell>
          <cell r="C195" t="str">
            <v>Movilidad social</v>
          </cell>
          <cell r="D195" t="str">
            <v>Garantizar los mínimos vitales y avanzar en el fortalecimiento de las capacidades de la población en pobreza extrema para su efectiva inclusión social y productiva (Sistema de Promoción Social).</v>
          </cell>
          <cell r="E195" t="str">
            <v>Inclusión Social y Reconciliación</v>
          </cell>
          <cell r="F195" t="str">
            <v>Unidad Administrtiva Epecial para la Consolidación</v>
          </cell>
          <cell r="G195" t="str">
            <v>Atención y Asistencia a Territorios vulnerables y/o excluidos</v>
          </cell>
          <cell r="H195">
            <v>4339</v>
          </cell>
          <cell r="I195" t="str">
            <v>Organizaciones de Desarrollo Alternativo apoyadas</v>
          </cell>
          <cell r="J195" t="str">
            <v>Producto</v>
          </cell>
          <cell r="K195" t="str">
            <v>Sectorial</v>
          </cell>
          <cell r="L195" t="str">
            <v>SI</v>
          </cell>
          <cell r="M195" t="str">
            <v>SI</v>
          </cell>
          <cell r="N195" t="str">
            <v>NO</v>
          </cell>
          <cell r="O195" t="str">
            <v>SI</v>
          </cell>
          <cell r="P195" t="str">
            <v>Organizaciones</v>
          </cell>
          <cell r="Q195" t="str">
            <v>Trimestral</v>
          </cell>
          <cell r="R195" t="str">
            <v>Acumulado</v>
          </cell>
          <cell r="S195">
            <v>297</v>
          </cell>
          <cell r="T195">
            <v>40</v>
          </cell>
          <cell r="U195">
            <v>40</v>
          </cell>
          <cell r="V195">
            <v>40</v>
          </cell>
          <cell r="W195">
            <v>40</v>
          </cell>
          <cell r="X195">
            <v>160</v>
          </cell>
          <cell r="Y195">
            <v>0</v>
          </cell>
          <cell r="Z195">
            <v>0</v>
          </cell>
          <cell r="AA195">
            <v>0</v>
          </cell>
          <cell r="AB195">
            <v>0</v>
          </cell>
          <cell r="AC195">
            <v>0</v>
          </cell>
          <cell r="AD195">
            <v>0</v>
          </cell>
          <cell r="AE195" t="str">
            <v xml:space="preserve">A la fecha se encuentra listo y frmado el convenio con la fundacion para el desarrollo economico y empresarial Qualitas Training Tools. </v>
          </cell>
          <cell r="AF195">
            <v>42490.208333333299</v>
          </cell>
          <cell r="AG195">
            <v>42495.818791319398</v>
          </cell>
          <cell r="AH195" t="str">
            <v>Jairo Cabrera</v>
          </cell>
          <cell r="AI195" t="str">
            <v>jairoe.cabrera@consolidacion.gov.co</v>
          </cell>
          <cell r="AJ195">
            <v>0</v>
          </cell>
          <cell r="AK195">
            <v>0</v>
          </cell>
          <cell r="AL195">
            <v>0</v>
          </cell>
        </row>
        <row r="196">
          <cell r="A196">
            <v>4790</v>
          </cell>
          <cell r="B196" t="str">
            <v>Todos por un Nuevo País</v>
          </cell>
          <cell r="C196" t="str">
            <v>Movilidad social</v>
          </cell>
          <cell r="D196" t="str">
            <v>Garantizar los mínimos vitales y avanzar en el fortalecimiento de las capacidades de la población en pobreza extrema para su efectiva inclusión social y productiva (Sistema de Promoción Social).</v>
          </cell>
          <cell r="E196" t="str">
            <v>Salud y Protección</v>
          </cell>
          <cell r="F196" t="str">
            <v>Ministerio de Salud</v>
          </cell>
          <cell r="G196" t="str">
            <v>Protección social en salud y sostenibilidad</v>
          </cell>
          <cell r="H196">
            <v>4790</v>
          </cell>
          <cell r="I196" t="str">
            <v>Percepción de acceso a los servicios de salud</v>
          </cell>
          <cell r="J196" t="str">
            <v>Resultado</v>
          </cell>
          <cell r="K196" t="str">
            <v>Sectorial</v>
          </cell>
          <cell r="L196" t="str">
            <v>SI</v>
          </cell>
          <cell r="M196" t="str">
            <v>NO</v>
          </cell>
          <cell r="N196" t="str">
            <v>NO</v>
          </cell>
          <cell r="O196" t="str">
            <v>SI</v>
          </cell>
          <cell r="P196" t="str">
            <v>Porcentaje</v>
          </cell>
          <cell r="Q196" t="str">
            <v>Anual</v>
          </cell>
          <cell r="R196" t="str">
            <v>Capacidad</v>
          </cell>
          <cell r="S196">
            <v>46</v>
          </cell>
          <cell r="T196">
            <v>54</v>
          </cell>
          <cell r="U196">
            <v>56</v>
          </cell>
          <cell r="V196">
            <v>58</v>
          </cell>
          <cell r="W196">
            <v>60</v>
          </cell>
          <cell r="X196">
            <v>60</v>
          </cell>
          <cell r="Y196">
            <v>0</v>
          </cell>
          <cell r="Z196">
            <v>0</v>
          </cell>
          <cell r="AA196">
            <v>0</v>
          </cell>
          <cell r="AB196">
            <v>0</v>
          </cell>
          <cell r="AC196">
            <v>0</v>
          </cell>
          <cell r="AD196">
            <v>0</v>
          </cell>
          <cell r="AE196" t="str">
            <v>Se da inicio a la elaboración de los estudios previos para el proceso contractual de la Encuesta de percepción de los usuarios de las EPS 2016. Ademas se revisan los primeros resultados de la Encuesta de 2015 junto con la empresa que realizo la encuesta I</v>
          </cell>
          <cell r="AF196">
            <v>42400.208333333299</v>
          </cell>
          <cell r="AG196">
            <v>42501.506922997702</v>
          </cell>
          <cell r="AH196" t="str">
            <v>German  Escobar</v>
          </cell>
          <cell r="AI196" t="str">
            <v>gescobar@minsalud.gov.co</v>
          </cell>
          <cell r="AJ196">
            <v>90</v>
          </cell>
          <cell r="AK196">
            <v>0</v>
          </cell>
          <cell r="AL196">
            <v>0</v>
          </cell>
        </row>
        <row r="197">
          <cell r="A197">
            <v>4791</v>
          </cell>
          <cell r="B197" t="str">
            <v>Todos por un Nuevo País</v>
          </cell>
          <cell r="C197" t="str">
            <v>Movilidad social</v>
          </cell>
          <cell r="D197" t="str">
            <v>Garantizar los mínimos vitales y avanzar en el fortalecimiento de las capacidades de la población en pobreza extrema para su efectiva inclusión social y productiva (Sistema de Promoción Social).</v>
          </cell>
          <cell r="E197" t="str">
            <v>Salud y Protección</v>
          </cell>
          <cell r="F197" t="str">
            <v>Ministerio de Salud</v>
          </cell>
          <cell r="G197" t="str">
            <v>Protección social en salud y sostenibilidad</v>
          </cell>
          <cell r="H197">
            <v>4791</v>
          </cell>
          <cell r="I197" t="str">
            <v>Porcentaje de población afiliada al sistema de salud</v>
          </cell>
          <cell r="J197" t="str">
            <v>Resultado</v>
          </cell>
          <cell r="K197" t="str">
            <v>Sectorial</v>
          </cell>
          <cell r="L197" t="str">
            <v>SI</v>
          </cell>
          <cell r="M197" t="str">
            <v>NO</v>
          </cell>
          <cell r="N197" t="str">
            <v>NO</v>
          </cell>
          <cell r="O197" t="str">
            <v>SI</v>
          </cell>
          <cell r="P197" t="str">
            <v xml:space="preserve">porcentaje </v>
          </cell>
          <cell r="Q197" t="str">
            <v>Mensual</v>
          </cell>
          <cell r="R197" t="str">
            <v>Flujo</v>
          </cell>
          <cell r="S197">
            <v>96</v>
          </cell>
          <cell r="T197">
            <v>96.7</v>
          </cell>
          <cell r="U197">
            <v>96.8</v>
          </cell>
          <cell r="V197">
            <v>96.9</v>
          </cell>
          <cell r="W197">
            <v>97</v>
          </cell>
          <cell r="X197">
            <v>97</v>
          </cell>
          <cell r="Y197">
            <v>97.16</v>
          </cell>
          <cell r="Z197">
            <v>100</v>
          </cell>
          <cell r="AA197">
            <v>97.58</v>
          </cell>
          <cell r="AB197">
            <v>100</v>
          </cell>
          <cell r="AC197">
            <v>42460.208333333299</v>
          </cell>
          <cell r="AD197">
            <v>42471.379893946803</v>
          </cell>
          <cell r="AE197" t="str">
            <v>La información correspondiente a este indicador para el mes de abril de 2016, se reportara en el mes de junio del año en curso, debido a que se estan revisando los datos de afiliaciones a salud, del régimen contributivo y subsidiado.</v>
          </cell>
          <cell r="AF197">
            <v>42490.208333333299</v>
          </cell>
          <cell r="AG197">
            <v>42501.653108912004</v>
          </cell>
          <cell r="AH197" t="str">
            <v>José Luis Ortiz Hoyos</v>
          </cell>
          <cell r="AI197" t="str">
            <v>jortizh@minsalud.gov.co</v>
          </cell>
          <cell r="AJ197">
            <v>60</v>
          </cell>
          <cell r="AK197">
            <v>42490.208333333299</v>
          </cell>
          <cell r="AL197">
            <v>-43</v>
          </cell>
        </row>
        <row r="198">
          <cell r="A198">
            <v>4792</v>
          </cell>
          <cell r="B198" t="str">
            <v>Todos por un Nuevo País</v>
          </cell>
          <cell r="C198" t="str">
            <v>Movilidad social</v>
          </cell>
          <cell r="D198" t="str">
            <v>Garantizar los mínimos vitales y avanzar en el fortalecimiento de las capacidades de la población en pobreza extrema para su efectiva inclusión social y productiva (Sistema de Promoción Social).</v>
          </cell>
          <cell r="E198" t="str">
            <v>Salud y Protección</v>
          </cell>
          <cell r="F198" t="str">
            <v>Ministerio de Salud</v>
          </cell>
          <cell r="G198" t="str">
            <v>Protección social en salud y sostenibilidad</v>
          </cell>
          <cell r="H198">
            <v>4792</v>
          </cell>
          <cell r="I198" t="str">
            <v>Porcentaje de personas entre 18 a 25 años afiliadas al sistema de salud</v>
          </cell>
          <cell r="J198" t="str">
            <v>Resultado</v>
          </cell>
          <cell r="K198" t="str">
            <v>Sectorial</v>
          </cell>
          <cell r="L198" t="str">
            <v>SI</v>
          </cell>
          <cell r="M198" t="str">
            <v>NO</v>
          </cell>
          <cell r="N198" t="str">
            <v>NO</v>
          </cell>
          <cell r="O198" t="str">
            <v>SI</v>
          </cell>
          <cell r="P198" t="str">
            <v xml:space="preserve">porcentaje </v>
          </cell>
          <cell r="Q198" t="str">
            <v>Mensual</v>
          </cell>
          <cell r="R198" t="str">
            <v>Flujo</v>
          </cell>
          <cell r="S198">
            <v>95</v>
          </cell>
          <cell r="T198">
            <v>96.5</v>
          </cell>
          <cell r="U198">
            <v>97</v>
          </cell>
          <cell r="V198">
            <v>97.5</v>
          </cell>
          <cell r="W198">
            <v>99</v>
          </cell>
          <cell r="X198">
            <v>99</v>
          </cell>
          <cell r="Y198">
            <v>98.71</v>
          </cell>
          <cell r="Z198">
            <v>100</v>
          </cell>
          <cell r="AA198">
            <v>98.65</v>
          </cell>
          <cell r="AB198">
            <v>99.65</v>
          </cell>
          <cell r="AC198">
            <v>42460.208333333299</v>
          </cell>
          <cell r="AD198">
            <v>42471.379681562503</v>
          </cell>
          <cell r="AE198" t="str">
            <v>La información correspondiente a este indicador para el mes de abril de 2016, se reportara en el mes de junio del año en curso, debido a que se están revisando los datos de afiliaciones a salud, del régimen contributivo y subsidiado.</v>
          </cell>
          <cell r="AF198">
            <v>42490.208333333299</v>
          </cell>
          <cell r="AG198">
            <v>42501.653265046298</v>
          </cell>
          <cell r="AH198" t="str">
            <v>José Luis Ortiz Hoyos</v>
          </cell>
          <cell r="AI198" t="str">
            <v>jortizh@minsalud.gov.co</v>
          </cell>
          <cell r="AJ198">
            <v>60</v>
          </cell>
          <cell r="AK198">
            <v>42490.208333333299</v>
          </cell>
          <cell r="AL198">
            <v>-43</v>
          </cell>
        </row>
        <row r="199">
          <cell r="A199">
            <v>4800</v>
          </cell>
          <cell r="B199" t="str">
            <v>Todos por un Nuevo País</v>
          </cell>
          <cell r="C199" t="str">
            <v>Movilidad social</v>
          </cell>
          <cell r="D199" t="str">
            <v>Garantizar los mínimos vitales y avanzar en el fortalecimiento de las capacidades de la población en pobreza extrema para su efectiva inclusión social y productiva (Sistema de Promoción Social).</v>
          </cell>
          <cell r="E199" t="str">
            <v>Salud y Protección</v>
          </cell>
          <cell r="F199" t="str">
            <v>Ministerio de Salud</v>
          </cell>
          <cell r="G199" t="str">
            <v>Protección social en salud y sostenibilidad</v>
          </cell>
          <cell r="H199">
            <v>4800</v>
          </cell>
          <cell r="I199" t="str">
            <v>Tasa de mortalidad por desnutrición en menores de 5 años (por cada 100.000)</v>
          </cell>
          <cell r="J199" t="str">
            <v>Resultado</v>
          </cell>
          <cell r="K199" t="str">
            <v>Sectorial</v>
          </cell>
          <cell r="L199" t="str">
            <v>SI</v>
          </cell>
          <cell r="M199" t="str">
            <v>SI</v>
          </cell>
          <cell r="N199" t="str">
            <v>NO</v>
          </cell>
          <cell r="O199" t="str">
            <v>SI</v>
          </cell>
          <cell r="P199" t="str">
            <v>tasa</v>
          </cell>
          <cell r="Q199" t="str">
            <v>Anual</v>
          </cell>
          <cell r="R199" t="str">
            <v>Reducción</v>
          </cell>
          <cell r="S199">
            <v>7.6</v>
          </cell>
          <cell r="T199">
            <v>7.2</v>
          </cell>
          <cell r="U199">
            <v>6.9</v>
          </cell>
          <cell r="V199">
            <v>6.5</v>
          </cell>
          <cell r="W199">
            <v>6</v>
          </cell>
          <cell r="X199">
            <v>6</v>
          </cell>
          <cell r="Y199">
            <v>0</v>
          </cell>
          <cell r="Z199">
            <v>0</v>
          </cell>
          <cell r="AA199">
            <v>0</v>
          </cell>
          <cell r="AB199">
            <v>0</v>
          </cell>
          <cell r="AC199">
            <v>0</v>
          </cell>
          <cell r="AD199">
            <v>0</v>
          </cell>
          <cell r="AE199" t="str">
            <v>En el mes de abril se notificaron 15 casos. El INS realiza seguimiento a la veracidad y calidad de los datos reportados como casos notificados. Se realiza el taller nacional de la ruta para la atención integral a la desnutrición aguda en situación de emer</v>
          </cell>
          <cell r="AF199">
            <v>42490.208333333299</v>
          </cell>
          <cell r="AG199">
            <v>42495.8216159722</v>
          </cell>
          <cell r="AH199" t="str">
            <v>Elkin de Jesus Osorio Saldarriaga</v>
          </cell>
          <cell r="AI199" t="str">
            <v>eosorio@minsalud.gov.co</v>
          </cell>
          <cell r="AJ199">
            <v>540</v>
          </cell>
          <cell r="AK199">
            <v>0</v>
          </cell>
          <cell r="AL199">
            <v>0</v>
          </cell>
        </row>
        <row r="200">
          <cell r="A200">
            <v>4801</v>
          </cell>
          <cell r="B200" t="str">
            <v>Todos por un Nuevo País</v>
          </cell>
          <cell r="C200" t="str">
            <v>Movilidad social</v>
          </cell>
          <cell r="D200" t="str">
            <v>Garantizar los mínimos vitales y avanzar en el fortalecimiento de las capacidades de la población en pobreza extrema para su efectiva inclusión social y productiva (Sistema de Promoción Social).</v>
          </cell>
          <cell r="E200" t="str">
            <v>Salud y Protección</v>
          </cell>
          <cell r="F200" t="str">
            <v>Ministerio de Salud</v>
          </cell>
          <cell r="G200" t="str">
            <v>Protección social en salud y sostenibilidad</v>
          </cell>
          <cell r="H200">
            <v>4801</v>
          </cell>
          <cell r="I200" t="str">
            <v>Porcentaje de nacidos vivos a término con bajo peso al nacer</v>
          </cell>
          <cell r="J200" t="str">
            <v>Resultado</v>
          </cell>
          <cell r="K200" t="str">
            <v>Sectorial</v>
          </cell>
          <cell r="L200" t="str">
            <v>SI</v>
          </cell>
          <cell r="M200" t="str">
            <v>SI</v>
          </cell>
          <cell r="N200" t="str">
            <v>NO</v>
          </cell>
          <cell r="O200" t="str">
            <v>SI</v>
          </cell>
          <cell r="P200" t="str">
            <v>Porcentaje</v>
          </cell>
          <cell r="Q200" t="str">
            <v>Anual</v>
          </cell>
          <cell r="R200" t="str">
            <v>Reducción</v>
          </cell>
          <cell r="S200">
            <v>3.84</v>
          </cell>
          <cell r="T200">
            <v>3.8</v>
          </cell>
          <cell r="U200">
            <v>3.8</v>
          </cell>
          <cell r="V200">
            <v>3.8</v>
          </cell>
          <cell r="W200">
            <v>3.8</v>
          </cell>
          <cell r="X200">
            <v>3.8</v>
          </cell>
          <cell r="Y200">
            <v>0</v>
          </cell>
          <cell r="Z200">
            <v>0</v>
          </cell>
          <cell r="AA200">
            <v>0</v>
          </cell>
          <cell r="AB200">
            <v>0</v>
          </cell>
          <cell r="AC200">
            <v>0</v>
          </cell>
          <cell r="AD200">
            <v>0</v>
          </cell>
          <cell r="AE200"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00">
            <v>42490.208333333299</v>
          </cell>
          <cell r="AG200">
            <v>42500.324725578699</v>
          </cell>
          <cell r="AH200" t="str">
            <v>Lía Marcela Güiza Castillo</v>
          </cell>
          <cell r="AI200" t="str">
            <v>lguiza@minsalud.gov.co</v>
          </cell>
          <cell r="AJ200">
            <v>540</v>
          </cell>
          <cell r="AK200">
            <v>0</v>
          </cell>
          <cell r="AL200">
            <v>0</v>
          </cell>
        </row>
        <row r="201">
          <cell r="A201">
            <v>4802</v>
          </cell>
          <cell r="B201" t="str">
            <v>Todos por un Nuevo País</v>
          </cell>
          <cell r="C201" t="str">
            <v>Movilidad social</v>
          </cell>
          <cell r="D201" t="str">
            <v>Garantizar los mínimos vitales y avanzar en el fortalecimiento de las capacidades de la población en pobreza extrema para su efectiva inclusión social y productiva (Sistema de Promoción Social).</v>
          </cell>
          <cell r="E201" t="str">
            <v>Salud y Protección</v>
          </cell>
          <cell r="F201" t="str">
            <v>Ministerio de Salud</v>
          </cell>
          <cell r="G201" t="str">
            <v>Protección social en salud y sostenibilidad</v>
          </cell>
          <cell r="H201">
            <v>4802</v>
          </cell>
          <cell r="I201" t="str">
            <v>Departamentos que implementan el Programa de Prevención y Reducción de Anemia en niños entre 6 y 23 meses de edad en el marco de Ruta de Atención Integral a la Primera Infancia</v>
          </cell>
          <cell r="J201" t="str">
            <v>Producto</v>
          </cell>
          <cell r="K201" t="str">
            <v>Sectorial</v>
          </cell>
          <cell r="L201" t="str">
            <v>SI</v>
          </cell>
          <cell r="M201" t="str">
            <v>SI</v>
          </cell>
          <cell r="N201" t="str">
            <v>NO</v>
          </cell>
          <cell r="O201" t="str">
            <v>SI</v>
          </cell>
          <cell r="P201" t="str">
            <v>Departamentos</v>
          </cell>
          <cell r="Q201" t="str">
            <v>Anual</v>
          </cell>
          <cell r="R201" t="str">
            <v>Acumulado</v>
          </cell>
          <cell r="S201">
            <v>0</v>
          </cell>
          <cell r="T201">
            <v>2</v>
          </cell>
          <cell r="U201">
            <v>3</v>
          </cell>
          <cell r="V201">
            <v>4</v>
          </cell>
          <cell r="W201">
            <v>4</v>
          </cell>
          <cell r="X201">
            <v>13</v>
          </cell>
          <cell r="Y201">
            <v>0</v>
          </cell>
          <cell r="Z201">
            <v>0</v>
          </cell>
          <cell r="AA201">
            <v>0</v>
          </cell>
          <cell r="AB201">
            <v>0</v>
          </cell>
          <cell r="AC201">
            <v>0</v>
          </cell>
          <cell r="AD201">
            <v>0</v>
          </cell>
          <cell r="AE201" t="str">
            <v xml:space="preserve">Se da continuidad a la implementación del programa "Prevención y Reducción de Anemia en niños entre 6 y 23 meses" en los territorios priorizados, con la consolidación del proceso de desarrollo de capacidades que hace parte del programa; inicio de la fase </v>
          </cell>
          <cell r="AF201">
            <v>42460.208333333299</v>
          </cell>
          <cell r="AG201">
            <v>42468.389120914399</v>
          </cell>
          <cell r="AH201" t="str">
            <v>Elkin de Jesus Osorio Saldarriaga</v>
          </cell>
          <cell r="AI201" t="str">
            <v>eosorio@minsalud.gov.co</v>
          </cell>
          <cell r="AJ201">
            <v>0</v>
          </cell>
          <cell r="AK201">
            <v>0</v>
          </cell>
          <cell r="AL201">
            <v>0</v>
          </cell>
        </row>
        <row r="202">
          <cell r="A202">
            <v>4803</v>
          </cell>
          <cell r="B202" t="str">
            <v>Todos por un Nuevo País</v>
          </cell>
          <cell r="C202" t="str">
            <v>Movilidad social</v>
          </cell>
          <cell r="D202" t="str">
            <v>Garantizar los mínimos vitales y avanzar en el fortalecimiento de las capacidades de la población en pobreza extrema para su efectiva inclusión social y productiva (Sistema de Promoción Social).</v>
          </cell>
          <cell r="E202" t="str">
            <v>Salud y Protección</v>
          </cell>
          <cell r="F202" t="str">
            <v>Ministerio de Salud</v>
          </cell>
          <cell r="G202" t="str">
            <v>Protección social en salud y sostenibilidad</v>
          </cell>
          <cell r="H202">
            <v>4803</v>
          </cell>
          <cell r="I202" t="str">
            <v>Departamentos con el sistema de vigilancia nutricional poblacional implementado</v>
          </cell>
          <cell r="J202" t="str">
            <v>Producto</v>
          </cell>
          <cell r="K202" t="str">
            <v>Sectorial</v>
          </cell>
          <cell r="L202" t="str">
            <v>SI</v>
          </cell>
          <cell r="M202" t="str">
            <v>SI</v>
          </cell>
          <cell r="N202" t="str">
            <v>NO</v>
          </cell>
          <cell r="O202" t="str">
            <v>SI</v>
          </cell>
          <cell r="P202" t="str">
            <v>Departamentos</v>
          </cell>
          <cell r="Q202" t="str">
            <v>Anual</v>
          </cell>
          <cell r="R202" t="str">
            <v>Capacidad</v>
          </cell>
          <cell r="S202">
            <v>0</v>
          </cell>
          <cell r="T202">
            <v>5</v>
          </cell>
          <cell r="U202">
            <v>10</v>
          </cell>
          <cell r="V202">
            <v>20</v>
          </cell>
          <cell r="W202">
            <v>32</v>
          </cell>
          <cell r="X202">
            <v>32</v>
          </cell>
          <cell r="Y202">
            <v>0</v>
          </cell>
          <cell r="Z202">
            <v>0</v>
          </cell>
          <cell r="AA202">
            <v>0</v>
          </cell>
          <cell r="AB202">
            <v>0</v>
          </cell>
          <cell r="AC202">
            <v>0</v>
          </cell>
          <cell r="AD202">
            <v>0</v>
          </cell>
          <cell r="AE202" t="str">
            <v xml:space="preserve">En el mes de abril se mantienen las actividades rutinarias de vigilancia nutricional (bajo peso al nacer, morbilidad por desnutrición aguda moderada y severa en menores de 5 años, mortalidad por, y, asociadas a desnutrición en menores de 5 años) a través </v>
          </cell>
          <cell r="AF202">
            <v>42490.208333333299</v>
          </cell>
          <cell r="AG202">
            <v>42501.358258946799</v>
          </cell>
          <cell r="AH202" t="str">
            <v>Elkin de Jesus Osorio Saldarriaga</v>
          </cell>
          <cell r="AI202" t="str">
            <v>eosorio@minsalud.gov.co</v>
          </cell>
          <cell r="AJ202">
            <v>0</v>
          </cell>
          <cell r="AK202">
            <v>0</v>
          </cell>
          <cell r="AL202">
            <v>0</v>
          </cell>
        </row>
        <row r="203">
          <cell r="A203">
            <v>4804</v>
          </cell>
          <cell r="B203" t="str">
            <v>Todos por un Nuevo País</v>
          </cell>
          <cell r="C203" t="str">
            <v>Movilidad social</v>
          </cell>
          <cell r="D203" t="str">
            <v>Garantizar los mínimos vitales y avanzar en el fortalecimiento de las capacidades de la población en pobreza extrema para su efectiva inclusión social y productiva (Sistema de Promoción Social).</v>
          </cell>
          <cell r="E203" t="str">
            <v>Salud y Protección</v>
          </cell>
          <cell r="F203" t="str">
            <v>Ministerio de Salud</v>
          </cell>
          <cell r="G203" t="str">
            <v>Protección social en salud y sostenibilidad</v>
          </cell>
          <cell r="H203">
            <v>4804</v>
          </cell>
          <cell r="I203" t="str">
            <v>Municipios con la estrategia de ciudades, ruralidad y entornos para los estilos de vida saludable implementada</v>
          </cell>
          <cell r="J203" t="str">
            <v>Producto</v>
          </cell>
          <cell r="K203" t="str">
            <v>Sectorial</v>
          </cell>
          <cell r="L203" t="str">
            <v>SI</v>
          </cell>
          <cell r="M203" t="str">
            <v>SI</v>
          </cell>
          <cell r="N203" t="str">
            <v>NO</v>
          </cell>
          <cell r="O203" t="str">
            <v>SI</v>
          </cell>
          <cell r="P203" t="str">
            <v>Municipios</v>
          </cell>
          <cell r="Q203" t="str">
            <v>Semestral</v>
          </cell>
          <cell r="R203" t="str">
            <v>Acumulado</v>
          </cell>
          <cell r="S203">
            <v>1</v>
          </cell>
          <cell r="T203">
            <v>0</v>
          </cell>
          <cell r="U203">
            <v>18</v>
          </cell>
          <cell r="V203">
            <v>18</v>
          </cell>
          <cell r="W203">
            <v>19</v>
          </cell>
          <cell r="X203">
            <v>55</v>
          </cell>
          <cell r="Y203">
            <v>0</v>
          </cell>
          <cell r="Z203">
            <v>0</v>
          </cell>
          <cell r="AA203">
            <v>0</v>
          </cell>
          <cell r="AB203">
            <v>0</v>
          </cell>
          <cell r="AC203">
            <v>0</v>
          </cell>
          <cell r="AD203">
            <v>0</v>
          </cell>
          <cell r="AE203" t="str">
            <v>Se define plan de implementación y despliegue para la estrategia CERS de ciudades, entorno y ruralidad saludable, se definen 3 talleres de socialización para las áreas demostrativas en Barranquilla, Pereira Y Cali.Se adelanta implementación de lineamiento</v>
          </cell>
          <cell r="AF203">
            <v>42490.208333333299</v>
          </cell>
          <cell r="AG203">
            <v>42501.604766747703</v>
          </cell>
          <cell r="AH203" t="str">
            <v>Fernando  Ramírez Campos</v>
          </cell>
          <cell r="AI203" t="str">
            <v>framirez@minsalud.gov.co</v>
          </cell>
          <cell r="AJ203">
            <v>60</v>
          </cell>
          <cell r="AK203">
            <v>0</v>
          </cell>
          <cell r="AL203">
            <v>0</v>
          </cell>
        </row>
        <row r="204">
          <cell r="A204">
            <v>5384</v>
          </cell>
          <cell r="B204" t="str">
            <v>Todos por un Nuevo País</v>
          </cell>
          <cell r="C204" t="str">
            <v>Movilidad social</v>
          </cell>
          <cell r="D204" t="str">
            <v>Garantizar los mínimos vitales y avanzar en el fortalecimiento de las capacidades de la población en pobreza extrema para su efectiva inclusión social y productiva (Sistema de Promoción Social).</v>
          </cell>
          <cell r="E204" t="str">
            <v>Salud y Protección</v>
          </cell>
          <cell r="F204" t="str">
            <v>Ministerio de Salud</v>
          </cell>
          <cell r="G204" t="str">
            <v>Protección social en salud y sostenibilidad</v>
          </cell>
          <cell r="H204">
            <v>5384</v>
          </cell>
          <cell r="I204" t="str">
            <v>Porcentaje de nacidos vivos con 4 o más controles prenatales – Nacional</v>
          </cell>
          <cell r="J204" t="str">
            <v>Gestión</v>
          </cell>
          <cell r="K204" t="str">
            <v>Sectorial</v>
          </cell>
          <cell r="L204" t="str">
            <v>NO</v>
          </cell>
          <cell r="M204" t="str">
            <v>NO</v>
          </cell>
          <cell r="N204" t="str">
            <v>NO</v>
          </cell>
          <cell r="O204" t="str">
            <v>SI</v>
          </cell>
          <cell r="P204" t="str">
            <v>Porcentaje</v>
          </cell>
          <cell r="Q204" t="str">
            <v>Anual</v>
          </cell>
          <cell r="R204" t="str">
            <v>Flujo</v>
          </cell>
          <cell r="S204">
            <v>84.8</v>
          </cell>
          <cell r="T204">
            <v>86.4</v>
          </cell>
          <cell r="U204">
            <v>87</v>
          </cell>
          <cell r="V204">
            <v>87.5</v>
          </cell>
          <cell r="W204">
            <v>88</v>
          </cell>
          <cell r="X204">
            <v>88</v>
          </cell>
          <cell r="Y204">
            <v>0</v>
          </cell>
          <cell r="Z204">
            <v>0</v>
          </cell>
          <cell r="AA204">
            <v>0</v>
          </cell>
          <cell r="AB204">
            <v>0</v>
          </cell>
          <cell r="AC204">
            <v>0</v>
          </cell>
          <cell r="AD204">
            <v>0</v>
          </cell>
          <cell r="AE204">
            <v>0</v>
          </cell>
          <cell r="AF204">
            <v>0</v>
          </cell>
          <cell r="AG204">
            <v>0</v>
          </cell>
          <cell r="AH204" t="str">
            <v>Ana María  Peñuela Poveda</v>
          </cell>
          <cell r="AI204" t="str">
            <v>apenuela@minsalud.gov.co</v>
          </cell>
          <cell r="AJ204">
            <v>540</v>
          </cell>
          <cell r="AK204">
            <v>0</v>
          </cell>
          <cell r="AL204">
            <v>0</v>
          </cell>
        </row>
        <row r="205">
          <cell r="A205">
            <v>5385</v>
          </cell>
          <cell r="B205" t="str">
            <v>Todos por un Nuevo País</v>
          </cell>
          <cell r="C205" t="str">
            <v>Movilidad social</v>
          </cell>
          <cell r="D205" t="str">
            <v>Garantizar los mínimos vitales y avanzar en el fortalecimiento de las capacidades de la población en pobreza extrema para su efectiva inclusión social y productiva (Sistema de Promoción Social).</v>
          </cell>
          <cell r="E205" t="str">
            <v>Salud y Protección</v>
          </cell>
          <cell r="F205" t="str">
            <v>Ministerio de Salud</v>
          </cell>
          <cell r="G205" t="str">
            <v>Protección social en salud y sostenibilidad</v>
          </cell>
          <cell r="H205">
            <v>5385</v>
          </cell>
          <cell r="I205" t="str">
            <v>Porcentaje de nacidos vivos con cuatro o más controles prenatales - Área rural dispersa</v>
          </cell>
          <cell r="J205" t="str">
            <v>Producto</v>
          </cell>
          <cell r="K205" t="str">
            <v>Sectorial</v>
          </cell>
          <cell r="L205" t="str">
            <v>NO</v>
          </cell>
          <cell r="M205" t="str">
            <v>NO</v>
          </cell>
          <cell r="N205" t="str">
            <v>NO</v>
          </cell>
          <cell r="O205" t="str">
            <v>SI</v>
          </cell>
          <cell r="P205" t="str">
            <v>Porcentaje</v>
          </cell>
          <cell r="Q205" t="str">
            <v>Anual</v>
          </cell>
          <cell r="R205" t="str">
            <v>Flujo</v>
          </cell>
          <cell r="S205">
            <v>77.8</v>
          </cell>
          <cell r="T205">
            <v>78.900000000000006</v>
          </cell>
          <cell r="U205">
            <v>80.7</v>
          </cell>
          <cell r="V205">
            <v>82.2</v>
          </cell>
          <cell r="W205">
            <v>83.6</v>
          </cell>
          <cell r="X205">
            <v>83.6</v>
          </cell>
          <cell r="Y205">
            <v>0</v>
          </cell>
          <cell r="Z205">
            <v>0</v>
          </cell>
          <cell r="AA205">
            <v>0</v>
          </cell>
          <cell r="AB205">
            <v>0</v>
          </cell>
          <cell r="AC205">
            <v>0</v>
          </cell>
          <cell r="AD205">
            <v>0</v>
          </cell>
          <cell r="AE205">
            <v>0</v>
          </cell>
          <cell r="AF205">
            <v>0</v>
          </cell>
          <cell r="AG205">
            <v>0</v>
          </cell>
          <cell r="AH205" t="str">
            <v>Ana María  Peñuela Poveda</v>
          </cell>
          <cell r="AI205" t="str">
            <v>apenuela@minsalud.gov.co</v>
          </cell>
          <cell r="AJ205">
            <v>540</v>
          </cell>
          <cell r="AK205">
            <v>0</v>
          </cell>
          <cell r="AL205">
            <v>0</v>
          </cell>
        </row>
        <row r="206">
          <cell r="A206">
            <v>5371</v>
          </cell>
          <cell r="B206" t="str">
            <v>Todos por un Nuevo País</v>
          </cell>
          <cell r="C206" t="str">
            <v>Movilidad social</v>
          </cell>
          <cell r="D206" t="str">
            <v>Garantizar los mínimos vitales y avanzar en el fortalecimiento de las capacidades de la población en pobreza extrema para su efectiva inclusión social y productiva (Sistema de Promoción Social).</v>
          </cell>
          <cell r="E206" t="str">
            <v>Salud y Protección</v>
          </cell>
          <cell r="F206" t="str">
            <v>Ministerio de Salud</v>
          </cell>
          <cell r="G206" t="str">
            <v>Salud Pública y promoción social</v>
          </cell>
          <cell r="H206">
            <v>5371</v>
          </cell>
          <cell r="I206" t="str">
            <v>Porcentaje de niños y niñas en primera infancia atendidos en educación inicial en el marco de la atención integral que reciben la consulta para la detección temprana de alteraciones en el crecimiento y desarrollo.</v>
          </cell>
          <cell r="J206" t="str">
            <v>Producto</v>
          </cell>
          <cell r="K206" t="str">
            <v>Transversal</v>
          </cell>
          <cell r="L206" t="str">
            <v>NO</v>
          </cell>
          <cell r="M206" t="str">
            <v>SI</v>
          </cell>
          <cell r="N206" t="str">
            <v>NO</v>
          </cell>
          <cell r="O206" t="str">
            <v>SI</v>
          </cell>
          <cell r="P206" t="str">
            <v>Porcentaje</v>
          </cell>
          <cell r="Q206" t="str">
            <v>Trimestral</v>
          </cell>
          <cell r="R206" t="str">
            <v>Stock</v>
          </cell>
          <cell r="S206">
            <v>0</v>
          </cell>
          <cell r="T206">
            <v>100</v>
          </cell>
          <cell r="U206">
            <v>100</v>
          </cell>
          <cell r="V206">
            <v>100</v>
          </cell>
          <cell r="W206">
            <v>100</v>
          </cell>
          <cell r="X206">
            <v>100</v>
          </cell>
          <cell r="Y206">
            <v>0</v>
          </cell>
          <cell r="Z206">
            <v>0</v>
          </cell>
          <cell r="AA206">
            <v>0</v>
          </cell>
          <cell r="AB206">
            <v>0</v>
          </cell>
          <cell r="AC206">
            <v>0</v>
          </cell>
          <cell r="AD206">
            <v>0</v>
          </cell>
          <cell r="AE206">
            <v>0</v>
          </cell>
          <cell r="AF206">
            <v>0</v>
          </cell>
          <cell r="AG206">
            <v>0</v>
          </cell>
          <cell r="AH206" t="str">
            <v>Martha Imelda  Linero Deluque</v>
          </cell>
          <cell r="AI206" t="str">
            <v>mlinero@minsalud.gov.co</v>
          </cell>
          <cell r="AJ206">
            <v>60</v>
          </cell>
          <cell r="AK206">
            <v>0</v>
          </cell>
          <cell r="AL206">
            <v>0</v>
          </cell>
        </row>
        <row r="207">
          <cell r="A207">
            <v>5372</v>
          </cell>
          <cell r="B207" t="str">
            <v>Todos por un Nuevo País</v>
          </cell>
          <cell r="C207" t="str">
            <v>Movilidad social</v>
          </cell>
          <cell r="D207" t="str">
            <v>Garantizar los mínimos vitales y avanzar en el fortalecimiento de las capacidades de la población en pobreza extrema para su efectiva inclusión social y productiva (Sistema de Promoción Social).</v>
          </cell>
          <cell r="E207" t="str">
            <v>Salud y Protección</v>
          </cell>
          <cell r="F207" t="str">
            <v>Ministerio de Salud</v>
          </cell>
          <cell r="G207" t="str">
            <v>Salud Pública y promoción social</v>
          </cell>
          <cell r="H207">
            <v>5372</v>
          </cell>
          <cell r="I207" t="str">
            <v>Porcentaje de niños y niñas en primera infancia atendidos en educación inicial en el marco de la atención integral con esquema de vacunación completo para la edad</v>
          </cell>
          <cell r="J207" t="str">
            <v>Producto</v>
          </cell>
          <cell r="K207" t="str">
            <v>Transversal</v>
          </cell>
          <cell r="L207" t="str">
            <v>NO</v>
          </cell>
          <cell r="M207" t="str">
            <v>SI</v>
          </cell>
          <cell r="N207" t="str">
            <v>NO</v>
          </cell>
          <cell r="O207" t="str">
            <v>SI</v>
          </cell>
          <cell r="P207" t="str">
            <v>Porcentaje</v>
          </cell>
          <cell r="Q207" t="str">
            <v>Trimestral</v>
          </cell>
          <cell r="R207" t="str">
            <v>Capacidad</v>
          </cell>
          <cell r="S207">
            <v>0</v>
          </cell>
          <cell r="T207">
            <v>80</v>
          </cell>
          <cell r="U207">
            <v>85</v>
          </cell>
          <cell r="V207">
            <v>90</v>
          </cell>
          <cell r="W207">
            <v>95</v>
          </cell>
          <cell r="X207">
            <v>95</v>
          </cell>
          <cell r="Y207">
            <v>0</v>
          </cell>
          <cell r="Z207">
            <v>0</v>
          </cell>
          <cell r="AA207">
            <v>0</v>
          </cell>
          <cell r="AB207">
            <v>0</v>
          </cell>
          <cell r="AC207">
            <v>0</v>
          </cell>
          <cell r="AD207">
            <v>0</v>
          </cell>
          <cell r="AE207">
            <v>0</v>
          </cell>
          <cell r="AF207">
            <v>0</v>
          </cell>
          <cell r="AG207">
            <v>0</v>
          </cell>
          <cell r="AH207" t="str">
            <v>Diego Alejandro  García Londoño</v>
          </cell>
          <cell r="AI207" t="str">
            <v>dgarcial@minsalud.gov.co</v>
          </cell>
          <cell r="AJ207">
            <v>60</v>
          </cell>
          <cell r="AK207">
            <v>0</v>
          </cell>
          <cell r="AL207">
            <v>0</v>
          </cell>
        </row>
        <row r="208">
          <cell r="A208">
            <v>5373</v>
          </cell>
          <cell r="B208" t="str">
            <v>Todos por un Nuevo País</v>
          </cell>
          <cell r="C208" t="str">
            <v>Movilidad social</v>
          </cell>
          <cell r="D208" t="str">
            <v>Garantizar los mínimos vitales y avanzar en el fortalecimiento de las capacidades de la población en pobreza extrema para su efectiva inclusión social y productiva (Sistema de Promoción Social).</v>
          </cell>
          <cell r="E208" t="str">
            <v>Salud y Protección</v>
          </cell>
          <cell r="F208" t="str">
            <v>Ministerio de Salud</v>
          </cell>
          <cell r="G208" t="str">
            <v>Salud Pública y promoción social</v>
          </cell>
          <cell r="H208">
            <v>5373</v>
          </cell>
          <cell r="I208" t="str">
            <v>Porcentaje de mujeres gestantes inscritas en las modalidades de educación inicial en el marco de la atención integral que reciben las consultas para la detección temprana de las alteraciones del embarazo</v>
          </cell>
          <cell r="J208" t="str">
            <v>Producto</v>
          </cell>
          <cell r="K208" t="str">
            <v>Transversal</v>
          </cell>
          <cell r="L208" t="str">
            <v>NO</v>
          </cell>
          <cell r="M208" t="str">
            <v>SI</v>
          </cell>
          <cell r="N208" t="str">
            <v>NO</v>
          </cell>
          <cell r="O208" t="str">
            <v>SI</v>
          </cell>
          <cell r="P208" t="str">
            <v>Porcentaje</v>
          </cell>
          <cell r="Q208" t="str">
            <v>Trimestral</v>
          </cell>
          <cell r="R208" t="str">
            <v>Stock</v>
          </cell>
          <cell r="S208">
            <v>0</v>
          </cell>
          <cell r="T208">
            <v>100</v>
          </cell>
          <cell r="U208">
            <v>100</v>
          </cell>
          <cell r="V208">
            <v>100</v>
          </cell>
          <cell r="W208">
            <v>100</v>
          </cell>
          <cell r="X208">
            <v>100</v>
          </cell>
          <cell r="Y208">
            <v>0</v>
          </cell>
          <cell r="Z208">
            <v>0</v>
          </cell>
          <cell r="AA208">
            <v>0</v>
          </cell>
          <cell r="AB208">
            <v>0</v>
          </cell>
          <cell r="AC208">
            <v>0</v>
          </cell>
          <cell r="AD208">
            <v>0</v>
          </cell>
          <cell r="AE208">
            <v>0</v>
          </cell>
          <cell r="AF208">
            <v>0</v>
          </cell>
          <cell r="AG208">
            <v>0</v>
          </cell>
          <cell r="AH208" t="str">
            <v>Martha Imelda  Linero Deluque</v>
          </cell>
          <cell r="AI208" t="str">
            <v>mlinero@minsalud.gov.co</v>
          </cell>
          <cell r="AJ208">
            <v>60</v>
          </cell>
          <cell r="AK208">
            <v>0</v>
          </cell>
          <cell r="AL208">
            <v>0</v>
          </cell>
        </row>
        <row r="209">
          <cell r="A209">
            <v>5374</v>
          </cell>
          <cell r="B209" t="str">
            <v>Todos por un Nuevo País</v>
          </cell>
          <cell r="C209" t="str">
            <v>Movilidad social</v>
          </cell>
          <cell r="D209" t="str">
            <v>Garantizar los mínimos vitales y avanzar en el fortalecimiento de las capacidades de la población en pobreza extrema para su efectiva inclusión social y productiva (Sistema de Promoción Social).</v>
          </cell>
          <cell r="E209" t="str">
            <v>Salud y Protección</v>
          </cell>
          <cell r="F209" t="str">
            <v>Ministerio de Salud</v>
          </cell>
          <cell r="G209" t="str">
            <v>Salud Pública y promoción social</v>
          </cell>
          <cell r="H209">
            <v>5374</v>
          </cell>
          <cell r="I209" t="str">
            <v>Porcentaje de mujeres gestantes inscritas en las modalidades de educación inicial en el marco de la atención integral que reciben atención del parto institucional o cesárea.</v>
          </cell>
          <cell r="J209" t="str">
            <v>Producto</v>
          </cell>
          <cell r="K209" t="str">
            <v>Transversal</v>
          </cell>
          <cell r="L209" t="str">
            <v>NO</v>
          </cell>
          <cell r="M209" t="str">
            <v>SI</v>
          </cell>
          <cell r="N209" t="str">
            <v>NO</v>
          </cell>
          <cell r="O209" t="str">
            <v>SI</v>
          </cell>
          <cell r="P209" t="str">
            <v>Porcentaje</v>
          </cell>
          <cell r="Q209" t="str">
            <v>Trimestral</v>
          </cell>
          <cell r="R209" t="str">
            <v>Capacidad</v>
          </cell>
          <cell r="S209">
            <v>0</v>
          </cell>
          <cell r="T209">
            <v>95</v>
          </cell>
          <cell r="U209">
            <v>95</v>
          </cell>
          <cell r="V209">
            <v>97</v>
          </cell>
          <cell r="W209">
            <v>99</v>
          </cell>
          <cell r="X209">
            <v>99</v>
          </cell>
          <cell r="Y209">
            <v>0</v>
          </cell>
          <cell r="Z209">
            <v>0</v>
          </cell>
          <cell r="AA209">
            <v>0</v>
          </cell>
          <cell r="AB209">
            <v>0</v>
          </cell>
          <cell r="AC209">
            <v>0</v>
          </cell>
          <cell r="AD209">
            <v>0</v>
          </cell>
          <cell r="AE209">
            <v>0</v>
          </cell>
          <cell r="AF209">
            <v>0</v>
          </cell>
          <cell r="AG209">
            <v>0</v>
          </cell>
          <cell r="AH209" t="str">
            <v>Martha Imelda  Linero Deluque</v>
          </cell>
          <cell r="AI209" t="str">
            <v>mlinero@minsalud.gov.co</v>
          </cell>
          <cell r="AJ209">
            <v>60</v>
          </cell>
          <cell r="AK209">
            <v>0</v>
          </cell>
          <cell r="AL209">
            <v>0</v>
          </cell>
        </row>
        <row r="210">
          <cell r="A210">
            <v>5375</v>
          </cell>
          <cell r="B210" t="str">
            <v>Todos por un Nuevo País</v>
          </cell>
          <cell r="C210" t="str">
            <v>Movilidad social</v>
          </cell>
          <cell r="D210" t="str">
            <v>Garantizar los mínimos vitales y avanzar en el fortalecimiento de las capacidades de la población en pobreza extrema para su efectiva inclusión social y productiva (Sistema de Promoción Social).</v>
          </cell>
          <cell r="E210" t="str">
            <v>Salud y Protección</v>
          </cell>
          <cell r="F210" t="str">
            <v>Ministerio de Salud</v>
          </cell>
          <cell r="G210" t="str">
            <v>Salud Pública y promoción social</v>
          </cell>
          <cell r="H210">
            <v>5375</v>
          </cell>
          <cell r="I210" t="str">
            <v>Porcentaje de niños y niñas en primera infancia atendidos en educación inicial en el marco de la atención integral con afiliación vigente al Sistema General de Seguridad Social en Salud</v>
          </cell>
          <cell r="J210" t="str">
            <v>Producto</v>
          </cell>
          <cell r="K210" t="str">
            <v>Transversal</v>
          </cell>
          <cell r="L210" t="str">
            <v>NO</v>
          </cell>
          <cell r="M210" t="str">
            <v>SI</v>
          </cell>
          <cell r="N210" t="str">
            <v>NO</v>
          </cell>
          <cell r="O210" t="str">
            <v>SI</v>
          </cell>
          <cell r="P210" t="str">
            <v>Porcentaje</v>
          </cell>
          <cell r="Q210" t="str">
            <v>Trimestral</v>
          </cell>
          <cell r="R210" t="str">
            <v>Stock</v>
          </cell>
          <cell r="S210">
            <v>0</v>
          </cell>
          <cell r="T210">
            <v>95</v>
          </cell>
          <cell r="U210">
            <v>100</v>
          </cell>
          <cell r="V210">
            <v>100</v>
          </cell>
          <cell r="W210">
            <v>100</v>
          </cell>
          <cell r="X210">
            <v>0</v>
          </cell>
          <cell r="Y210">
            <v>0</v>
          </cell>
          <cell r="Z210">
            <v>0</v>
          </cell>
          <cell r="AA210">
            <v>0</v>
          </cell>
          <cell r="AB210">
            <v>0</v>
          </cell>
          <cell r="AC210">
            <v>0</v>
          </cell>
          <cell r="AD210">
            <v>0</v>
          </cell>
          <cell r="AE210">
            <v>0</v>
          </cell>
          <cell r="AF210">
            <v>0</v>
          </cell>
          <cell r="AG210">
            <v>0</v>
          </cell>
          <cell r="AH210" t="str">
            <v>Lía Marcela Güiza Castillo</v>
          </cell>
          <cell r="AI210" t="str">
            <v>lguiza@minsalud.gov.co</v>
          </cell>
          <cell r="AJ210">
            <v>60</v>
          </cell>
          <cell r="AK210">
            <v>0</v>
          </cell>
          <cell r="AL210">
            <v>0</v>
          </cell>
        </row>
        <row r="211">
          <cell r="A211">
            <v>5376</v>
          </cell>
          <cell r="B211" t="str">
            <v>Todos por un Nuevo País</v>
          </cell>
          <cell r="C211" t="str">
            <v>Movilidad social</v>
          </cell>
          <cell r="D211" t="str">
            <v>Garantizar los mínimos vitales y avanzar en el fortalecimiento de las capacidades de la población en pobreza extrema para su efectiva inclusión social y productiva (Sistema de Promoción Social).</v>
          </cell>
          <cell r="E211" t="str">
            <v>Salud y Protección</v>
          </cell>
          <cell r="F211" t="str">
            <v>Ministerio de Salud</v>
          </cell>
          <cell r="G211" t="str">
            <v>Salud Pública y promoción social</v>
          </cell>
          <cell r="H211">
            <v>5376</v>
          </cell>
          <cell r="I211" t="str">
            <v>Porcentaje de mujeres gestantes inscritas en las modalidades de educación inicial en el marco de la atención integral con afiliación vigente al Sistema General de Seguridad Social en Salud</v>
          </cell>
          <cell r="J211" t="str">
            <v>Producto</v>
          </cell>
          <cell r="K211" t="str">
            <v>Transversal</v>
          </cell>
          <cell r="L211" t="str">
            <v>NO</v>
          </cell>
          <cell r="M211" t="str">
            <v>SI</v>
          </cell>
          <cell r="N211" t="str">
            <v>NO</v>
          </cell>
          <cell r="O211" t="str">
            <v>SI</v>
          </cell>
          <cell r="P211" t="str">
            <v>Porcentaje</v>
          </cell>
          <cell r="Q211" t="str">
            <v>Trimestral</v>
          </cell>
          <cell r="R211" t="str">
            <v>Stock</v>
          </cell>
          <cell r="S211">
            <v>0</v>
          </cell>
          <cell r="T211">
            <v>100</v>
          </cell>
          <cell r="U211">
            <v>100</v>
          </cell>
          <cell r="V211">
            <v>100</v>
          </cell>
          <cell r="W211">
            <v>100</v>
          </cell>
          <cell r="X211">
            <v>100</v>
          </cell>
          <cell r="Y211">
            <v>0</v>
          </cell>
          <cell r="Z211">
            <v>0</v>
          </cell>
          <cell r="AA211">
            <v>0</v>
          </cell>
          <cell r="AB211">
            <v>0</v>
          </cell>
          <cell r="AC211">
            <v>0</v>
          </cell>
          <cell r="AD211">
            <v>0</v>
          </cell>
          <cell r="AE211">
            <v>0</v>
          </cell>
          <cell r="AF211">
            <v>0</v>
          </cell>
          <cell r="AG211">
            <v>0</v>
          </cell>
          <cell r="AH211" t="str">
            <v>Lía Marcela Güiza Castillo</v>
          </cell>
          <cell r="AI211" t="str">
            <v>lguiza@minsalud.gov.co</v>
          </cell>
          <cell r="AJ211">
            <v>60</v>
          </cell>
          <cell r="AK211">
            <v>0</v>
          </cell>
          <cell r="AL211">
            <v>0</v>
          </cell>
        </row>
        <row r="212">
          <cell r="A212">
            <v>4979</v>
          </cell>
          <cell r="B212" t="str">
            <v>Todos por un Nuevo País</v>
          </cell>
          <cell r="C212" t="str">
            <v>Movilidad social</v>
          </cell>
          <cell r="D212" t="str">
            <v>Garantizar los mínimos vitales y avanzar en el fortalecimiento de las capacidades de la población en pobreza extrema para su efectiva inclusión social y productiva (Sistema de Promoción Social).</v>
          </cell>
          <cell r="E212" t="str">
            <v>Salud y Protección</v>
          </cell>
          <cell r="F212" t="str">
            <v>Ministerio de Salud</v>
          </cell>
          <cell r="G212" t="str">
            <v>Salud Pública y promoción social</v>
          </cell>
          <cell r="H212">
            <v>4979</v>
          </cell>
          <cell r="I212" t="str">
            <v>Municipios integrados al Observatorio Nacional de Convivencia y Protección de la Vida</v>
          </cell>
          <cell r="J212" t="str">
            <v>Producto</v>
          </cell>
          <cell r="K212" t="str">
            <v>Sectorial</v>
          </cell>
          <cell r="L212" t="str">
            <v>SI</v>
          </cell>
          <cell r="M212" t="str">
            <v>SI</v>
          </cell>
          <cell r="N212" t="str">
            <v>NO</v>
          </cell>
          <cell r="O212" t="str">
            <v>SI</v>
          </cell>
          <cell r="P212" t="str">
            <v>Número de municipios</v>
          </cell>
          <cell r="Q212" t="str">
            <v>Anual</v>
          </cell>
          <cell r="R212" t="str">
            <v>Acumulado</v>
          </cell>
          <cell r="S212">
            <v>0</v>
          </cell>
          <cell r="T212">
            <v>0</v>
          </cell>
          <cell r="U212">
            <v>8</v>
          </cell>
          <cell r="V212">
            <v>12</v>
          </cell>
          <cell r="W212">
            <v>12</v>
          </cell>
          <cell r="X212">
            <v>32</v>
          </cell>
          <cell r="Y212">
            <v>0</v>
          </cell>
          <cell r="Z212">
            <v>0</v>
          </cell>
          <cell r="AA212">
            <v>0</v>
          </cell>
          <cell r="AB212">
            <v>0</v>
          </cell>
          <cell r="AC212">
            <v>0</v>
          </cell>
          <cell r="AD212">
            <v>0</v>
          </cell>
          <cell r="AE212" t="str">
            <v>Dada la necesidad de construir la herramienta de medición para la línea de base de convivencia social y cultura ciudadana que servirá para los Laboratorios y hará parte de los indicadores que registrará el Observatorio, se procedió a fusionar este proceso</v>
          </cell>
          <cell r="AF212">
            <v>42490.208333333299</v>
          </cell>
          <cell r="AG212">
            <v>42501.631644062501</v>
          </cell>
          <cell r="AH212" t="str">
            <v>Ana María  Peñuela Poveda</v>
          </cell>
          <cell r="AI212" t="str">
            <v>apenuela@minsalud.gov.co</v>
          </cell>
          <cell r="AJ212">
            <v>60</v>
          </cell>
          <cell r="AK212">
            <v>0</v>
          </cell>
          <cell r="AL212">
            <v>0</v>
          </cell>
        </row>
        <row r="213">
          <cell r="A213">
            <v>4980</v>
          </cell>
          <cell r="B213" t="str">
            <v>Todos por un Nuevo País</v>
          </cell>
          <cell r="C213" t="str">
            <v>Movilidad social</v>
          </cell>
          <cell r="D213" t="str">
            <v>Garantizar los mínimos vitales y avanzar en el fortalecimiento de las capacidades de la población en pobreza extrema para su efectiva inclusión social y productiva (Sistema de Promoción Social).</v>
          </cell>
          <cell r="E213" t="str">
            <v>Salud y Protección</v>
          </cell>
          <cell r="F213" t="str">
            <v>Ministerio de Salud</v>
          </cell>
          <cell r="G213" t="str">
            <v>Salud Pública y promoción social</v>
          </cell>
          <cell r="H213">
            <v>4980</v>
          </cell>
          <cell r="I213" t="str">
            <v>Municipios que implementan acciones para la promoción de la convivencia social en sus Planes Integrales de Seguridad y Convivencia Ciudadana</v>
          </cell>
          <cell r="J213" t="str">
            <v>Producto</v>
          </cell>
          <cell r="K213" t="str">
            <v>Sectorial</v>
          </cell>
          <cell r="L213" t="str">
            <v>SI</v>
          </cell>
          <cell r="M213" t="str">
            <v>SI</v>
          </cell>
          <cell r="N213" t="str">
            <v>NO</v>
          </cell>
          <cell r="O213" t="str">
            <v>SI</v>
          </cell>
          <cell r="P213" t="str">
            <v>Número de municipios</v>
          </cell>
          <cell r="Q213" t="str">
            <v>Anual</v>
          </cell>
          <cell r="R213" t="str">
            <v>Acumulado</v>
          </cell>
          <cell r="S213">
            <v>0</v>
          </cell>
          <cell r="T213">
            <v>0</v>
          </cell>
          <cell r="U213">
            <v>14</v>
          </cell>
          <cell r="V213">
            <v>25</v>
          </cell>
          <cell r="W213">
            <v>25</v>
          </cell>
          <cell r="X213">
            <v>64</v>
          </cell>
          <cell r="Y213">
            <v>0</v>
          </cell>
          <cell r="Z213">
            <v>0</v>
          </cell>
          <cell r="AA213">
            <v>0</v>
          </cell>
          <cell r="AB213">
            <v>0</v>
          </cell>
          <cell r="AC213">
            <v>0</v>
          </cell>
          <cell r="AD213">
            <v>0</v>
          </cell>
          <cell r="AE213" t="str">
            <v>Jornada de orientación técnica para la implementación de los Lineamientos de Promoción de la Convivencia Social, a las entidades territoriales departamentales, distritales y ciudades capitales, mediante video conferencia, en la que se desarrollaron los si</v>
          </cell>
          <cell r="AF213">
            <v>42490.208333333299</v>
          </cell>
          <cell r="AG213">
            <v>42501.389324224503</v>
          </cell>
          <cell r="AH213" t="str">
            <v>Ana María  Peñuela Poveda</v>
          </cell>
          <cell r="AI213" t="str">
            <v>apenuela@minsalud.gov.co</v>
          </cell>
          <cell r="AJ213">
            <v>90</v>
          </cell>
          <cell r="AK213">
            <v>0</v>
          </cell>
          <cell r="AL213">
            <v>0</v>
          </cell>
        </row>
        <row r="214">
          <cell r="A214">
            <v>5136</v>
          </cell>
          <cell r="B214" t="str">
            <v>Todos por un Nuevo País</v>
          </cell>
          <cell r="C214" t="str">
            <v>Movilidad social</v>
          </cell>
          <cell r="D214" t="str">
            <v>Garantizar los mínimos vitales y avanzar en el fortalecimiento de las capacidades de la población en pobreza extrema para su efectiva inclusión social y productiva (Sistema de Promoción Social).</v>
          </cell>
          <cell r="E214" t="str">
            <v>Salud y Protección</v>
          </cell>
          <cell r="F214" t="str">
            <v>Ministerio de Salud</v>
          </cell>
          <cell r="G214" t="str">
            <v>Salud Pública y promoción social</v>
          </cell>
          <cell r="H214">
            <v>5136</v>
          </cell>
          <cell r="I214" t="str">
            <v>Víctimas con atención psicosocial en modalidad individual, familiar, comunitaria y/o grupal</v>
          </cell>
          <cell r="J214" t="str">
            <v>Producto</v>
          </cell>
          <cell r="K214" t="str">
            <v>Sectorial</v>
          </cell>
          <cell r="L214" t="str">
            <v>SI</v>
          </cell>
          <cell r="M214" t="str">
            <v>SI</v>
          </cell>
          <cell r="N214" t="str">
            <v>NO</v>
          </cell>
          <cell r="O214" t="str">
            <v>SI</v>
          </cell>
          <cell r="P214" t="str">
            <v>Personas víctimas</v>
          </cell>
          <cell r="Q214" t="str">
            <v>Anual</v>
          </cell>
          <cell r="R214" t="str">
            <v>Acumulado</v>
          </cell>
          <cell r="S214">
            <v>100000</v>
          </cell>
          <cell r="T214">
            <v>75000</v>
          </cell>
          <cell r="U214">
            <v>96666</v>
          </cell>
          <cell r="V214">
            <v>101666</v>
          </cell>
          <cell r="W214">
            <v>106668</v>
          </cell>
          <cell r="X214">
            <v>490000</v>
          </cell>
          <cell r="Y214">
            <v>0</v>
          </cell>
          <cell r="Z214">
            <v>0</v>
          </cell>
          <cell r="AA214">
            <v>0</v>
          </cell>
          <cell r="AB214">
            <v>0</v>
          </cell>
          <cell r="AC214">
            <v>0</v>
          </cell>
          <cell r="AD214">
            <v>0</v>
          </cell>
          <cell r="AE214" t="str">
            <v xml:space="preserve">Ministerio de Salud: Adopción de la Resolución de Distribución de recursos para la implementación del Papsivi en 8 entidades territoriales priorizadas, así como los "Lineamientos técnicos para apoyar la financiación de los gastos derivados del proceso de </v>
          </cell>
          <cell r="AF214">
            <v>42490.208333333299</v>
          </cell>
          <cell r="AG214">
            <v>42501.6360257755</v>
          </cell>
          <cell r="AH214" t="str">
            <v>Juan Pablo Corredor Pongutá</v>
          </cell>
          <cell r="AI214" t="str">
            <v>jpcorredor@minsalud.gov.co</v>
          </cell>
          <cell r="AJ214">
            <v>90</v>
          </cell>
          <cell r="AK214">
            <v>0</v>
          </cell>
          <cell r="AL214">
            <v>0</v>
          </cell>
        </row>
        <row r="215">
          <cell r="A215">
            <v>5137</v>
          </cell>
          <cell r="B215" t="str">
            <v>Todos por un Nuevo País</v>
          </cell>
          <cell r="C215" t="str">
            <v>Movilidad social</v>
          </cell>
          <cell r="D215" t="str">
            <v>Garantizar los mínimos vitales y avanzar en el fortalecimiento de las capacidades de la población en pobreza extrema para su efectiva inclusión social y productiva (Sistema de Promoción Social).</v>
          </cell>
          <cell r="E215" t="str">
            <v>Salud y Protección</v>
          </cell>
          <cell r="F215" t="str">
            <v>Ministerio de Salud</v>
          </cell>
          <cell r="G215" t="str">
            <v>Salud Pública y promoción social</v>
          </cell>
          <cell r="H215">
            <v>5137</v>
          </cell>
          <cell r="I215" t="str">
            <v>Casos reportados de enfermedades trasmitidas por alimentos</v>
          </cell>
          <cell r="J215" t="str">
            <v>Resultado</v>
          </cell>
          <cell r="K215" t="str">
            <v>Sectorial</v>
          </cell>
          <cell r="L215" t="str">
            <v>SI</v>
          </cell>
          <cell r="M215" t="str">
            <v>SI</v>
          </cell>
          <cell r="N215" t="str">
            <v>NO</v>
          </cell>
          <cell r="O215" t="str">
            <v>SI</v>
          </cell>
          <cell r="P215" t="str">
            <v>Brotes de Enfermedades</v>
          </cell>
          <cell r="Q215" t="str">
            <v>Anual</v>
          </cell>
          <cell r="R215" t="str">
            <v>Reducción</v>
          </cell>
          <cell r="S215">
            <v>1102</v>
          </cell>
          <cell r="T215">
            <v>1100</v>
          </cell>
          <cell r="U215">
            <v>1100</v>
          </cell>
          <cell r="V215">
            <v>1100</v>
          </cell>
          <cell r="W215">
            <v>1100</v>
          </cell>
          <cell r="X215">
            <v>1100</v>
          </cell>
          <cell r="Y215">
            <v>0</v>
          </cell>
          <cell r="Z215">
            <v>0</v>
          </cell>
          <cell r="AA215">
            <v>0</v>
          </cell>
          <cell r="AB215">
            <v>0</v>
          </cell>
          <cell r="AC215">
            <v>0</v>
          </cell>
          <cell r="AD215">
            <v>0</v>
          </cell>
          <cell r="AE215" t="str">
            <v>Durante el mes de marzo se notificaron por las entidades territoriales; 1574 casos y 106 brotes según publicación del Boletín Epidemiológico Semanal de la Dirección de Vigilancia y Análisis del Riesgo en Salud Pública - Instituto Nacional de Salud, semana</v>
          </cell>
          <cell r="AF215">
            <v>42460.208333333299</v>
          </cell>
          <cell r="AG215">
            <v>42493.576485335601</v>
          </cell>
          <cell r="AH215" t="str">
            <v>Elkin de Jesus Osorio Saldarriaga</v>
          </cell>
          <cell r="AI215" t="str">
            <v>eosorio@minsalud.gov.co</v>
          </cell>
          <cell r="AJ215">
            <v>0</v>
          </cell>
          <cell r="AK215">
            <v>0</v>
          </cell>
          <cell r="AL215">
            <v>0</v>
          </cell>
        </row>
        <row r="216">
          <cell r="A216">
            <v>5141</v>
          </cell>
          <cell r="B216" t="str">
            <v>Todos por un Nuevo País</v>
          </cell>
          <cell r="C216" t="str">
            <v>Movilidad social</v>
          </cell>
          <cell r="D216" t="str">
            <v>Garantizar los mínimos vitales y avanzar en el fortalecimiento de las capacidades de la población en pobreza extrema para su efectiva inclusión social y productiva (Sistema de Promoción Social).</v>
          </cell>
          <cell r="E216" t="str">
            <v>Salud y Protección</v>
          </cell>
          <cell r="F216" t="str">
            <v>Ministerio de Salud</v>
          </cell>
          <cell r="G216" t="str">
            <v>Salud Pública y promoción social</v>
          </cell>
          <cell r="H216">
            <v>5141</v>
          </cell>
          <cell r="I216" t="str">
            <v>Instrumentos regulatorios para la prevención del exceso de peso</v>
          </cell>
          <cell r="J216" t="str">
            <v>Producto</v>
          </cell>
          <cell r="K216" t="str">
            <v>Sectorial</v>
          </cell>
          <cell r="L216" t="str">
            <v>SI</v>
          </cell>
          <cell r="M216" t="str">
            <v>NO</v>
          </cell>
          <cell r="N216" t="str">
            <v>NO</v>
          </cell>
          <cell r="O216" t="str">
            <v>SI</v>
          </cell>
          <cell r="P216" t="str">
            <v>Instrumentos Regulatorios</v>
          </cell>
          <cell r="Q216" t="str">
            <v>Anual</v>
          </cell>
          <cell r="R216" t="str">
            <v>Acumulado</v>
          </cell>
          <cell r="S216">
            <v>0</v>
          </cell>
          <cell r="T216">
            <v>0</v>
          </cell>
          <cell r="U216">
            <v>1</v>
          </cell>
          <cell r="V216">
            <v>1</v>
          </cell>
          <cell r="W216">
            <v>2</v>
          </cell>
          <cell r="X216">
            <v>4</v>
          </cell>
          <cell r="Y216">
            <v>0</v>
          </cell>
          <cell r="Z216">
            <v>0</v>
          </cell>
          <cell r="AA216">
            <v>0</v>
          </cell>
          <cell r="AB216">
            <v>0</v>
          </cell>
          <cell r="AC216">
            <v>0</v>
          </cell>
          <cell r="AD216">
            <v>0</v>
          </cell>
          <cell r="AE216" t="str">
            <v>Continua la gestión para la aprobación y reglamentación de 2 proyectos: 1. Proyecto de modificación de la resolución 2121 de 2010, “Por la cual se definen los indicadores antropométricos, los patrones de referencia y los puntos de corte para la clasificac</v>
          </cell>
          <cell r="AF216">
            <v>42490.208333333299</v>
          </cell>
          <cell r="AG216">
            <v>42499.7472033218</v>
          </cell>
          <cell r="AH216" t="str">
            <v>Elkin de Jesus Osorio Saldarriaga</v>
          </cell>
          <cell r="AI216" t="str">
            <v>eosorio@minsalud.gov.co</v>
          </cell>
          <cell r="AJ216">
            <v>0</v>
          </cell>
          <cell r="AK216">
            <v>0</v>
          </cell>
          <cell r="AL216">
            <v>0</v>
          </cell>
        </row>
        <row r="217">
          <cell r="A217">
            <v>5240</v>
          </cell>
          <cell r="B217" t="str">
            <v>Todos por un Nuevo País</v>
          </cell>
          <cell r="C217" t="str">
            <v>Movilidad social</v>
          </cell>
          <cell r="D217" t="str">
            <v>Garantizar los mínimos vitales y avanzar en el fortalecimiento de las capacidades de la población en pobreza extrema para su efectiva inclusión social y productiva (Sistema de Promoción Social).</v>
          </cell>
          <cell r="E217" t="str">
            <v>Salud y Protección</v>
          </cell>
          <cell r="F217" t="str">
            <v>Ministerio de Salud</v>
          </cell>
          <cell r="G217" t="str">
            <v>Salud Pública y promoción social</v>
          </cell>
          <cell r="H217">
            <v>5240</v>
          </cell>
          <cell r="I217" t="str">
            <v>Municipios con la estrategia de prevención de embarazo en la adolescencia implementada</v>
          </cell>
          <cell r="J217" t="str">
            <v>Producto</v>
          </cell>
          <cell r="K217" t="str">
            <v>Transversal</v>
          </cell>
          <cell r="L217" t="str">
            <v>NO</v>
          </cell>
          <cell r="M217" t="str">
            <v>SI</v>
          </cell>
          <cell r="N217" t="str">
            <v>NO</v>
          </cell>
          <cell r="O217" t="str">
            <v>SI</v>
          </cell>
          <cell r="P217" t="str">
            <v>Municipios</v>
          </cell>
          <cell r="Q217" t="str">
            <v>Semestral</v>
          </cell>
          <cell r="R217" t="str">
            <v>Capacidad</v>
          </cell>
          <cell r="S217">
            <v>192</v>
          </cell>
          <cell r="T217">
            <v>62</v>
          </cell>
          <cell r="U217">
            <v>121</v>
          </cell>
          <cell r="V217">
            <v>182</v>
          </cell>
          <cell r="W217">
            <v>245</v>
          </cell>
          <cell r="X217">
            <v>245</v>
          </cell>
          <cell r="Y217">
            <v>0</v>
          </cell>
          <cell r="Z217">
            <v>0</v>
          </cell>
          <cell r="AA217">
            <v>0</v>
          </cell>
          <cell r="AB217">
            <v>0</v>
          </cell>
          <cell r="AC217">
            <v>0</v>
          </cell>
          <cell r="AD217">
            <v>0</v>
          </cell>
          <cell r="AE217" t="str">
            <v>En el marco del Convenio de Cooperacion entre el Ministerio de Salud y Proteccion Social y La Organización Internacional para las Migraciones se asignan gestores territoriales para los departamentos y municipios (210) a cargo del Minsalud en la estrategia</v>
          </cell>
          <cell r="AF217">
            <v>42400.208333333299</v>
          </cell>
          <cell r="AG217">
            <v>42501.631185185201</v>
          </cell>
          <cell r="AH217" t="str">
            <v>Ricardo Luque</v>
          </cell>
          <cell r="AI217" t="str">
            <v>rluque@minsalud.gov.co</v>
          </cell>
          <cell r="AJ217">
            <v>30</v>
          </cell>
          <cell r="AK217">
            <v>0</v>
          </cell>
          <cell r="AL217">
            <v>0</v>
          </cell>
        </row>
        <row r="218">
          <cell r="A218">
            <v>4811</v>
          </cell>
          <cell r="B218" t="str">
            <v>Todos por un Nuevo País</v>
          </cell>
          <cell r="C218" t="str">
            <v>Movilidad social</v>
          </cell>
          <cell r="D218" t="str">
            <v>Garantizar los mínimos vitales y avanzar en el fortalecimiento de las capacidades de la población en pobreza extrema para su efectiva inclusión social y productiva (Sistema de Promoción Social).</v>
          </cell>
          <cell r="E218" t="str">
            <v>Salud y Protección</v>
          </cell>
          <cell r="F218" t="str">
            <v>Ministerio de Salud</v>
          </cell>
          <cell r="G218" t="str">
            <v>Salud Pública y promoción social</v>
          </cell>
          <cell r="H218">
            <v>4811</v>
          </cell>
          <cell r="I218" t="str">
            <v>Cobertura de vacunación en menores de un año con terceras dosis de pentavalente</v>
          </cell>
          <cell r="J218" t="str">
            <v>Producto</v>
          </cell>
          <cell r="K218" t="str">
            <v>Sectorial</v>
          </cell>
          <cell r="L218" t="str">
            <v>SI</v>
          </cell>
          <cell r="M218" t="str">
            <v>SI</v>
          </cell>
          <cell r="N218" t="str">
            <v>NO</v>
          </cell>
          <cell r="O218" t="str">
            <v>SI</v>
          </cell>
          <cell r="P218" t="str">
            <v>Porcentaje</v>
          </cell>
          <cell r="Q218" t="str">
            <v>Mensual</v>
          </cell>
          <cell r="R218" t="str">
            <v>Flujo</v>
          </cell>
          <cell r="S218">
            <v>90</v>
          </cell>
          <cell r="T218">
            <v>95</v>
          </cell>
          <cell r="U218">
            <v>95</v>
          </cell>
          <cell r="V218">
            <v>95</v>
          </cell>
          <cell r="W218">
            <v>95</v>
          </cell>
          <cell r="X218">
            <v>95</v>
          </cell>
          <cell r="Y218">
            <v>22.9</v>
          </cell>
          <cell r="Z218">
            <v>24.105</v>
          </cell>
          <cell r="AA218">
            <v>91.3</v>
          </cell>
          <cell r="AB218">
            <v>96.105000000000004</v>
          </cell>
          <cell r="AC218">
            <v>42460.208333333299</v>
          </cell>
          <cell r="AD218">
            <v>42501.644300462998</v>
          </cell>
          <cell r="AE218" t="str">
            <v xml:space="preserve">La cobertura a nivel nacional para marzo es de 22,9% y corresponde a 168,218 dosis suministradas a menores de 1 año de edad. </v>
          </cell>
          <cell r="AF218">
            <v>42460.208333333299</v>
          </cell>
          <cell r="AG218">
            <v>42501.644300312502</v>
          </cell>
          <cell r="AH218" t="str">
            <v>Diego Alejandro  García Londoño</v>
          </cell>
          <cell r="AI218" t="str">
            <v>dgarcial@minsalud.gov.co</v>
          </cell>
          <cell r="AJ218">
            <v>30</v>
          </cell>
          <cell r="AK218">
            <v>42490.208333333299</v>
          </cell>
          <cell r="AL218">
            <v>-13</v>
          </cell>
        </row>
        <row r="219">
          <cell r="A219">
            <v>4812</v>
          </cell>
          <cell r="B219" t="str">
            <v>Todos por un Nuevo País</v>
          </cell>
          <cell r="C219" t="str">
            <v>Movilidad social</v>
          </cell>
          <cell r="D219" t="str">
            <v>Garantizar los mínimos vitales y avanzar en el fortalecimiento de las capacidades de la población en pobreza extrema para su efectiva inclusión social y productiva (Sistema de Promoción Social).</v>
          </cell>
          <cell r="E219" t="str">
            <v>Salud y Protección</v>
          </cell>
          <cell r="F219" t="str">
            <v>Ministerio de Salud</v>
          </cell>
          <cell r="G219" t="str">
            <v>Salud Pública y promoción social</v>
          </cell>
          <cell r="H219">
            <v>4812</v>
          </cell>
          <cell r="I219" t="str">
            <v>Cobertura de vacunación en niños de un año de edad con triple viral</v>
          </cell>
          <cell r="J219" t="str">
            <v>Producto</v>
          </cell>
          <cell r="K219" t="str">
            <v>Sectorial</v>
          </cell>
          <cell r="L219" t="str">
            <v>SI</v>
          </cell>
          <cell r="M219" t="str">
            <v>SI</v>
          </cell>
          <cell r="N219" t="str">
            <v>NO</v>
          </cell>
          <cell r="O219" t="str">
            <v>SI</v>
          </cell>
          <cell r="P219" t="str">
            <v>Porcentaje</v>
          </cell>
          <cell r="Q219" t="str">
            <v>Mensual</v>
          </cell>
          <cell r="R219" t="str">
            <v>Flujo</v>
          </cell>
          <cell r="S219">
            <v>91</v>
          </cell>
          <cell r="T219">
            <v>95</v>
          </cell>
          <cell r="U219">
            <v>95</v>
          </cell>
          <cell r="V219">
            <v>95</v>
          </cell>
          <cell r="W219">
            <v>95</v>
          </cell>
          <cell r="X219">
            <v>95</v>
          </cell>
          <cell r="Y219">
            <v>22.9</v>
          </cell>
          <cell r="Z219">
            <v>24.105</v>
          </cell>
          <cell r="AA219">
            <v>94</v>
          </cell>
          <cell r="AB219">
            <v>98.947000000000003</v>
          </cell>
          <cell r="AC219">
            <v>42460.208333333299</v>
          </cell>
          <cell r="AD219">
            <v>42501.644081597202</v>
          </cell>
          <cell r="AE219" t="str">
            <v>La cobertura nacional de 22,9% corresponde a 170,685 niños y niñas vacunadas con Triple viral al año de edad</v>
          </cell>
          <cell r="AF219">
            <v>42460.208333333299</v>
          </cell>
          <cell r="AG219">
            <v>42501.6440814815</v>
          </cell>
          <cell r="AH219" t="str">
            <v>Diego Alejandro  García Londoño</v>
          </cell>
          <cell r="AI219" t="str">
            <v>dgarcial@minsalud.gov.co</v>
          </cell>
          <cell r="AJ219">
            <v>30</v>
          </cell>
          <cell r="AK219">
            <v>42490.208333333299</v>
          </cell>
          <cell r="AL219">
            <v>-13</v>
          </cell>
        </row>
        <row r="220">
          <cell r="A220">
            <v>4813</v>
          </cell>
          <cell r="B220" t="str">
            <v>Todos por un Nuevo País</v>
          </cell>
          <cell r="C220" t="str">
            <v>Movilidad social</v>
          </cell>
          <cell r="D220" t="str">
            <v>Garantizar los mínimos vitales y avanzar en el fortalecimiento de las capacidades de la población en pobreza extrema para su efectiva inclusión social y productiva (Sistema de Promoción Social).</v>
          </cell>
          <cell r="E220" t="str">
            <v>Salud y Protección</v>
          </cell>
          <cell r="F220" t="str">
            <v>Ministerio de Salud</v>
          </cell>
          <cell r="G220" t="str">
            <v>Salud Pública y promoción social</v>
          </cell>
          <cell r="H220">
            <v>4813</v>
          </cell>
          <cell r="I220" t="str">
            <v>Tasa de mortalidad por IRA en niños y niñas menores de 5 años</v>
          </cell>
          <cell r="J220" t="str">
            <v>Resultado</v>
          </cell>
          <cell r="K220" t="str">
            <v>Sectorial</v>
          </cell>
          <cell r="L220" t="str">
            <v>SI</v>
          </cell>
          <cell r="M220" t="str">
            <v>SI</v>
          </cell>
          <cell r="N220" t="str">
            <v>NO</v>
          </cell>
          <cell r="O220" t="str">
            <v>SI</v>
          </cell>
          <cell r="P220" t="str">
            <v>Tasa</v>
          </cell>
          <cell r="Q220" t="str">
            <v>Anual</v>
          </cell>
          <cell r="R220" t="str">
            <v>Reducción</v>
          </cell>
          <cell r="S220">
            <v>16.100000000000001</v>
          </cell>
          <cell r="T220">
            <v>15.2</v>
          </cell>
          <cell r="U220">
            <v>14.3</v>
          </cell>
          <cell r="V220">
            <v>13.5</v>
          </cell>
          <cell r="W220">
            <v>12.6</v>
          </cell>
          <cell r="X220">
            <v>12.6</v>
          </cell>
          <cell r="Y220">
            <v>0</v>
          </cell>
          <cell r="Z220">
            <v>0</v>
          </cell>
          <cell r="AA220">
            <v>0</v>
          </cell>
          <cell r="AB220">
            <v>0</v>
          </cell>
          <cell r="AC220">
            <v>0</v>
          </cell>
          <cell r="AD220">
            <v>0</v>
          </cell>
          <cell r="AE220" t="str">
            <v>Se realiza asistencia técnica para generación de capacidades en Boyacá,Guanía,Copacabana (Antioquía),Chocó, Buenaventura y Cartagena, que contemplaban la estrategia comunitaria e institucional del Programa IRA. Se preparó trabajo de articulación con el mu</v>
          </cell>
          <cell r="AF220">
            <v>42490.208333333299</v>
          </cell>
          <cell r="AG220">
            <v>42499.750560034699</v>
          </cell>
          <cell r="AH220" t="str">
            <v>Jose Fernando  Valderrama Vergara</v>
          </cell>
          <cell r="AI220" t="str">
            <v>jvalderrama@minsalud.gov.co</v>
          </cell>
          <cell r="AJ220">
            <v>540</v>
          </cell>
          <cell r="AK220">
            <v>0</v>
          </cell>
          <cell r="AL220">
            <v>0</v>
          </cell>
        </row>
        <row r="221">
          <cell r="A221">
            <v>4814</v>
          </cell>
          <cell r="B221" t="str">
            <v>Todos por un Nuevo País</v>
          </cell>
          <cell r="C221" t="str">
            <v>Movilidad social</v>
          </cell>
          <cell r="D221" t="str">
            <v>Garantizar los mínimos vitales y avanzar en el fortalecimiento de las capacidades de la población en pobreza extrema para su efectiva inclusión social y productiva (Sistema de Promoción Social).</v>
          </cell>
          <cell r="E221" t="str">
            <v>Salud y Protección</v>
          </cell>
          <cell r="F221" t="str">
            <v>Ministerio de Salud</v>
          </cell>
          <cell r="G221" t="str">
            <v>Salud Pública y promoción social</v>
          </cell>
          <cell r="H221">
            <v>4814</v>
          </cell>
          <cell r="I221" t="str">
            <v>Tasa de mortalidad por EDA en niños y niñas menores de 5 años</v>
          </cell>
          <cell r="J221" t="str">
            <v>Resultado</v>
          </cell>
          <cell r="K221" t="str">
            <v>Sectorial</v>
          </cell>
          <cell r="L221" t="str">
            <v>SI</v>
          </cell>
          <cell r="M221" t="str">
            <v>SI</v>
          </cell>
          <cell r="N221" t="str">
            <v>NO</v>
          </cell>
          <cell r="O221" t="str">
            <v>SI</v>
          </cell>
          <cell r="P221" t="str">
            <v>Tasa</v>
          </cell>
          <cell r="Q221" t="str">
            <v>Anual</v>
          </cell>
          <cell r="R221" t="str">
            <v>Reducción</v>
          </cell>
          <cell r="S221">
            <v>3.5</v>
          </cell>
          <cell r="T221">
            <v>3.1</v>
          </cell>
          <cell r="U221">
            <v>3.1</v>
          </cell>
          <cell r="V221">
            <v>3.1</v>
          </cell>
          <cell r="W221">
            <v>3.1</v>
          </cell>
          <cell r="X221">
            <v>3.1</v>
          </cell>
          <cell r="Y221">
            <v>0</v>
          </cell>
          <cell r="Z221">
            <v>0</v>
          </cell>
          <cell r="AA221">
            <v>0</v>
          </cell>
          <cell r="AB221">
            <v>0</v>
          </cell>
          <cell r="AC221">
            <v>0</v>
          </cell>
          <cell r="AD221">
            <v>0</v>
          </cell>
          <cell r="AE221" t="str">
            <v xml:space="preserve">Socialización de ruta de atención integral de EDA en 5 ET Priorizadas (Cartagena, Puerto Inírida, Popayán, Pasto y Buenaventura) y se dieron orientaciones para lograr una mayor visibilización de la EDA como causa prioritaria de mortalidad para sus Planes </v>
          </cell>
          <cell r="AF221">
            <v>42490.208333333299</v>
          </cell>
          <cell r="AG221">
            <v>42499.750973530099</v>
          </cell>
          <cell r="AH221" t="str">
            <v>Jose Fernando  Valderrama Vergara</v>
          </cell>
          <cell r="AI221" t="str">
            <v>jvalderrama@minsalud.gov.co</v>
          </cell>
          <cell r="AJ221">
            <v>540</v>
          </cell>
          <cell r="AK221">
            <v>0</v>
          </cell>
          <cell r="AL221">
            <v>0</v>
          </cell>
        </row>
        <row r="222">
          <cell r="A222">
            <v>4816</v>
          </cell>
          <cell r="B222" t="str">
            <v>Todos por un Nuevo País</v>
          </cell>
          <cell r="C222" t="str">
            <v>Movilidad social</v>
          </cell>
          <cell r="D222" t="str">
            <v>Garantizar los mínimos vitales y avanzar en el fortalecimiento de las capacidades de la población en pobreza extrema para su efectiva inclusión social y productiva (Sistema de Promoción Social).</v>
          </cell>
          <cell r="E222" t="str">
            <v>Salud y Protección</v>
          </cell>
          <cell r="F222" t="str">
            <v>Ministerio de Salud</v>
          </cell>
          <cell r="G222" t="str">
            <v>Salud Pública y promoción social</v>
          </cell>
          <cell r="H222">
            <v>4816</v>
          </cell>
          <cell r="I222" t="str">
            <v>Porcentaje de Entidades Territoriales que alcanzan al menos un 80 % de cobertura en 4 o más controles prenatales</v>
          </cell>
          <cell r="J222" t="str">
            <v>Producto</v>
          </cell>
          <cell r="K222" t="str">
            <v>Sectorial</v>
          </cell>
          <cell r="L222" t="str">
            <v>SI</v>
          </cell>
          <cell r="M222" t="str">
            <v>NO</v>
          </cell>
          <cell r="N222" t="str">
            <v>NO</v>
          </cell>
          <cell r="O222" t="str">
            <v>SI</v>
          </cell>
          <cell r="P222" t="str">
            <v>porcentaje</v>
          </cell>
          <cell r="Q222" t="str">
            <v>Anual</v>
          </cell>
          <cell r="R222" t="str">
            <v>Capacidad</v>
          </cell>
          <cell r="S222">
            <v>60.6</v>
          </cell>
          <cell r="T222">
            <v>72</v>
          </cell>
          <cell r="U222">
            <v>75</v>
          </cell>
          <cell r="V222">
            <v>78</v>
          </cell>
          <cell r="W222">
            <v>80</v>
          </cell>
          <cell r="X222">
            <v>80</v>
          </cell>
          <cell r="Y222">
            <v>0</v>
          </cell>
          <cell r="Z222">
            <v>0</v>
          </cell>
          <cell r="AA222">
            <v>0</v>
          </cell>
          <cell r="AB222">
            <v>0</v>
          </cell>
          <cell r="AC222">
            <v>0</v>
          </cell>
          <cell r="AD222">
            <v>0</v>
          </cell>
          <cell r="AE222"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22">
            <v>42490.208333333299</v>
          </cell>
          <cell r="AG222">
            <v>42501.603020023103</v>
          </cell>
          <cell r="AH222" t="str">
            <v>Ricardo Luque</v>
          </cell>
          <cell r="AI222" t="str">
            <v>rluque@minsalud.gov.co</v>
          </cell>
          <cell r="AJ222">
            <v>540</v>
          </cell>
          <cell r="AK222">
            <v>0</v>
          </cell>
          <cell r="AL222">
            <v>0</v>
          </cell>
        </row>
        <row r="223">
          <cell r="A223">
            <v>4978</v>
          </cell>
          <cell r="B223" t="str">
            <v>Todos por un Nuevo País</v>
          </cell>
          <cell r="C223" t="str">
            <v>Movilidad social</v>
          </cell>
          <cell r="D223" t="str">
            <v>Garantizar los mínimos vitales y avanzar en el fortalecimiento de las capacidades de la población en pobreza extrema para su efectiva inclusión social y productiva (Sistema de Promoción Social).</v>
          </cell>
          <cell r="E223" t="str">
            <v>Salud y Protección</v>
          </cell>
          <cell r="F223" t="str">
            <v>Ministerio de Salud</v>
          </cell>
          <cell r="G223" t="str">
            <v>Salud Pública y promoción social</v>
          </cell>
          <cell r="H223">
            <v>4978</v>
          </cell>
          <cell r="I223" t="str">
            <v>Municipios con Laboratorios de Convivencia Social y Cultura Ciudadana con énfasis en violencia intrafamiliar</v>
          </cell>
          <cell r="J223" t="str">
            <v>Producto</v>
          </cell>
          <cell r="K223" t="str">
            <v>Sectorial</v>
          </cell>
          <cell r="L223" t="str">
            <v>SI</v>
          </cell>
          <cell r="M223" t="str">
            <v>SI</v>
          </cell>
          <cell r="N223" t="str">
            <v>NO</v>
          </cell>
          <cell r="O223" t="str">
            <v>SI</v>
          </cell>
          <cell r="P223" t="str">
            <v>Número de municipios</v>
          </cell>
          <cell r="Q223" t="str">
            <v>Anual</v>
          </cell>
          <cell r="R223" t="str">
            <v>Acumulado</v>
          </cell>
          <cell r="S223">
            <v>0</v>
          </cell>
          <cell r="T223">
            <v>8</v>
          </cell>
          <cell r="U223">
            <v>8</v>
          </cell>
          <cell r="V223">
            <v>8</v>
          </cell>
          <cell r="W223">
            <v>8</v>
          </cell>
          <cell r="X223">
            <v>32</v>
          </cell>
          <cell r="Y223">
            <v>0</v>
          </cell>
          <cell r="Z223">
            <v>0</v>
          </cell>
          <cell r="AA223">
            <v>0</v>
          </cell>
          <cell r="AB223">
            <v>0</v>
          </cell>
          <cell r="AC223">
            <v>0</v>
          </cell>
          <cell r="AD223">
            <v>0</v>
          </cell>
          <cell r="AE223" t="str">
            <v xml:space="preserve">El documento de estudios previos ajuste para el concurso de méritos, para la selección de un operador que desarrolle los Laboratorios de convivencia social y cultura ciudadana, debió ser modificado para integrar los dos procesos contractuales adelantados </v>
          </cell>
          <cell r="AF223">
            <v>42490.208333333299</v>
          </cell>
          <cell r="AG223">
            <v>42501.393309409701</v>
          </cell>
          <cell r="AH223" t="str">
            <v>Ana María  Peñuela Poveda</v>
          </cell>
          <cell r="AI223" t="str">
            <v>apenuela@minsalud.gov.co</v>
          </cell>
          <cell r="AJ223">
            <v>15</v>
          </cell>
          <cell r="AK223">
            <v>0</v>
          </cell>
          <cell r="AL223">
            <v>0</v>
          </cell>
        </row>
        <row r="224">
          <cell r="A224">
            <v>4798</v>
          </cell>
          <cell r="B224" t="str">
            <v>Todos por un Nuevo País</v>
          </cell>
          <cell r="C224" t="str">
            <v>Movilidad social</v>
          </cell>
          <cell r="D224" t="str">
            <v>Garantizar los mínimos vitales y avanzar en el fortalecimiento de las capacidades de la población en pobreza extrema para su efectiva inclusión social y productiva (Sistema de Promoción Social).</v>
          </cell>
          <cell r="E224" t="str">
            <v>Salud y Protección</v>
          </cell>
          <cell r="F224" t="str">
            <v>Ministerio de Salud</v>
          </cell>
          <cell r="G224" t="str">
            <v>Salud Pública y promoción social</v>
          </cell>
          <cell r="H224">
            <v>4798</v>
          </cell>
          <cell r="I224" t="str">
            <v>Porcentaje de casos de VIH detectados tempranamente</v>
          </cell>
          <cell r="J224" t="str">
            <v>Resultado</v>
          </cell>
          <cell r="K224" t="str">
            <v>Sectorial</v>
          </cell>
          <cell r="L224" t="str">
            <v>SI</v>
          </cell>
          <cell r="M224" t="str">
            <v>NO</v>
          </cell>
          <cell r="N224" t="str">
            <v>NO</v>
          </cell>
          <cell r="O224" t="str">
            <v>SI</v>
          </cell>
          <cell r="P224" t="str">
            <v>porcentaje</v>
          </cell>
          <cell r="Q224" t="str">
            <v>Anual</v>
          </cell>
          <cell r="R224" t="str">
            <v>Capacidad</v>
          </cell>
          <cell r="S224">
            <v>21</v>
          </cell>
          <cell r="T224">
            <v>22</v>
          </cell>
          <cell r="U224">
            <v>23</v>
          </cell>
          <cell r="V224">
            <v>23</v>
          </cell>
          <cell r="W224">
            <v>24</v>
          </cell>
          <cell r="X224">
            <v>24</v>
          </cell>
          <cell r="Y224">
            <v>0</v>
          </cell>
          <cell r="Z224">
            <v>0</v>
          </cell>
          <cell r="AA224">
            <v>0</v>
          </cell>
          <cell r="AB224">
            <v>0</v>
          </cell>
          <cell r="AC224">
            <v>0</v>
          </cell>
          <cell r="AD224">
            <v>0</v>
          </cell>
          <cell r="AE224" t="str">
            <v>Se avanza en la formación de profesionales de la salud en toma y lectura de pruebas rápidas. Taller en la ciudad de Cali. Se avanza en propuesyta de modificación al decreto 1543/97 y se continúa con los procesos de identificación de barreras y facilitador</v>
          </cell>
          <cell r="AF224">
            <v>42490.208333333299</v>
          </cell>
          <cell r="AG224">
            <v>42499.750152662004</v>
          </cell>
          <cell r="AH224" t="str">
            <v>Ricardo Luque</v>
          </cell>
          <cell r="AI224" t="str">
            <v>rluque@minsalud.gov.co</v>
          </cell>
          <cell r="AJ224">
            <v>540</v>
          </cell>
          <cell r="AK224">
            <v>0</v>
          </cell>
          <cell r="AL224">
            <v>0</v>
          </cell>
        </row>
        <row r="225">
          <cell r="A225">
            <v>4805</v>
          </cell>
          <cell r="B225" t="str">
            <v>Todos por un Nuevo País</v>
          </cell>
          <cell r="C225" t="str">
            <v>Movilidad social</v>
          </cell>
          <cell r="D225" t="str">
            <v>Garantizar los mínimos vitales y avanzar en el fortalecimiento de las capacidades de la población en pobreza extrema para su efectiva inclusión social y productiva (Sistema de Promoción Social).</v>
          </cell>
          <cell r="E225" t="str">
            <v>Salud y Protección</v>
          </cell>
          <cell r="F225" t="str">
            <v>Ministerio de Salud</v>
          </cell>
          <cell r="G225" t="str">
            <v>Salud Pública y promoción social</v>
          </cell>
          <cell r="H225">
            <v>4805</v>
          </cell>
          <cell r="I225" t="str">
            <v>Tasa de mortalidad prematura por enfermedades no transmisibles (por 100.000 habitantes de 30 a 70 años)</v>
          </cell>
          <cell r="J225" t="str">
            <v>Resultado</v>
          </cell>
          <cell r="K225" t="str">
            <v>Sectorial</v>
          </cell>
          <cell r="L225" t="str">
            <v>SI</v>
          </cell>
          <cell r="M225" t="str">
            <v>SI</v>
          </cell>
          <cell r="N225" t="str">
            <v>NO</v>
          </cell>
          <cell r="O225" t="str">
            <v>SI</v>
          </cell>
          <cell r="P225" t="str">
            <v>tasa</v>
          </cell>
          <cell r="Q225" t="str">
            <v>Anual</v>
          </cell>
          <cell r="R225" t="str">
            <v>Reducción</v>
          </cell>
          <cell r="S225">
            <v>221</v>
          </cell>
          <cell r="T225">
            <v>213.8</v>
          </cell>
          <cell r="U225">
            <v>200.65</v>
          </cell>
          <cell r="V225">
            <v>199.3</v>
          </cell>
          <cell r="W225">
            <v>192</v>
          </cell>
          <cell r="X225">
            <v>192</v>
          </cell>
          <cell r="Y225">
            <v>0</v>
          </cell>
          <cell r="Z225">
            <v>0</v>
          </cell>
          <cell r="AA225">
            <v>0</v>
          </cell>
          <cell r="AB225">
            <v>0</v>
          </cell>
          <cell r="AC225">
            <v>0</v>
          </cell>
          <cell r="AD225">
            <v>0</v>
          </cell>
          <cell r="AE225" t="str">
            <v xml:space="preserve">EPOC: Documentos prel. para prevén. y control de EPOC,herramientas técnicas para detección, rehabilitación pulmonar y educación para Epoc.Docum. prel. programa nacional cesación de consumo de tabaco. Matriz preli de atención Epoc. ECV: 50.000 Colombianos </v>
          </cell>
          <cell r="AF225">
            <v>42490.208333333299</v>
          </cell>
          <cell r="AG225">
            <v>42501.506713425901</v>
          </cell>
          <cell r="AH225" t="str">
            <v>Fernando  Ramírez Campos</v>
          </cell>
          <cell r="AI225" t="str">
            <v>framirez@minsalud.gov.co</v>
          </cell>
          <cell r="AJ225">
            <v>540</v>
          </cell>
          <cell r="AK225">
            <v>0</v>
          </cell>
          <cell r="AL225">
            <v>0</v>
          </cell>
        </row>
        <row r="226">
          <cell r="A226">
            <v>4809</v>
          </cell>
          <cell r="B226" t="str">
            <v>Todos por un Nuevo País</v>
          </cell>
          <cell r="C226" t="str">
            <v>Movilidad social</v>
          </cell>
          <cell r="D226" t="str">
            <v>Garantizar los mínimos vitales y avanzar en el fortalecimiento de las capacidades de la población en pobreza extrema para su efectiva inclusión social y productiva (Sistema de Promoción Social).</v>
          </cell>
          <cell r="E226" t="str">
            <v>Salud y Protección</v>
          </cell>
          <cell r="F226" t="str">
            <v>Ministerio de Salud</v>
          </cell>
          <cell r="G226" t="str">
            <v>Salud Pública y promoción social</v>
          </cell>
          <cell r="H226">
            <v>4809</v>
          </cell>
          <cell r="I226" t="str">
            <v>Tasa de mortalidad infantil por 1.000 nacidos vivos (ajustada)</v>
          </cell>
          <cell r="J226" t="str">
            <v>Resultado</v>
          </cell>
          <cell r="K226" t="str">
            <v>Sectorial</v>
          </cell>
          <cell r="L226" t="str">
            <v>SI</v>
          </cell>
          <cell r="M226" t="str">
            <v>SI</v>
          </cell>
          <cell r="N226" t="str">
            <v>NO</v>
          </cell>
          <cell r="O226" t="str">
            <v>SI</v>
          </cell>
          <cell r="P226" t="str">
            <v>Tasa</v>
          </cell>
          <cell r="Q226" t="str">
            <v>Anual</v>
          </cell>
          <cell r="R226" t="str">
            <v>Reducción</v>
          </cell>
          <cell r="S226">
            <v>21.3</v>
          </cell>
          <cell r="T226">
            <v>15.98</v>
          </cell>
          <cell r="U226">
            <v>15.49</v>
          </cell>
          <cell r="V226">
            <v>14.99</v>
          </cell>
          <cell r="W226">
            <v>14.5</v>
          </cell>
          <cell r="X226">
            <v>14.5</v>
          </cell>
          <cell r="Y226">
            <v>0</v>
          </cell>
          <cell r="Z226">
            <v>0</v>
          </cell>
          <cell r="AA226">
            <v>0</v>
          </cell>
          <cell r="AB226">
            <v>0</v>
          </cell>
          <cell r="AC226">
            <v>0</v>
          </cell>
          <cell r="AD226">
            <v>0</v>
          </cell>
          <cell r="AE226" t="str">
            <v>Durante este periodo se realizó la socialización de la segunda fase de despliegue territorial para la implementación de la atención integral a la primera infancia, así como la identificación de necesidades de asistencia técnica con especial énfasis en pla</v>
          </cell>
          <cell r="AF226">
            <v>42490.208333333299</v>
          </cell>
          <cell r="AG226">
            <v>42500.325021956</v>
          </cell>
          <cell r="AH226" t="str">
            <v>Lía Marcela Güiza Castillo</v>
          </cell>
          <cell r="AI226" t="str">
            <v>lguiza@minsalud.gov.co</v>
          </cell>
          <cell r="AJ226">
            <v>540</v>
          </cell>
          <cell r="AK226">
            <v>0</v>
          </cell>
          <cell r="AL226">
            <v>0</v>
          </cell>
        </row>
        <row r="227">
          <cell r="A227">
            <v>4810</v>
          </cell>
          <cell r="B227" t="str">
            <v>Todos por un Nuevo País</v>
          </cell>
          <cell r="C227" t="str">
            <v>Movilidad social</v>
          </cell>
          <cell r="D227" t="str">
            <v>Garantizar los mínimos vitales y avanzar en el fortalecimiento de las capacidades de la población en pobreza extrema para su efectiva inclusión social y productiva (Sistema de Promoción Social).</v>
          </cell>
          <cell r="E227" t="str">
            <v>Salud y Protección</v>
          </cell>
          <cell r="F227" t="str">
            <v>Ministerio de Salud</v>
          </cell>
          <cell r="G227" t="str">
            <v>Salud Pública y promoción social</v>
          </cell>
          <cell r="H227">
            <v>4810</v>
          </cell>
          <cell r="I227" t="str">
            <v>Biológicos incorporados en el Esquema Nacional de Vacunación</v>
          </cell>
          <cell r="J227" t="str">
            <v>Producto</v>
          </cell>
          <cell r="K227" t="str">
            <v>Sectorial</v>
          </cell>
          <cell r="L227" t="str">
            <v>SI</v>
          </cell>
          <cell r="M227" t="str">
            <v>NO</v>
          </cell>
          <cell r="N227" t="str">
            <v>NO</v>
          </cell>
          <cell r="O227" t="str">
            <v>SI</v>
          </cell>
          <cell r="P227" t="str">
            <v>Biológicos</v>
          </cell>
          <cell r="Q227" t="str">
            <v>Anual</v>
          </cell>
          <cell r="R227" t="str">
            <v>Capacidad</v>
          </cell>
          <cell r="S227">
            <v>19</v>
          </cell>
          <cell r="T227">
            <v>21</v>
          </cell>
          <cell r="U227">
            <v>21</v>
          </cell>
          <cell r="V227">
            <v>22</v>
          </cell>
          <cell r="W227">
            <v>23</v>
          </cell>
          <cell r="X227">
            <v>23</v>
          </cell>
          <cell r="Y227">
            <v>0</v>
          </cell>
          <cell r="Z227">
            <v>0</v>
          </cell>
          <cell r="AA227">
            <v>0</v>
          </cell>
          <cell r="AB227">
            <v>0</v>
          </cell>
          <cell r="AC227">
            <v>0</v>
          </cell>
          <cell r="AD227">
            <v>0</v>
          </cell>
          <cell r="AE227" t="str">
            <v>Para el mes de Marzo no se programo, por lo tanto se realizo el ingreso de ningún nuevo biológico.</v>
          </cell>
          <cell r="AF227">
            <v>42460.208333333299</v>
          </cell>
          <cell r="AG227">
            <v>42501.645979131899</v>
          </cell>
          <cell r="AH227" t="str">
            <v>Diego Alejandro  García Londoño</v>
          </cell>
          <cell r="AI227" t="str">
            <v>dgarcial@minsalud.gov.co</v>
          </cell>
          <cell r="AJ227">
            <v>30</v>
          </cell>
          <cell r="AK227">
            <v>0</v>
          </cell>
          <cell r="AL227">
            <v>0</v>
          </cell>
        </row>
        <row r="228">
          <cell r="A228">
            <v>5166</v>
          </cell>
          <cell r="B228" t="str">
            <v>Todos por un Nuevo País</v>
          </cell>
          <cell r="C228" t="str">
            <v>Movilidad social</v>
          </cell>
          <cell r="D228" t="str">
            <v>Garantizar los mínimos vitales y avanzar en el fortalecimiento de las capacidades de la población en pobreza extrema para su efectiva inclusión social y productiva (Sistema de Promoción Social).</v>
          </cell>
          <cell r="E228" t="str">
            <v>Trabajo</v>
          </cell>
          <cell r="F228" t="str">
            <v>Colpensiones</v>
          </cell>
          <cell r="G228" t="str">
            <v>Protección al Adulto Mayor</v>
          </cell>
          <cell r="H228">
            <v>5166</v>
          </cell>
          <cell r="I228" t="str">
            <v>Porcentaje de solicitudes de reconocimiento con término legal cumplido resueltas</v>
          </cell>
          <cell r="J228" t="str">
            <v>Gestión</v>
          </cell>
          <cell r="K228" t="str">
            <v>Sectorial</v>
          </cell>
          <cell r="L228" t="str">
            <v>NO</v>
          </cell>
          <cell r="M228" t="str">
            <v>NO</v>
          </cell>
          <cell r="N228" t="str">
            <v>NO</v>
          </cell>
          <cell r="O228" t="str">
            <v>SI</v>
          </cell>
          <cell r="P228" t="str">
            <v>Porcentaje</v>
          </cell>
          <cell r="Q228" t="str">
            <v>Mensual</v>
          </cell>
          <cell r="R228" t="str">
            <v>Stock</v>
          </cell>
          <cell r="S228">
            <v>92.3</v>
          </cell>
          <cell r="T228">
            <v>100</v>
          </cell>
          <cell r="U228">
            <v>100</v>
          </cell>
          <cell r="V228">
            <v>100</v>
          </cell>
          <cell r="W228">
            <v>100</v>
          </cell>
          <cell r="X228">
            <v>100</v>
          </cell>
          <cell r="Y228">
            <v>99.49</v>
          </cell>
          <cell r="Z228">
            <v>99.49</v>
          </cell>
          <cell r="AA228">
            <v>99.49</v>
          </cell>
          <cell r="AB228">
            <v>99.49</v>
          </cell>
          <cell r="AC228">
            <v>42490.208333333299</v>
          </cell>
          <cell r="AD228">
            <v>42500.460091898101</v>
          </cell>
          <cell r="AE228" t="str">
            <v xml:space="preserve">Las solicitudes de reconocimiento de prestaciones radicadas con términos legales cumplidos correspondieron a 1.486.458 de las cuales se resolvieron 1.478.850. Esta es una cifra acumulada desde el inicio de operaciones de la Empresa y mide las solicitudes </v>
          </cell>
          <cell r="AF228">
            <v>42490.208333333299</v>
          </cell>
          <cell r="AG228">
            <v>42500.4600917477</v>
          </cell>
          <cell r="AH228" t="str">
            <v>Jorge Alberto Silva Acero</v>
          </cell>
          <cell r="AI228" t="str">
            <v>jsilva@colpensiones.gov.co</v>
          </cell>
          <cell r="AJ228">
            <v>10</v>
          </cell>
          <cell r="AK228">
            <v>42520.208333333299</v>
          </cell>
          <cell r="AL228">
            <v>-23</v>
          </cell>
        </row>
        <row r="229">
          <cell r="A229">
            <v>4348</v>
          </cell>
          <cell r="B229" t="str">
            <v>Todos por un Nuevo País</v>
          </cell>
          <cell r="C229" t="str">
            <v>Movilidad social</v>
          </cell>
          <cell r="D229" t="str">
            <v>Garantizar los mínimos vitales y avanzar en el fortalecimiento de las capacidades de la población en pobreza extrema para su efectiva inclusión social y productiva (Sistema de Promoción Social).</v>
          </cell>
          <cell r="E229" t="str">
            <v>Vivienda</v>
          </cell>
          <cell r="F229" t="str">
            <v>MinVivienda</v>
          </cell>
          <cell r="G229" t="str">
            <v>Planificación, fortalecimiento e incentivos a las soluciones de vivienda</v>
          </cell>
          <cell r="H229">
            <v>4348</v>
          </cell>
          <cell r="I229" t="str">
            <v>Mejoramientos de vivienda  ejecutados</v>
          </cell>
          <cell r="J229" t="str">
            <v>Gestión</v>
          </cell>
          <cell r="K229" t="str">
            <v>Sectorial</v>
          </cell>
          <cell r="L229" t="str">
            <v>SI</v>
          </cell>
          <cell r="M229" t="str">
            <v>NO</v>
          </cell>
          <cell r="N229" t="str">
            <v>NO</v>
          </cell>
          <cell r="O229" t="str">
            <v>SI</v>
          </cell>
          <cell r="P229" t="str">
            <v>Mejoramientos</v>
          </cell>
          <cell r="Q229" t="str">
            <v>Trimestral</v>
          </cell>
          <cell r="R229" t="str">
            <v>Acumulado</v>
          </cell>
          <cell r="S229">
            <v>8000</v>
          </cell>
          <cell r="T229">
            <v>2845</v>
          </cell>
          <cell r="U229">
            <v>10511</v>
          </cell>
          <cell r="V229">
            <v>4799</v>
          </cell>
          <cell r="W229">
            <v>4936</v>
          </cell>
          <cell r="X229">
            <v>23091</v>
          </cell>
          <cell r="Y229">
            <v>681</v>
          </cell>
          <cell r="Z229">
            <v>6.4790000000000001</v>
          </cell>
          <cell r="AA229">
            <v>3588</v>
          </cell>
          <cell r="AB229">
            <v>15.539</v>
          </cell>
          <cell r="AC229">
            <v>42460.208333333299</v>
          </cell>
          <cell r="AD229">
            <v>42500.495117708298</v>
          </cell>
          <cell r="AE229" t="str">
            <v xml:space="preserve">En el mes de marzo se iniciaron 19 mejoramientos por parte de las CCF. Para un acumulado en el primer trimestre de 2016, 80 mejoramientos de vivienda. </v>
          </cell>
          <cell r="AF229">
            <v>42460.208333333299</v>
          </cell>
          <cell r="AG229">
            <v>42500.495116666702</v>
          </cell>
          <cell r="AH229" t="str">
            <v>Alejandro Quintero Romero</v>
          </cell>
          <cell r="AI229" t="str">
            <v>alquintero@minvivienda.gov.co</v>
          </cell>
          <cell r="AJ229">
            <v>30</v>
          </cell>
          <cell r="AK229">
            <v>42551.208333333299</v>
          </cell>
          <cell r="AL229">
            <v>-73</v>
          </cell>
        </row>
        <row r="230">
          <cell r="A230">
            <v>4352</v>
          </cell>
          <cell r="B230" t="str">
            <v>Todos por un Nuevo País</v>
          </cell>
          <cell r="C230" t="str">
            <v>Movilidad social</v>
          </cell>
          <cell r="D230" t="str">
            <v>Garantizar los mínimos vitales y avanzar en el fortalecimiento de las capacidades de la población en pobreza extrema para su efectiva inclusión social y productiva (Sistema de Promoción Social).</v>
          </cell>
          <cell r="E230" t="str">
            <v>Vivienda</v>
          </cell>
          <cell r="F230" t="str">
            <v>MinVivienda</v>
          </cell>
          <cell r="G230" t="str">
            <v>Planificación, fortalecimiento e incentivos a las soluciones de vivienda</v>
          </cell>
          <cell r="H230">
            <v>4352</v>
          </cell>
          <cell r="I230" t="str">
            <v>Porcentaje de hogares urbanos en situación de déficit de vivienda cuantitativo</v>
          </cell>
          <cell r="J230" t="str">
            <v>Resultado</v>
          </cell>
          <cell r="K230" t="str">
            <v>Sectorial</v>
          </cell>
          <cell r="L230" t="str">
            <v>SI</v>
          </cell>
          <cell r="M230" t="str">
            <v>NO</v>
          </cell>
          <cell r="N230" t="str">
            <v>NO</v>
          </cell>
          <cell r="O230" t="str">
            <v>SI</v>
          </cell>
          <cell r="P230" t="str">
            <v>Porcentaje</v>
          </cell>
          <cell r="Q230" t="str">
            <v>Anual</v>
          </cell>
          <cell r="R230" t="str">
            <v>Reducción</v>
          </cell>
          <cell r="S230">
            <v>7</v>
          </cell>
          <cell r="T230">
            <v>6.8</v>
          </cell>
          <cell r="U230">
            <v>6.4</v>
          </cell>
          <cell r="V230">
            <v>6</v>
          </cell>
          <cell r="W230">
            <v>5.5</v>
          </cell>
          <cell r="X230">
            <v>5.5</v>
          </cell>
          <cell r="Y230">
            <v>0</v>
          </cell>
          <cell r="Z230">
            <v>0</v>
          </cell>
          <cell r="AA230">
            <v>0</v>
          </cell>
          <cell r="AB230">
            <v>0</v>
          </cell>
          <cell r="AC230">
            <v>0</v>
          </cell>
          <cell r="AD230">
            <v>0</v>
          </cell>
          <cell r="AE230" t="str">
            <v>Con el fin de disminuir el déficit de vivienda urbana, y apoyar diversos segmentos de la población, con ingresos y capacidades de ahorro distintas, se han creado diferentes programas en la política de vivienda urbana como son Mi Casa Ya Ahorradores, Mi Ca</v>
          </cell>
          <cell r="AF230">
            <v>42400.208333333299</v>
          </cell>
          <cell r="AG230">
            <v>42500.425654479201</v>
          </cell>
          <cell r="AH230" t="str">
            <v>Diana Margarita Barrera Cruz</v>
          </cell>
          <cell r="AI230" t="str">
            <v>dbarrera@minvivienda.gov.co</v>
          </cell>
          <cell r="AJ230">
            <v>120</v>
          </cell>
          <cell r="AK230">
            <v>0</v>
          </cell>
          <cell r="AL230">
            <v>0</v>
          </cell>
        </row>
        <row r="231">
          <cell r="A231">
            <v>4353</v>
          </cell>
          <cell r="B231" t="str">
            <v>Todos por un Nuevo País</v>
          </cell>
          <cell r="C231" t="str">
            <v>Movilidad social</v>
          </cell>
          <cell r="D231" t="str">
            <v>Garantizar los mínimos vitales y avanzar en el fortalecimiento de las capacidades de la población en pobreza extrema para su efectiva inclusión social y productiva (Sistema de Promoción Social).</v>
          </cell>
          <cell r="E231" t="str">
            <v>Vivienda</v>
          </cell>
          <cell r="F231" t="str">
            <v>MinVivienda</v>
          </cell>
          <cell r="G231" t="str">
            <v>Planificación, fortalecimiento e incentivos a las soluciones de vivienda</v>
          </cell>
          <cell r="H231">
            <v>4353</v>
          </cell>
          <cell r="I231" t="str">
            <v>Viviendas urbanas públicas y privadas iniciadas</v>
          </cell>
          <cell r="J231" t="str">
            <v>Producto</v>
          </cell>
          <cell r="K231" t="str">
            <v>Sectorial</v>
          </cell>
          <cell r="L231" t="str">
            <v>SI</v>
          </cell>
          <cell r="M231" t="str">
            <v>NO</v>
          </cell>
          <cell r="N231" t="str">
            <v>NO</v>
          </cell>
          <cell r="O231" t="str">
            <v>SI</v>
          </cell>
          <cell r="P231" t="str">
            <v>Viviendas</v>
          </cell>
          <cell r="Q231" t="str">
            <v>Trimestral</v>
          </cell>
          <cell r="R231" t="str">
            <v>Acumulado</v>
          </cell>
          <cell r="S231">
            <v>931277</v>
          </cell>
          <cell r="T231">
            <v>148113</v>
          </cell>
          <cell r="U231">
            <v>179148.334</v>
          </cell>
          <cell r="V231">
            <v>256153.111</v>
          </cell>
          <cell r="W231">
            <v>216585.215</v>
          </cell>
          <cell r="X231">
            <v>800000</v>
          </cell>
          <cell r="Y231">
            <v>0</v>
          </cell>
          <cell r="Z231">
            <v>0</v>
          </cell>
          <cell r="AA231">
            <v>0</v>
          </cell>
          <cell r="AB231">
            <v>0</v>
          </cell>
          <cell r="AC231">
            <v>0</v>
          </cell>
          <cell r="AD231">
            <v>0</v>
          </cell>
          <cell r="AE231">
            <v>0</v>
          </cell>
          <cell r="AF231">
            <v>0</v>
          </cell>
          <cell r="AG231">
            <v>0</v>
          </cell>
          <cell r="AH231" t="str">
            <v>Diana Margarita Barrera Cruz</v>
          </cell>
          <cell r="AI231" t="str">
            <v>dbarrera@minvivienda.gov.co</v>
          </cell>
          <cell r="AJ231">
            <v>90</v>
          </cell>
          <cell r="AK231">
            <v>0</v>
          </cell>
          <cell r="AL231">
            <v>0</v>
          </cell>
        </row>
        <row r="232">
          <cell r="A232">
            <v>4354</v>
          </cell>
          <cell r="B232" t="str">
            <v>Todos por un Nuevo País</v>
          </cell>
          <cell r="C232" t="str">
            <v>Movilidad social</v>
          </cell>
          <cell r="D232" t="str">
            <v>Garantizar los mínimos vitales y avanzar en el fortalecimiento de las capacidades de la población en pobreza extrema para su efectiva inclusión social y productiva (Sistema de Promoción Social).</v>
          </cell>
          <cell r="E232" t="str">
            <v>Vivienda</v>
          </cell>
          <cell r="F232" t="str">
            <v>MinVivienda</v>
          </cell>
          <cell r="G232" t="str">
            <v>Planificación, fortalecimiento e incentivos a las soluciones de vivienda</v>
          </cell>
          <cell r="H232">
            <v>4354</v>
          </cell>
          <cell r="I232" t="str">
            <v>Viviendas de interés prioritario y  social iniciadas con apoyo de Fonvivienda</v>
          </cell>
          <cell r="J232" t="str">
            <v>Producto</v>
          </cell>
          <cell r="K232" t="str">
            <v>Sectorial</v>
          </cell>
          <cell r="L232" t="str">
            <v>SI</v>
          </cell>
          <cell r="M232" t="str">
            <v>NO</v>
          </cell>
          <cell r="N232" t="str">
            <v>NO</v>
          </cell>
          <cell r="O232" t="str">
            <v>SI</v>
          </cell>
          <cell r="P232" t="str">
            <v>Viviendas</v>
          </cell>
          <cell r="Q232" t="str">
            <v>Mensual</v>
          </cell>
          <cell r="R232" t="str">
            <v>Acumulado</v>
          </cell>
          <cell r="S232">
            <v>241886</v>
          </cell>
          <cell r="T232">
            <v>64000</v>
          </cell>
          <cell r="U232">
            <v>110500</v>
          </cell>
          <cell r="V232">
            <v>96500</v>
          </cell>
          <cell r="W232">
            <v>29000</v>
          </cell>
          <cell r="X232">
            <v>300000</v>
          </cell>
          <cell r="Y232">
            <v>18724</v>
          </cell>
          <cell r="Z232">
            <v>16.945</v>
          </cell>
          <cell r="AA232">
            <v>88328</v>
          </cell>
          <cell r="AB232">
            <v>29.443000000000001</v>
          </cell>
          <cell r="AC232">
            <v>42460.208333333299</v>
          </cell>
          <cell r="AD232">
            <v>42501.424238888903</v>
          </cell>
          <cell r="AE232" t="str">
            <v>Al mes de marzo se han iniciado 8.378 soluciones de vivienda en el Programa de Cobertura a la Tasa - FRECH, y habilitado 6.647 hogares en el Programa de Vivienda Mi Casa Ya, se han iniciado 3.699 soluciones de vivienda de interés prioritario en el Program</v>
          </cell>
          <cell r="AF232">
            <v>42460.208333333299</v>
          </cell>
          <cell r="AG232">
            <v>42501.4242387384</v>
          </cell>
          <cell r="AH232" t="str">
            <v>Alejandro Quintero Romero</v>
          </cell>
          <cell r="AI232" t="str">
            <v>alquintero@minvivienda.gov.co</v>
          </cell>
          <cell r="AJ232">
            <v>30</v>
          </cell>
          <cell r="AK232">
            <v>42490.208333333299</v>
          </cell>
          <cell r="AL232">
            <v>-13</v>
          </cell>
        </row>
        <row r="233">
          <cell r="A233">
            <v>4355</v>
          </cell>
          <cell r="B233" t="str">
            <v>Todos por un Nuevo País</v>
          </cell>
          <cell r="C233" t="str">
            <v>Movilidad social</v>
          </cell>
          <cell r="D233" t="str">
            <v>Garantizar los mínimos vitales y avanzar en el fortalecimiento de las capacidades de la población en pobreza extrema para su efectiva inclusión social y productiva (Sistema de Promoción Social).</v>
          </cell>
          <cell r="E233" t="str">
            <v>Vivienda</v>
          </cell>
          <cell r="F233" t="str">
            <v>MinVivienda</v>
          </cell>
          <cell r="G233" t="str">
            <v>Planificación, fortalecimiento e incentivos a las soluciones de vivienda</v>
          </cell>
          <cell r="H233">
            <v>4355</v>
          </cell>
          <cell r="I233" t="str">
            <v>Subsidios familiares de vivienda de interés social asignados con apoyo de las CCF</v>
          </cell>
          <cell r="J233" t="str">
            <v>Producto</v>
          </cell>
          <cell r="K233" t="str">
            <v>Sectorial</v>
          </cell>
          <cell r="L233" t="str">
            <v>SI</v>
          </cell>
          <cell r="M233" t="str">
            <v>NO</v>
          </cell>
          <cell r="N233" t="str">
            <v>NO</v>
          </cell>
          <cell r="O233" t="str">
            <v>SI</v>
          </cell>
          <cell r="P233" t="str">
            <v>Subsidios</v>
          </cell>
          <cell r="Q233" t="str">
            <v>Trimestral</v>
          </cell>
          <cell r="R233" t="str">
            <v>Acumulado</v>
          </cell>
          <cell r="S233">
            <v>122987</v>
          </cell>
          <cell r="T233">
            <v>25000</v>
          </cell>
          <cell r="U233">
            <v>25000</v>
          </cell>
          <cell r="V233">
            <v>25000</v>
          </cell>
          <cell r="W233">
            <v>25000</v>
          </cell>
          <cell r="X233">
            <v>100000</v>
          </cell>
          <cell r="Y233">
            <v>5268</v>
          </cell>
          <cell r="Z233">
            <v>21.071999999999999</v>
          </cell>
          <cell r="AA233">
            <v>59525</v>
          </cell>
          <cell r="AB233">
            <v>59.524999999999999</v>
          </cell>
          <cell r="AC233">
            <v>42460.208333333299</v>
          </cell>
          <cell r="AD233">
            <v>42500.495655358798</v>
          </cell>
          <cell r="AE233" t="str">
            <v>En el mes de marzo se asignaron 1.786 SFV en el departamento de Antioquia, Atlántico, Bogotá, Cundinamarca, Risaralda, Santander, Tolima y Valle por parte de las CCF. En el primer trimestre el año se han asignado 5.268 subsidios familiares de vivienda por</v>
          </cell>
          <cell r="AF233">
            <v>42460.208333333299</v>
          </cell>
          <cell r="AG233">
            <v>42500.495655243103</v>
          </cell>
          <cell r="AH233" t="str">
            <v>Alejandro Quintero Romero</v>
          </cell>
          <cell r="AI233" t="str">
            <v>alquintero@minvivienda.gov.co</v>
          </cell>
          <cell r="AJ233">
            <v>30</v>
          </cell>
          <cell r="AK233">
            <v>42551.208333333299</v>
          </cell>
          <cell r="AL233">
            <v>-73</v>
          </cell>
        </row>
        <row r="234">
          <cell r="A234">
            <v>4370</v>
          </cell>
          <cell r="B234" t="str">
            <v>Todos por un Nuevo País</v>
          </cell>
          <cell r="C234" t="str">
            <v>Movilidad social</v>
          </cell>
          <cell r="D234" t="str">
            <v>Garantizar los mínimos vitales y avanzar en el fortalecimiento de las capacidades de la población en pobreza extrema para su efectiva inclusión social y productiva (Sistema de Promoción Social).</v>
          </cell>
          <cell r="E234" t="str">
            <v>Vivienda</v>
          </cell>
          <cell r="F234" t="str">
            <v>MinVivienda</v>
          </cell>
          <cell r="G234" t="str">
            <v>Planificación, fortalecimiento e incentivos a las soluciones de vivienda</v>
          </cell>
          <cell r="H234">
            <v>4370</v>
          </cell>
          <cell r="I234" t="str">
            <v>Porcentaje de Subsidios Familiares de Vivienda en Especie asignados a Población Desplazada en el Programa de Vivienda Gratuita</v>
          </cell>
          <cell r="J234" t="str">
            <v>Resultado</v>
          </cell>
          <cell r="K234" t="str">
            <v>Sectorial</v>
          </cell>
          <cell r="L234" t="str">
            <v>SI</v>
          </cell>
          <cell r="M234" t="str">
            <v>NO</v>
          </cell>
          <cell r="N234" t="str">
            <v>NO</v>
          </cell>
          <cell r="O234" t="str">
            <v>SI</v>
          </cell>
          <cell r="P234" t="str">
            <v>Porcentaje</v>
          </cell>
          <cell r="Q234" t="str">
            <v>Mensual</v>
          </cell>
          <cell r="R234" t="str">
            <v>Stock</v>
          </cell>
          <cell r="S234">
            <v>50</v>
          </cell>
          <cell r="T234">
            <v>50</v>
          </cell>
          <cell r="U234">
            <v>50</v>
          </cell>
          <cell r="V234">
            <v>50</v>
          </cell>
          <cell r="W234">
            <v>50</v>
          </cell>
          <cell r="X234">
            <v>50</v>
          </cell>
          <cell r="Y234">
            <v>53.15</v>
          </cell>
          <cell r="Z234">
            <v>100</v>
          </cell>
          <cell r="AA234">
            <v>53.15</v>
          </cell>
          <cell r="AB234">
            <v>100</v>
          </cell>
          <cell r="AC234">
            <v>42490.208333333299</v>
          </cell>
          <cell r="AD234">
            <v>42501.423499803197</v>
          </cell>
          <cell r="AE234" t="str">
            <v>En el mes de abril se asignaron 152 subsidios familiares en especie a la población en situación de desplazamiento asignados, que corresponde al 53,15% con respecto al total asignado en el marco del programa de vivienda gratuita primero fase.</v>
          </cell>
          <cell r="AF234">
            <v>42490.208333333299</v>
          </cell>
          <cell r="AG234">
            <v>42501.423499687502</v>
          </cell>
          <cell r="AH234" t="str">
            <v>Alejandro Quintero Romero</v>
          </cell>
          <cell r="AI234" t="str">
            <v>alquintero@minvivienda.gov.co</v>
          </cell>
          <cell r="AJ234">
            <v>30</v>
          </cell>
          <cell r="AK234">
            <v>42520.208333333299</v>
          </cell>
          <cell r="AL234">
            <v>-43</v>
          </cell>
        </row>
        <row r="235">
          <cell r="A235">
            <v>5124</v>
          </cell>
          <cell r="B235" t="str">
            <v>Todos por un Nuevo País</v>
          </cell>
          <cell r="C235" t="str">
            <v>Movilidad social</v>
          </cell>
          <cell r="D235" t="str">
            <v>Garantizar los mínimos vitales y avanzar en el fortalecimiento de las capacidades de la población en pobreza extrema para su efectiva inclusión social y productiva (Sistema de Promoción Social).</v>
          </cell>
          <cell r="E235" t="str">
            <v>Vivienda</v>
          </cell>
          <cell r="F235" t="str">
            <v>MinVivienda</v>
          </cell>
          <cell r="G235" t="str">
            <v>Planificación, fortalecimiento e incentivos a las soluciones de vivienda</v>
          </cell>
          <cell r="H235">
            <v>5124</v>
          </cell>
          <cell r="I235" t="str">
            <v>Viviendas iniciadas de interés prioritario programa de vivienda gratis segunda fase</v>
          </cell>
          <cell r="J235" t="str">
            <v>Producto</v>
          </cell>
          <cell r="K235" t="str">
            <v>Sectorial</v>
          </cell>
          <cell r="L235" t="str">
            <v>SI</v>
          </cell>
          <cell r="M235" t="str">
            <v>NO</v>
          </cell>
          <cell r="N235" t="str">
            <v>NO</v>
          </cell>
          <cell r="O235" t="str">
            <v>SI</v>
          </cell>
          <cell r="P235" t="str">
            <v>Viviendas</v>
          </cell>
          <cell r="Q235" t="str">
            <v>Mensual</v>
          </cell>
          <cell r="R235" t="str">
            <v>Acumulado</v>
          </cell>
          <cell r="S235">
            <v>0</v>
          </cell>
          <cell r="T235">
            <v>2000</v>
          </cell>
          <cell r="U235">
            <v>30000</v>
          </cell>
          <cell r="V235">
            <v>15000</v>
          </cell>
          <cell r="W235">
            <v>3000</v>
          </cell>
          <cell r="X235">
            <v>50000</v>
          </cell>
          <cell r="Y235">
            <v>0</v>
          </cell>
          <cell r="Z235">
            <v>0</v>
          </cell>
          <cell r="AA235">
            <v>4269</v>
          </cell>
          <cell r="AB235">
            <v>8.5380000000000003</v>
          </cell>
          <cell r="AC235">
            <v>42460.208333333299</v>
          </cell>
          <cell r="AD235">
            <v>42500.437904594903</v>
          </cell>
          <cell r="AE235" t="str">
            <v>Durante el mes de marzo no se presentaron iniciaciones en el Programa de Vivienda Gratuita Segunda Fase</v>
          </cell>
          <cell r="AF235">
            <v>42460.208333333299</v>
          </cell>
          <cell r="AG235">
            <v>42500.437904432903</v>
          </cell>
          <cell r="AH235" t="str">
            <v>Alejandro Quintero Romero</v>
          </cell>
          <cell r="AI235" t="str">
            <v>alquintero@minvivienda.gov.co</v>
          </cell>
          <cell r="AJ235">
            <v>30</v>
          </cell>
          <cell r="AK235">
            <v>42490.208333333299</v>
          </cell>
          <cell r="AL235">
            <v>-13</v>
          </cell>
        </row>
        <row r="236">
          <cell r="A236">
            <v>5125</v>
          </cell>
          <cell r="B236" t="str">
            <v>Todos por un Nuevo País</v>
          </cell>
          <cell r="C236" t="str">
            <v>Movilidad social</v>
          </cell>
          <cell r="D236" t="str">
            <v>Garantizar los mínimos vitales y avanzar en el fortalecimiento de las capacidades de la población en pobreza extrema para su efectiva inclusión social y productiva (Sistema de Promoción Social).</v>
          </cell>
          <cell r="E236" t="str">
            <v>Vivienda</v>
          </cell>
          <cell r="F236" t="str">
            <v>MinVivienda</v>
          </cell>
          <cell r="G236" t="str">
            <v>Planificación, fortalecimiento e incentivos a las soluciones de vivienda</v>
          </cell>
          <cell r="H236">
            <v>5125</v>
          </cell>
          <cell r="I236" t="str">
            <v>Viviendas de interés prioritario iniciadas en el Programa de Vivienda - VIPA</v>
          </cell>
          <cell r="J236" t="str">
            <v>Producto</v>
          </cell>
          <cell r="K236" t="str">
            <v>Sectorial</v>
          </cell>
          <cell r="L236" t="str">
            <v>SI</v>
          </cell>
          <cell r="M236" t="str">
            <v>NO</v>
          </cell>
          <cell r="N236" t="str">
            <v>NO</v>
          </cell>
          <cell r="O236" t="str">
            <v>SI</v>
          </cell>
          <cell r="P236" t="str">
            <v>Viviendas</v>
          </cell>
          <cell r="Q236" t="str">
            <v>Mensual</v>
          </cell>
          <cell r="R236" t="str">
            <v>Acumulado</v>
          </cell>
          <cell r="S236">
            <v>31371</v>
          </cell>
          <cell r="T236">
            <v>25000</v>
          </cell>
          <cell r="U236">
            <v>25000</v>
          </cell>
          <cell r="V236">
            <v>0</v>
          </cell>
          <cell r="W236">
            <v>0</v>
          </cell>
          <cell r="X236">
            <v>50000</v>
          </cell>
          <cell r="Y236">
            <v>0</v>
          </cell>
          <cell r="Z236">
            <v>0</v>
          </cell>
          <cell r="AA236">
            <v>22124</v>
          </cell>
          <cell r="AB236">
            <v>44.247999999999998</v>
          </cell>
          <cell r="AC236">
            <v>42490.208333333299</v>
          </cell>
          <cell r="AD236">
            <v>42500.510016469903</v>
          </cell>
          <cell r="AE236" t="str">
            <v xml:space="preserve">Para el mes de abril no se cuenta aún con información de iniciadas en el programa VIPA. </v>
          </cell>
          <cell r="AF236">
            <v>42490.208333333299</v>
          </cell>
          <cell r="AG236">
            <v>42500.5100163194</v>
          </cell>
          <cell r="AH236" t="str">
            <v>Alejandro Quintero Romero</v>
          </cell>
          <cell r="AI236" t="str">
            <v>alquintero@minvivienda.gov.co</v>
          </cell>
          <cell r="AJ236">
            <v>30</v>
          </cell>
          <cell r="AK236">
            <v>42520.208333333299</v>
          </cell>
          <cell r="AL236">
            <v>-43</v>
          </cell>
        </row>
        <row r="237">
          <cell r="A237">
            <v>5126</v>
          </cell>
          <cell r="B237" t="str">
            <v>Todos por un Nuevo País</v>
          </cell>
          <cell r="C237" t="str">
            <v>Movilidad social</v>
          </cell>
          <cell r="D237" t="str">
            <v>Garantizar los mínimos vitales y avanzar en el fortalecimiento de las capacidades de la población en pobreza extrema para su efectiva inclusión social y productiva (Sistema de Promoción Social).</v>
          </cell>
          <cell r="E237" t="str">
            <v>Vivienda</v>
          </cell>
          <cell r="F237" t="str">
            <v>MinVivienda</v>
          </cell>
          <cell r="G237" t="str">
            <v>Planificación, fortalecimiento e incentivos a las soluciones de vivienda</v>
          </cell>
          <cell r="H237">
            <v>5126</v>
          </cell>
          <cell r="I237" t="str">
            <v>Viviendas de interés social iniciadas en el Programa de promoción y acceso a vivienda de interés social - "Mi Casa Ya"</v>
          </cell>
          <cell r="J237" t="str">
            <v>Producto</v>
          </cell>
          <cell r="K237" t="str">
            <v>Sectorial</v>
          </cell>
          <cell r="L237" t="str">
            <v>SI</v>
          </cell>
          <cell r="M237" t="str">
            <v>NO</v>
          </cell>
          <cell r="N237" t="str">
            <v>NO</v>
          </cell>
          <cell r="O237" t="str">
            <v>SI</v>
          </cell>
          <cell r="P237" t="str">
            <v>Viviendas</v>
          </cell>
          <cell r="Q237" t="str">
            <v>Mensual</v>
          </cell>
          <cell r="R237" t="str">
            <v>Acumulado</v>
          </cell>
          <cell r="S237">
            <v>0</v>
          </cell>
          <cell r="T237">
            <v>7500</v>
          </cell>
          <cell r="U237">
            <v>30500</v>
          </cell>
          <cell r="V237">
            <v>57000</v>
          </cell>
          <cell r="W237">
            <v>5000</v>
          </cell>
          <cell r="X237">
            <v>100000</v>
          </cell>
          <cell r="Y237">
            <v>9700</v>
          </cell>
          <cell r="Z237">
            <v>31.803000000000001</v>
          </cell>
          <cell r="AA237">
            <v>22830</v>
          </cell>
          <cell r="AB237">
            <v>22.83</v>
          </cell>
          <cell r="AC237">
            <v>42490.208333333299</v>
          </cell>
          <cell r="AD237">
            <v>42500.426538969899</v>
          </cell>
          <cell r="AE237" t="str">
            <v xml:space="preserve">En el mes de Abril se habilitaron 3.053 hogares en el Programa Mi Casa Ya, para un acumulado de 9.700 habilitados durante el año 2016 en todo el país. </v>
          </cell>
          <cell r="AF237">
            <v>42490.208333333299</v>
          </cell>
          <cell r="AG237">
            <v>42500.426538854197</v>
          </cell>
          <cell r="AH237" t="str">
            <v>Alejandro Quintero Romero</v>
          </cell>
          <cell r="AI237" t="str">
            <v>alquintero@minvivienda.gov.co</v>
          </cell>
          <cell r="AJ237">
            <v>30</v>
          </cell>
          <cell r="AK237">
            <v>42520.208333333299</v>
          </cell>
          <cell r="AL237">
            <v>-43</v>
          </cell>
        </row>
        <row r="238">
          <cell r="A238">
            <v>5127</v>
          </cell>
          <cell r="B238" t="str">
            <v>Todos por un Nuevo País</v>
          </cell>
          <cell r="C238" t="str">
            <v>Movilidad social</v>
          </cell>
          <cell r="D238" t="str">
            <v>Garantizar los mínimos vitales y avanzar en el fortalecimiento de las capacidades de la población en pobreza extrema para su efectiva inclusión social y productiva (Sistema de Promoción Social).</v>
          </cell>
          <cell r="E238" t="str">
            <v>Vivienda</v>
          </cell>
          <cell r="F238" t="str">
            <v>MinVivienda</v>
          </cell>
          <cell r="G238" t="str">
            <v>Planificación, fortalecimiento e incentivos a las soluciones de vivienda</v>
          </cell>
          <cell r="H238">
            <v>5127</v>
          </cell>
          <cell r="I238" t="str">
            <v>Viviendas de interés prioritario y  social iniciadas en el Programa de Cobertura Condicionada para Créditos de Vivienda Segunda Generación - "Frech"</v>
          </cell>
          <cell r="J238" t="str">
            <v>Producto</v>
          </cell>
          <cell r="K238" t="str">
            <v>Sectorial</v>
          </cell>
          <cell r="L238" t="str">
            <v>SI</v>
          </cell>
          <cell r="M238" t="str">
            <v>NO</v>
          </cell>
          <cell r="N238" t="str">
            <v>NO</v>
          </cell>
          <cell r="O238" t="str">
            <v>SI</v>
          </cell>
          <cell r="P238" t="str">
            <v>Viviendas</v>
          </cell>
          <cell r="Q238" t="str">
            <v>Mensual</v>
          </cell>
          <cell r="R238" t="str">
            <v>Acumulado</v>
          </cell>
          <cell r="S238">
            <v>0</v>
          </cell>
          <cell r="T238">
            <v>29500</v>
          </cell>
          <cell r="U238">
            <v>25000</v>
          </cell>
          <cell r="V238">
            <v>24500</v>
          </cell>
          <cell r="W238">
            <v>21000</v>
          </cell>
          <cell r="X238">
            <v>100000</v>
          </cell>
          <cell r="Y238">
            <v>8449</v>
          </cell>
          <cell r="Z238">
            <v>33.799999999999997</v>
          </cell>
          <cell r="AA238">
            <v>38530</v>
          </cell>
          <cell r="AB238">
            <v>38.53</v>
          </cell>
          <cell r="AC238">
            <v>42490.208333333299</v>
          </cell>
          <cell r="AD238">
            <v>42495.604248842603</v>
          </cell>
          <cell r="AE238" t="str">
            <v>Para el mes de abril se tiene un acumulado de 8.449 viviendas iniciadas en el marco del Programa de Cobertura Condicionada para Créditos de Vivienda Segunda Generación - "Frech", distribuidas así: 1.642 Viviendas de Interés Prioritario y 6.807 Viviendas d</v>
          </cell>
          <cell r="AF238">
            <v>42490.208333333299</v>
          </cell>
          <cell r="AG238">
            <v>42495.6042486921</v>
          </cell>
          <cell r="AH238" t="str">
            <v>Carlos Ariel Cortés Mateus</v>
          </cell>
          <cell r="AI238" t="str">
            <v>ccortes@minvivienda.gov.co</v>
          </cell>
          <cell r="AJ238">
            <v>30</v>
          </cell>
          <cell r="AK238">
            <v>42520.208333333299</v>
          </cell>
          <cell r="AL238">
            <v>-43</v>
          </cell>
        </row>
        <row r="239">
          <cell r="A239">
            <v>5128</v>
          </cell>
          <cell r="B239" t="str">
            <v>Todos por un Nuevo País</v>
          </cell>
          <cell r="C239" t="str">
            <v>Movilidad social</v>
          </cell>
          <cell r="D239" t="str">
            <v>Garantizar los mínimos vitales y avanzar en el fortalecimiento de las capacidades de la población en pobreza extrema para su efectiva inclusión social y productiva (Sistema de Promoción Social).</v>
          </cell>
          <cell r="E239" t="str">
            <v>Vivienda</v>
          </cell>
          <cell r="F239" t="str">
            <v>MinVivienda</v>
          </cell>
          <cell r="G239" t="str">
            <v>Planificación, fortalecimiento e incentivos a las soluciones de vivienda</v>
          </cell>
          <cell r="H239">
            <v>5128</v>
          </cell>
          <cell r="I239" t="str">
            <v>Vivienda VIS urbanas públicas y privadas Iniciadas</v>
          </cell>
          <cell r="J239" t="str">
            <v>Producto</v>
          </cell>
          <cell r="K239" t="str">
            <v>Sectorial</v>
          </cell>
          <cell r="L239" t="str">
            <v>SI</v>
          </cell>
          <cell r="M239" t="str">
            <v>NO</v>
          </cell>
          <cell r="N239" t="str">
            <v>NO</v>
          </cell>
          <cell r="O239" t="str">
            <v>SI</v>
          </cell>
          <cell r="P239" t="str">
            <v>Viviendas</v>
          </cell>
          <cell r="Q239" t="str">
            <v>Trimestral</v>
          </cell>
          <cell r="R239" t="str">
            <v>Acumulado</v>
          </cell>
          <cell r="S239">
            <v>485529</v>
          </cell>
          <cell r="T239">
            <v>62207.199999999997</v>
          </cell>
          <cell r="U239">
            <v>86295.869000000006</v>
          </cell>
          <cell r="V239">
            <v>137517.26699999999</v>
          </cell>
          <cell r="W239">
            <v>113979.66499999999</v>
          </cell>
          <cell r="X239">
            <v>400000</v>
          </cell>
          <cell r="Y239">
            <v>0</v>
          </cell>
          <cell r="Z239">
            <v>0</v>
          </cell>
          <cell r="AA239">
            <v>0</v>
          </cell>
          <cell r="AB239">
            <v>0</v>
          </cell>
          <cell r="AC239">
            <v>0</v>
          </cell>
          <cell r="AD239">
            <v>0</v>
          </cell>
          <cell r="AE239">
            <v>0</v>
          </cell>
          <cell r="AF239">
            <v>0</v>
          </cell>
          <cell r="AG239">
            <v>0</v>
          </cell>
          <cell r="AH239" t="str">
            <v>Diana Margarita Barrera Cruz</v>
          </cell>
          <cell r="AI239" t="str">
            <v>dbarrera@minvivienda.gov.co</v>
          </cell>
          <cell r="AJ239">
            <v>90</v>
          </cell>
          <cell r="AK239">
            <v>0</v>
          </cell>
          <cell r="AL239">
            <v>0</v>
          </cell>
        </row>
        <row r="240">
          <cell r="A240">
            <v>4347</v>
          </cell>
          <cell r="B240" t="str">
            <v>Todos por un Nuevo País</v>
          </cell>
          <cell r="C240" t="str">
            <v>Movilidad social</v>
          </cell>
          <cell r="D240" t="str">
            <v>Garantizar los mínimos vitales y avanzar en el fortalecimiento de las capacidades de la población en pobreza extrema para su efectiva inclusión social y productiva (Sistema de Promoción Social).</v>
          </cell>
          <cell r="E240" t="str">
            <v>Vivienda</v>
          </cell>
          <cell r="F240" t="str">
            <v>MinVivienda</v>
          </cell>
          <cell r="G240" t="str">
            <v>Mejoramiento del sistema habitacional</v>
          </cell>
          <cell r="H240">
            <v>4347</v>
          </cell>
          <cell r="I240" t="str">
            <v>Porcentaje de hogares urbanos en condiciones de déficit de vivienda cualitativo</v>
          </cell>
          <cell r="J240" t="str">
            <v>Resultado</v>
          </cell>
          <cell r="K240" t="str">
            <v>Sectorial</v>
          </cell>
          <cell r="L240" t="str">
            <v>SI</v>
          </cell>
          <cell r="M240" t="str">
            <v>NO</v>
          </cell>
          <cell r="N240" t="str">
            <v>NO</v>
          </cell>
          <cell r="O240" t="str">
            <v>SI</v>
          </cell>
          <cell r="P240" t="str">
            <v>Porcentaje</v>
          </cell>
          <cell r="Q240" t="str">
            <v>Anual</v>
          </cell>
          <cell r="R240" t="str">
            <v>Reducción</v>
          </cell>
          <cell r="S240">
            <v>11.3</v>
          </cell>
          <cell r="T240">
            <v>11.1</v>
          </cell>
          <cell r="U240">
            <v>10.8</v>
          </cell>
          <cell r="V240">
            <v>10.5</v>
          </cell>
          <cell r="W240">
            <v>10.199999999999999</v>
          </cell>
          <cell r="X240">
            <v>10.199999999999999</v>
          </cell>
          <cell r="Y240">
            <v>0</v>
          </cell>
          <cell r="Z240">
            <v>0</v>
          </cell>
          <cell r="AA240">
            <v>0</v>
          </cell>
          <cell r="AB240">
            <v>0</v>
          </cell>
          <cell r="AC240">
            <v>0</v>
          </cell>
          <cell r="AD240">
            <v>0</v>
          </cell>
          <cell r="AE240" t="str">
            <v>Con el fin de disminuir el déficit de vivienda urbana, y apoyar diversos segmentos de la población, con ingresos y capacidades de ahorro distintas, se han creado diferentes programas en la política de vivienda urbana como son Mi Casa Ya Ahorradores, Mi Ca</v>
          </cell>
          <cell r="AF240">
            <v>42400.208333333299</v>
          </cell>
          <cell r="AG240">
            <v>42500.426017326397</v>
          </cell>
          <cell r="AH240" t="str">
            <v>Diana Margarita Barrera Cruz</v>
          </cell>
          <cell r="AI240" t="str">
            <v>dbarrera@minvivienda.gov.co</v>
          </cell>
          <cell r="AJ240">
            <v>120</v>
          </cell>
          <cell r="AK240">
            <v>0</v>
          </cell>
          <cell r="AL240">
            <v>0</v>
          </cell>
        </row>
        <row r="241">
          <cell r="A241">
            <v>4806</v>
          </cell>
          <cell r="B241" t="str">
            <v>Todos por un Nuevo País</v>
          </cell>
          <cell r="C241" t="str">
            <v>Movilidad social</v>
          </cell>
          <cell r="D241" t="str">
            <v>Mejorar las condiciones de salud de la población colombiana y propiciar el goce efectivo del derecho a la salud, en condiciones de calidad, eficiencia, equidad y sostenibilidad</v>
          </cell>
          <cell r="E241" t="str">
            <v>Salud y Protección</v>
          </cell>
          <cell r="F241" t="str">
            <v>Ministerio de Salud</v>
          </cell>
          <cell r="G241" t="str">
            <v>Calidad, acceso a los servicios de salud y fortalecimiento de la red de emergencias.</v>
          </cell>
          <cell r="H241">
            <v>4806</v>
          </cell>
          <cell r="I241" t="str">
            <v>Porcentaje de la población que asiste al menos una vez al año a consulta médica u odontológica por prevención</v>
          </cell>
          <cell r="J241" t="str">
            <v>Resultado</v>
          </cell>
          <cell r="K241" t="str">
            <v>Sectorial</v>
          </cell>
          <cell r="L241" t="str">
            <v>SI</v>
          </cell>
          <cell r="M241" t="str">
            <v>NO</v>
          </cell>
          <cell r="N241" t="str">
            <v>NO</v>
          </cell>
          <cell r="O241" t="str">
            <v>SI</v>
          </cell>
          <cell r="P241" t="str">
            <v>porcentaje</v>
          </cell>
          <cell r="Q241" t="str">
            <v>Anual</v>
          </cell>
          <cell r="R241" t="str">
            <v>Capacidad</v>
          </cell>
          <cell r="S241">
            <v>68.400000000000006</v>
          </cell>
          <cell r="T241">
            <v>70.099999999999994</v>
          </cell>
          <cell r="U241">
            <v>71.7</v>
          </cell>
          <cell r="V241">
            <v>73.400000000000006</v>
          </cell>
          <cell r="W241">
            <v>75</v>
          </cell>
          <cell r="X241">
            <v>75</v>
          </cell>
          <cell r="Y241">
            <v>0</v>
          </cell>
          <cell r="Z241">
            <v>0</v>
          </cell>
          <cell r="AA241">
            <v>0</v>
          </cell>
          <cell r="AB241">
            <v>0</v>
          </cell>
          <cell r="AC241">
            <v>0</v>
          </cell>
          <cell r="AD241">
            <v>0</v>
          </cell>
          <cell r="AE241" t="str">
            <v>Construcción de rutas específicas dentro del grupo de riesgo de alteraciones de la salud bucal: caries, enfermedad periodontal, fluorosis.Asistencia técnica a ET - EPS para la realización de la Jornada de la Estrategia Soy Generación más Sonriente en últi</v>
          </cell>
          <cell r="AF241">
            <v>42490.208333333299</v>
          </cell>
          <cell r="AG241">
            <v>42500.464860729197</v>
          </cell>
          <cell r="AH241" t="str">
            <v>Fernando  Ramírez Campos</v>
          </cell>
          <cell r="AI241" t="str">
            <v>framirez@minsalud.gov.co</v>
          </cell>
          <cell r="AJ241">
            <v>180</v>
          </cell>
          <cell r="AK241">
            <v>0</v>
          </cell>
          <cell r="AL241">
            <v>0</v>
          </cell>
        </row>
        <row r="242">
          <cell r="A242">
            <v>4807</v>
          </cell>
          <cell r="B242" t="str">
            <v>Todos por un Nuevo País</v>
          </cell>
          <cell r="C242" t="str">
            <v>Movilidad social</v>
          </cell>
          <cell r="D242" t="str">
            <v>Mejorar las condiciones de salud de la población colombiana y propiciar el goce efectivo del derecho a la salud, en condiciones de calidad, eficiencia, equidad y sostenibilidad</v>
          </cell>
          <cell r="E242" t="str">
            <v>Salud y Protección</v>
          </cell>
          <cell r="F242" t="str">
            <v>Ministerio de Salud</v>
          </cell>
          <cell r="G242" t="str">
            <v>Calidad, acceso a los servicios de salud y fortalecimiento de la red de emergencias.</v>
          </cell>
          <cell r="H242">
            <v>4807</v>
          </cell>
          <cell r="I242" t="str">
            <v>Porcentaje de nuevos casos de cáncer de mama en estadios tempranos (I-IIA)</v>
          </cell>
          <cell r="J242" t="str">
            <v>Resultado</v>
          </cell>
          <cell r="K242" t="str">
            <v>Sectorial</v>
          </cell>
          <cell r="L242" t="str">
            <v>SI</v>
          </cell>
          <cell r="M242" t="str">
            <v>SI</v>
          </cell>
          <cell r="N242" t="str">
            <v>NO</v>
          </cell>
          <cell r="O242" t="str">
            <v>SI</v>
          </cell>
          <cell r="P242" t="str">
            <v>porcentaje</v>
          </cell>
          <cell r="Q242" t="str">
            <v>Anual</v>
          </cell>
          <cell r="R242" t="str">
            <v>Capacidad</v>
          </cell>
          <cell r="S242">
            <v>40</v>
          </cell>
          <cell r="T242">
            <v>47</v>
          </cell>
          <cell r="U242">
            <v>48</v>
          </cell>
          <cell r="V242">
            <v>49</v>
          </cell>
          <cell r="W242">
            <v>50</v>
          </cell>
          <cell r="X242">
            <v>50</v>
          </cell>
          <cell r="Y242">
            <v>0</v>
          </cell>
          <cell r="Z242">
            <v>0</v>
          </cell>
          <cell r="AA242">
            <v>0</v>
          </cell>
          <cell r="AB242">
            <v>0</v>
          </cell>
          <cell r="AC242">
            <v>0</v>
          </cell>
          <cell r="AD242">
            <v>0</v>
          </cell>
          <cell r="AE242" t="str">
            <v>Inicio contrato de la línea de cáncer para el desarrollo de herramientas técnicas para la gestión del riesgo en los cánceres priorizados, incluyendo cáncer de mama. Con ello se adelantó la aprobación del plan de trabajo, así como el desarrollo de mesas té</v>
          </cell>
          <cell r="AF242">
            <v>42490.208333333299</v>
          </cell>
          <cell r="AG242">
            <v>42500.466637963</v>
          </cell>
          <cell r="AH242" t="str">
            <v>Fernando  Ramírez Campos</v>
          </cell>
          <cell r="AI242" t="str">
            <v>framirez@minsalud.gov.co</v>
          </cell>
          <cell r="AJ242">
            <v>455</v>
          </cell>
          <cell r="AK242">
            <v>0</v>
          </cell>
          <cell r="AL242">
            <v>0</v>
          </cell>
        </row>
        <row r="243">
          <cell r="A243">
            <v>4808</v>
          </cell>
          <cell r="B243" t="str">
            <v>Todos por un Nuevo País</v>
          </cell>
          <cell r="C243" t="str">
            <v>Movilidad social</v>
          </cell>
          <cell r="D243" t="str">
            <v>Mejorar las condiciones de salud de la población colombiana y propiciar el goce efectivo del derecho a la salud, en condiciones de calidad, eficiencia, equidad y sostenibilidad</v>
          </cell>
          <cell r="E243" t="str">
            <v>Salud y Protección</v>
          </cell>
          <cell r="F243" t="str">
            <v>Ministerio de Salud</v>
          </cell>
          <cell r="G243" t="str">
            <v>Calidad, acceso a los servicios de salud y fortalecimiento de la red de emergencias.</v>
          </cell>
          <cell r="H243">
            <v>4808</v>
          </cell>
          <cell r="I243" t="str">
            <v>Oportunidad en la detección de cáncer de cuello uterino in situ</v>
          </cell>
          <cell r="J243" t="str">
            <v>Resultado</v>
          </cell>
          <cell r="K243" t="str">
            <v>Sectorial</v>
          </cell>
          <cell r="L243" t="str">
            <v>SI</v>
          </cell>
          <cell r="M243" t="str">
            <v>SI</v>
          </cell>
          <cell r="N243" t="str">
            <v>NO</v>
          </cell>
          <cell r="O243" t="str">
            <v>SI</v>
          </cell>
          <cell r="P243" t="str">
            <v>porcentaje</v>
          </cell>
          <cell r="Q243" t="str">
            <v>Anual</v>
          </cell>
          <cell r="R243" t="str">
            <v>Capacidad</v>
          </cell>
          <cell r="S243">
            <v>66.8</v>
          </cell>
          <cell r="T243">
            <v>69</v>
          </cell>
          <cell r="U243">
            <v>71</v>
          </cell>
          <cell r="V243">
            <v>72</v>
          </cell>
          <cell r="W243">
            <v>72</v>
          </cell>
          <cell r="X243">
            <v>72</v>
          </cell>
          <cell r="Y243">
            <v>0</v>
          </cell>
          <cell r="Z243">
            <v>0</v>
          </cell>
          <cell r="AA243">
            <v>0</v>
          </cell>
          <cell r="AB243">
            <v>0</v>
          </cell>
          <cell r="AC243">
            <v>0</v>
          </cell>
          <cell r="AD243">
            <v>0</v>
          </cell>
          <cell r="AE243" t="str">
            <v>Inicio a contrato de la línea de cáncer para el desarrollo de herramientas técnicas para la gestión del riesgo en los cánceres priorizados, incluyendo cáncer de cuello uterino. Con ello se adelantó la aprobación del plan de trabajo, así como el desarrollo</v>
          </cell>
          <cell r="AF243">
            <v>42490.208333333299</v>
          </cell>
          <cell r="AG243">
            <v>42500.467485497698</v>
          </cell>
          <cell r="AH243" t="str">
            <v>Fernando  Ramírez Campos</v>
          </cell>
          <cell r="AI243" t="str">
            <v>framirez@minsalud.gov.co</v>
          </cell>
          <cell r="AJ243">
            <v>365</v>
          </cell>
          <cell r="AK243">
            <v>0</v>
          </cell>
          <cell r="AL243">
            <v>0</v>
          </cell>
        </row>
        <row r="244">
          <cell r="A244">
            <v>4815</v>
          </cell>
          <cell r="B244" t="str">
            <v>Todos por un Nuevo País</v>
          </cell>
          <cell r="C244" t="str">
            <v>Movilidad social</v>
          </cell>
          <cell r="D244" t="str">
            <v>Mejorar las condiciones de salud de la población colombiana y propiciar el goce efectivo del derecho a la salud, en condiciones de calidad, eficiencia, equidad y sostenibilidad</v>
          </cell>
          <cell r="E244" t="str">
            <v>Salud y Protección</v>
          </cell>
          <cell r="F244" t="str">
            <v>Ministerio de Salud</v>
          </cell>
          <cell r="G244" t="str">
            <v>Calidad, acceso a los servicios de salud y fortalecimiento de la red de emergencias.</v>
          </cell>
          <cell r="H244">
            <v>4815</v>
          </cell>
          <cell r="I244" t="str">
            <v>Razón de mortalidad materna a 42 días en el área rural dispersa</v>
          </cell>
          <cell r="J244" t="str">
            <v>Gestión</v>
          </cell>
          <cell r="K244" t="str">
            <v>Sectorial</v>
          </cell>
          <cell r="L244" t="str">
            <v>SI</v>
          </cell>
          <cell r="M244" t="str">
            <v>NO</v>
          </cell>
          <cell r="N244" t="str">
            <v>NO</v>
          </cell>
          <cell r="O244" t="str">
            <v>SI</v>
          </cell>
          <cell r="P244" t="str">
            <v>razon (por cada 100.000)</v>
          </cell>
          <cell r="Q244" t="str">
            <v>Anual</v>
          </cell>
          <cell r="R244" t="str">
            <v>Reducción</v>
          </cell>
          <cell r="S244">
            <v>105.02</v>
          </cell>
          <cell r="T244">
            <v>92.6</v>
          </cell>
          <cell r="U244">
            <v>88.37</v>
          </cell>
          <cell r="V244">
            <v>84.16</v>
          </cell>
          <cell r="W244">
            <v>80</v>
          </cell>
          <cell r="X244">
            <v>80</v>
          </cell>
          <cell r="Y244">
            <v>0</v>
          </cell>
          <cell r="Z244">
            <v>0</v>
          </cell>
          <cell r="AA244">
            <v>0</v>
          </cell>
          <cell r="AB244">
            <v>0</v>
          </cell>
          <cell r="AC244">
            <v>0</v>
          </cell>
          <cell r="AD244">
            <v>0</v>
          </cell>
          <cell r="AE24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244">
            <v>42490.208333333299</v>
          </cell>
          <cell r="AG244">
            <v>42501.5964362616</v>
          </cell>
          <cell r="AH244" t="str">
            <v>Ricardo Luque</v>
          </cell>
          <cell r="AI244" t="str">
            <v>rluque@minsalud.gov.co</v>
          </cell>
          <cell r="AJ244">
            <v>540</v>
          </cell>
          <cell r="AK244">
            <v>0</v>
          </cell>
          <cell r="AL244">
            <v>0</v>
          </cell>
        </row>
        <row r="245">
          <cell r="A245">
            <v>4817</v>
          </cell>
          <cell r="B245" t="str">
            <v>Todos por un Nuevo País</v>
          </cell>
          <cell r="C245" t="str">
            <v>Movilidad social</v>
          </cell>
          <cell r="D245" t="str">
            <v>Mejorar las condiciones de salud de la población colombiana y propiciar el goce efectivo del derecho a la salud, en condiciones de calidad, eficiencia, equidad y sostenibilidad</v>
          </cell>
          <cell r="E245" t="str">
            <v>Salud y Protección</v>
          </cell>
          <cell r="F245" t="str">
            <v>Ministerio de Salud</v>
          </cell>
          <cell r="G245" t="str">
            <v>Calidad, acceso a los servicios de salud y fortalecimiento de la red de emergencias.</v>
          </cell>
          <cell r="H245">
            <v>4817</v>
          </cell>
          <cell r="I245" t="str">
            <v>Porcentaje de personas que consideran que la calidad de la prestación del servicio de salud (medicina general, medicina especializada, odontología, etc.) fue “buena” o “muy buena”</v>
          </cell>
          <cell r="J245" t="str">
            <v>Resultado</v>
          </cell>
          <cell r="K245" t="str">
            <v>Sectorial</v>
          </cell>
          <cell r="L245" t="str">
            <v>SI</v>
          </cell>
          <cell r="M245" t="str">
            <v>NO</v>
          </cell>
          <cell r="N245" t="str">
            <v>NO</v>
          </cell>
          <cell r="O245" t="str">
            <v>SI</v>
          </cell>
          <cell r="P245" t="str">
            <v>porcentaje</v>
          </cell>
          <cell r="Q245" t="str">
            <v>Anual</v>
          </cell>
          <cell r="R245" t="str">
            <v>Capacidad</v>
          </cell>
          <cell r="S245">
            <v>85.5</v>
          </cell>
          <cell r="T245">
            <v>89.7</v>
          </cell>
          <cell r="U245">
            <v>90.5</v>
          </cell>
          <cell r="V245">
            <v>91.2</v>
          </cell>
          <cell r="W245">
            <v>92</v>
          </cell>
          <cell r="X245">
            <v>92</v>
          </cell>
          <cell r="Y245">
            <v>0</v>
          </cell>
          <cell r="Z245">
            <v>0</v>
          </cell>
          <cell r="AA245">
            <v>0</v>
          </cell>
          <cell r="AB245">
            <v>0</v>
          </cell>
          <cell r="AC245">
            <v>0</v>
          </cell>
          <cell r="AD245">
            <v>0</v>
          </cell>
          <cell r="AE245" t="str">
            <v>Taller para implementación del plan, área demostrativa: ruta atención niños con Leucemia en la Corporación Universitaria Von Humboldt. Reunión nodo de Humanización de Bogotá- Cund. Validación de indicadores, para los hitos de las rutas de atención en armo</v>
          </cell>
          <cell r="AF245">
            <v>42400.208333333299</v>
          </cell>
          <cell r="AG245">
            <v>42501.629463078702</v>
          </cell>
          <cell r="AH245" t="str">
            <v>German  Escobar</v>
          </cell>
          <cell r="AI245" t="str">
            <v>gescobar@minsalud.gov.co</v>
          </cell>
          <cell r="AJ245">
            <v>180</v>
          </cell>
          <cell r="AK245">
            <v>0</v>
          </cell>
          <cell r="AL245">
            <v>0</v>
          </cell>
        </row>
        <row r="246">
          <cell r="A246">
            <v>4818</v>
          </cell>
          <cell r="B246" t="str">
            <v>Todos por un Nuevo País</v>
          </cell>
          <cell r="C246" t="str">
            <v>Movilidad social</v>
          </cell>
          <cell r="D246" t="str">
            <v>Mejorar las condiciones de salud de la población colombiana y propiciar el goce efectivo del derecho a la salud, en condiciones de calidad, eficiencia, equidad y sostenibilidad</v>
          </cell>
          <cell r="E246" t="str">
            <v>Salud y Protección</v>
          </cell>
          <cell r="F246" t="str">
            <v>Ministerio de Salud</v>
          </cell>
          <cell r="G246" t="str">
            <v>Calidad, acceso a los servicios de salud y fortalecimiento de la red de emergencias.</v>
          </cell>
          <cell r="H246">
            <v>4818</v>
          </cell>
          <cell r="I246" t="str">
            <v>Percepción de confianza en las EPS</v>
          </cell>
          <cell r="J246" t="str">
            <v>Resultado</v>
          </cell>
          <cell r="K246" t="str">
            <v>Sectorial</v>
          </cell>
          <cell r="L246" t="str">
            <v>SI</v>
          </cell>
          <cell r="M246" t="str">
            <v>NO</v>
          </cell>
          <cell r="N246" t="str">
            <v>NO</v>
          </cell>
          <cell r="O246" t="str">
            <v>SI</v>
          </cell>
          <cell r="P246" t="str">
            <v>porcentaje</v>
          </cell>
          <cell r="Q246" t="str">
            <v>Anual</v>
          </cell>
          <cell r="R246" t="str">
            <v>Capacidad</v>
          </cell>
          <cell r="S246">
            <v>89</v>
          </cell>
          <cell r="T246">
            <v>89.7</v>
          </cell>
          <cell r="U246">
            <v>90.5</v>
          </cell>
          <cell r="V246">
            <v>91.2</v>
          </cell>
          <cell r="W246">
            <v>92</v>
          </cell>
          <cell r="X246">
            <v>92</v>
          </cell>
          <cell r="Y246">
            <v>0</v>
          </cell>
          <cell r="Z246">
            <v>0</v>
          </cell>
          <cell r="AA246">
            <v>0</v>
          </cell>
          <cell r="AB246">
            <v>0</v>
          </cell>
          <cell r="AC246">
            <v>0</v>
          </cell>
          <cell r="AD246">
            <v>0</v>
          </cell>
          <cell r="AE246" t="str">
            <v>Se da inicio a la elaboración de los estudios previos para el proceso contractual de la Encuesta de percepción de los usuarios de las EPS 2016. Se revisan los resultados arrojados por la Encuesta de 2015. Se realiza plan de divulgacion y socialización a a</v>
          </cell>
          <cell r="AF246">
            <v>42400.208333333299</v>
          </cell>
          <cell r="AG246">
            <v>42501.630852199101</v>
          </cell>
          <cell r="AH246" t="str">
            <v>German  Escobar</v>
          </cell>
          <cell r="AI246" t="str">
            <v>gescobar@minsalud.gov.co</v>
          </cell>
          <cell r="AJ246">
            <v>90</v>
          </cell>
          <cell r="AK246">
            <v>0</v>
          </cell>
          <cell r="AL246">
            <v>0</v>
          </cell>
        </row>
        <row r="247">
          <cell r="A247">
            <v>4793</v>
          </cell>
          <cell r="B247" t="str">
            <v>Todos por un Nuevo País</v>
          </cell>
          <cell r="C247" t="str">
            <v>Movilidad social</v>
          </cell>
          <cell r="D247" t="str">
            <v>Mejorar las condiciones de salud de la población colombiana y propiciar el goce efectivo del derecho a la salud, en condiciones de calidad, eficiencia, equidad y sostenibilidad</v>
          </cell>
          <cell r="E247" t="str">
            <v>Salud y Protección</v>
          </cell>
          <cell r="F247" t="str">
            <v>Ministerio de Salud</v>
          </cell>
          <cell r="G247" t="str">
            <v>Calidad, acceso a los servicios de salud y fortalecimiento de la red de emergencias.</v>
          </cell>
          <cell r="H247">
            <v>4793</v>
          </cell>
          <cell r="I247" t="str">
            <v>Porcentaje de puntos de atención en IPS públicas con servicios de telemedicina en zonas apartadas o con problemas de oferta</v>
          </cell>
          <cell r="J247" t="str">
            <v>Producto</v>
          </cell>
          <cell r="K247" t="str">
            <v>Sectorial</v>
          </cell>
          <cell r="L247" t="str">
            <v>SI</v>
          </cell>
          <cell r="M247" t="str">
            <v>NO</v>
          </cell>
          <cell r="N247" t="str">
            <v>NO</v>
          </cell>
          <cell r="O247" t="str">
            <v>SI</v>
          </cell>
          <cell r="P247" t="str">
            <v xml:space="preserve">porcentaje </v>
          </cell>
          <cell r="Q247" t="str">
            <v>Anual</v>
          </cell>
          <cell r="R247" t="str">
            <v>Capacidad</v>
          </cell>
          <cell r="S247">
            <v>34.479999999999997</v>
          </cell>
          <cell r="T247">
            <v>39.700000000000003</v>
          </cell>
          <cell r="U247">
            <v>41.4</v>
          </cell>
          <cell r="V247">
            <v>42.2</v>
          </cell>
          <cell r="W247">
            <v>43.1</v>
          </cell>
          <cell r="X247">
            <v>43.1</v>
          </cell>
          <cell r="Y247">
            <v>0</v>
          </cell>
          <cell r="Z247">
            <v>0</v>
          </cell>
          <cell r="AA247">
            <v>0</v>
          </cell>
          <cell r="AB247">
            <v>0</v>
          </cell>
          <cell r="AC247">
            <v>0</v>
          </cell>
          <cell r="AD247">
            <v>0</v>
          </cell>
          <cell r="AE247" t="str">
            <v>247 sedes de instituciones públicas prestadoras de servicios de salud con servicios de telemedicina en zonas apartadas o con problemas de oferta, equivalente al 42,59%</v>
          </cell>
          <cell r="AF247">
            <v>42490.208333333299</v>
          </cell>
          <cell r="AG247">
            <v>42495.822253784703</v>
          </cell>
          <cell r="AH247" t="str">
            <v>José Fernando Arias Duarte</v>
          </cell>
          <cell r="AI247" t="str">
            <v>jarias@minsalud.gov.co</v>
          </cell>
          <cell r="AJ247">
            <v>30</v>
          </cell>
          <cell r="AK247">
            <v>0</v>
          </cell>
          <cell r="AL247">
            <v>0</v>
          </cell>
        </row>
        <row r="248">
          <cell r="A248">
            <v>4794</v>
          </cell>
          <cell r="B248" t="str">
            <v>Todos por un Nuevo País</v>
          </cell>
          <cell r="C248" t="str">
            <v>Movilidad social</v>
          </cell>
          <cell r="D248" t="str">
            <v>Mejorar las condiciones de salud de la población colombiana y propiciar el goce efectivo del derecho a la salud, en condiciones de calidad, eficiencia, equidad y sostenibilidad</v>
          </cell>
          <cell r="E248" t="str">
            <v>Salud y Protección</v>
          </cell>
          <cell r="F248" t="str">
            <v>Ministerio de Salud</v>
          </cell>
          <cell r="G248" t="str">
            <v>Calidad, acceso a los servicios de salud y fortalecimiento de la red de emergencias.</v>
          </cell>
          <cell r="H248">
            <v>4794</v>
          </cell>
          <cell r="I248" t="str">
            <v>Minutos de espera para la atención en consulta de urgencias para el paciente clasificado como Triage II</v>
          </cell>
          <cell r="J248" t="str">
            <v>Resultado</v>
          </cell>
          <cell r="K248" t="str">
            <v>Sectorial</v>
          </cell>
          <cell r="L248" t="str">
            <v>SI</v>
          </cell>
          <cell r="M248" t="str">
            <v>SI</v>
          </cell>
          <cell r="N248" t="str">
            <v>NO</v>
          </cell>
          <cell r="O248" t="str">
            <v>SI</v>
          </cell>
          <cell r="P248" t="str">
            <v>Minutos</v>
          </cell>
          <cell r="Q248" t="str">
            <v>Semestral</v>
          </cell>
          <cell r="R248" t="str">
            <v>Reducción</v>
          </cell>
          <cell r="S248">
            <v>32.6</v>
          </cell>
          <cell r="T248">
            <v>30</v>
          </cell>
          <cell r="U248">
            <v>27</v>
          </cell>
          <cell r="V248">
            <v>24</v>
          </cell>
          <cell r="W248">
            <v>20</v>
          </cell>
          <cell r="X248">
            <v>20</v>
          </cell>
          <cell r="Y248">
            <v>0</v>
          </cell>
          <cell r="Z248">
            <v>0</v>
          </cell>
          <cell r="AA248">
            <v>0</v>
          </cell>
          <cell r="AB248">
            <v>0</v>
          </cell>
          <cell r="AC248">
            <v>0</v>
          </cell>
          <cell r="AD248">
            <v>0</v>
          </cell>
          <cell r="AE248">
            <v>0</v>
          </cell>
          <cell r="AF248">
            <v>0</v>
          </cell>
          <cell r="AG248">
            <v>0</v>
          </cell>
          <cell r="AH248" t="str">
            <v>German  Escobar</v>
          </cell>
          <cell r="AI248" t="str">
            <v>gescobar@minsalud.gov.co</v>
          </cell>
          <cell r="AJ248">
            <v>90</v>
          </cell>
          <cell r="AK248">
            <v>0</v>
          </cell>
          <cell r="AL248">
            <v>0</v>
          </cell>
        </row>
        <row r="249">
          <cell r="A249">
            <v>4795</v>
          </cell>
          <cell r="B249" t="str">
            <v>Todos por un Nuevo País</v>
          </cell>
          <cell r="C249" t="str">
            <v>Movilidad social</v>
          </cell>
          <cell r="D249" t="str">
            <v>Mejorar las condiciones de salud de la población colombiana y propiciar el goce efectivo del derecho a la salud, en condiciones de calidad, eficiencia, equidad y sostenibilidad</v>
          </cell>
          <cell r="E249" t="str">
            <v>Salud y Protección</v>
          </cell>
          <cell r="F249" t="str">
            <v>Ministerio de Salud</v>
          </cell>
          <cell r="G249" t="str">
            <v>Calidad, acceso a los servicios de salud y fortalecimiento de la red de emergencias.</v>
          </cell>
          <cell r="H249">
            <v>4795</v>
          </cell>
          <cell r="I249" t="str">
            <v>Días para la asignación de cita en consulta médica general y odontólogo general, respecto a la fecha para la que se solicita</v>
          </cell>
          <cell r="J249" t="str">
            <v>Resultado</v>
          </cell>
          <cell r="K249" t="str">
            <v>Sectorial</v>
          </cell>
          <cell r="L249" t="str">
            <v>SI</v>
          </cell>
          <cell r="M249" t="str">
            <v>NO</v>
          </cell>
          <cell r="N249" t="str">
            <v>NO</v>
          </cell>
          <cell r="O249" t="str">
            <v>SI</v>
          </cell>
          <cell r="P249" t="str">
            <v>días</v>
          </cell>
          <cell r="Q249" t="str">
            <v>Anual</v>
          </cell>
          <cell r="R249" t="str">
            <v>Reducción</v>
          </cell>
          <cell r="S249">
            <v>3.9</v>
          </cell>
          <cell r="T249">
            <v>3.5</v>
          </cell>
          <cell r="U249">
            <v>3.3</v>
          </cell>
          <cell r="V249">
            <v>3.1</v>
          </cell>
          <cell r="W249">
            <v>3</v>
          </cell>
          <cell r="X249">
            <v>3</v>
          </cell>
          <cell r="Y249">
            <v>0</v>
          </cell>
          <cell r="Z249">
            <v>0</v>
          </cell>
          <cell r="AA249">
            <v>0</v>
          </cell>
          <cell r="AB249">
            <v>0</v>
          </cell>
          <cell r="AC249">
            <v>0</v>
          </cell>
          <cell r="AD249">
            <v>0</v>
          </cell>
          <cell r="AE249" t="str">
            <v>Se prepara agenda para Divulgación y Socialización del Informe Nacional de la Calidad de la Atención en Salud 2015, el Plan Nacional de Mejoramiento de la Calidad de la Atención en Salud, y la Actualización del Sistema de Monitoreo de la Calidad. A la esp</v>
          </cell>
          <cell r="AF249">
            <v>42400.208333333299</v>
          </cell>
          <cell r="AG249">
            <v>42501.627814849497</v>
          </cell>
          <cell r="AH249" t="str">
            <v>German  Escobar</v>
          </cell>
          <cell r="AI249" t="str">
            <v>gescobar@minsalud.gov.co</v>
          </cell>
          <cell r="AJ249">
            <v>180</v>
          </cell>
          <cell r="AK249">
            <v>0</v>
          </cell>
          <cell r="AL249">
            <v>0</v>
          </cell>
        </row>
        <row r="250">
          <cell r="A250">
            <v>4796</v>
          </cell>
          <cell r="B250" t="str">
            <v>Todos por un Nuevo País</v>
          </cell>
          <cell r="C250" t="str">
            <v>Movilidad social</v>
          </cell>
          <cell r="D250" t="str">
            <v>Mejorar las condiciones de salud de la población colombiana y propiciar el goce efectivo del derecho a la salud, en condiciones de calidad, eficiencia, equidad y sostenibilidad</v>
          </cell>
          <cell r="E250" t="str">
            <v>Salud y Protección</v>
          </cell>
          <cell r="F250" t="str">
            <v>Ministerio de Salud</v>
          </cell>
          <cell r="G250" t="str">
            <v>Calidad, acceso a los servicios de salud y fortalecimiento de la red de emergencias.</v>
          </cell>
          <cell r="H250">
            <v>4796</v>
          </cell>
          <cell r="I250" t="str">
            <v>Oportunidad en el inicio del tratamiento de Leucemia en menores de 18 años (días)</v>
          </cell>
          <cell r="J250" t="str">
            <v>Gestión</v>
          </cell>
          <cell r="K250" t="str">
            <v>Sectorial</v>
          </cell>
          <cell r="L250" t="str">
            <v>SI</v>
          </cell>
          <cell r="M250" t="str">
            <v>SI</v>
          </cell>
          <cell r="N250" t="str">
            <v>NO</v>
          </cell>
          <cell r="O250" t="str">
            <v>SI</v>
          </cell>
          <cell r="P250" t="str">
            <v>días</v>
          </cell>
          <cell r="Q250" t="str">
            <v>Anual</v>
          </cell>
          <cell r="R250" t="str">
            <v>Reducción</v>
          </cell>
          <cell r="S250">
            <v>12</v>
          </cell>
          <cell r="T250">
            <v>11.333333</v>
          </cell>
          <cell r="U250">
            <v>6</v>
          </cell>
          <cell r="V250">
            <v>4.6666660000000002</v>
          </cell>
          <cell r="W250">
            <v>3.3333330000000001</v>
          </cell>
          <cell r="X250">
            <v>5</v>
          </cell>
          <cell r="Y250">
            <v>0</v>
          </cell>
          <cell r="Z250">
            <v>0</v>
          </cell>
          <cell r="AA250">
            <v>0</v>
          </cell>
          <cell r="AB250">
            <v>0</v>
          </cell>
          <cell r="AC250">
            <v>0</v>
          </cell>
          <cell r="AD250">
            <v>0</v>
          </cell>
          <cell r="AE250" t="str">
            <v>Se dio inicio contrato para línea de cáncer para el desarrollo de herramientas técnicas para la gestión del riesgo en los cánceres priorizados, incluyendo el producto orientado a la evaluación de la ruta de atención a menores de 18 años con leucemia.Conti</v>
          </cell>
          <cell r="AF250">
            <v>42490.208333333299</v>
          </cell>
          <cell r="AG250">
            <v>42500.461005405101</v>
          </cell>
          <cell r="AH250" t="str">
            <v>Fernando  Ramírez Campos</v>
          </cell>
          <cell r="AI250" t="str">
            <v>framirez@minsalud.gov.co</v>
          </cell>
          <cell r="AJ250">
            <v>90</v>
          </cell>
          <cell r="AK250">
            <v>0</v>
          </cell>
          <cell r="AL250">
            <v>0</v>
          </cell>
        </row>
        <row r="251">
          <cell r="A251">
            <v>4797</v>
          </cell>
          <cell r="B251" t="str">
            <v>Todos por un Nuevo País</v>
          </cell>
          <cell r="C251" t="str">
            <v>Movilidad social</v>
          </cell>
          <cell r="D251" t="str">
            <v>Mejorar las condiciones de salud de la población colombiana y propiciar el goce efectivo del derecho a la salud, en condiciones de calidad, eficiencia, equidad y sostenibilidad</v>
          </cell>
          <cell r="E251" t="str">
            <v>Salud y Protección</v>
          </cell>
          <cell r="F251" t="str">
            <v>Ministerio de Salud</v>
          </cell>
          <cell r="G251" t="str">
            <v>Calidad, acceso a los servicios de salud y fortalecimiento de la red de emergencias.</v>
          </cell>
          <cell r="H251">
            <v>4797</v>
          </cell>
          <cell r="I251" t="str">
            <v>Avance en la Implementación del Modelo de Atención Integral  en Salud para zonas con población dispersa</v>
          </cell>
          <cell r="J251" t="str">
            <v>Producto</v>
          </cell>
          <cell r="K251" t="str">
            <v>Sectorial</v>
          </cell>
          <cell r="L251" t="str">
            <v>SI</v>
          </cell>
          <cell r="M251" t="str">
            <v>NO</v>
          </cell>
          <cell r="N251" t="str">
            <v>NO</v>
          </cell>
          <cell r="O251" t="str">
            <v>SI</v>
          </cell>
          <cell r="P251" t="str">
            <v>porcentaje</v>
          </cell>
          <cell r="Q251" t="str">
            <v>Semestral</v>
          </cell>
          <cell r="R251" t="str">
            <v>Capacidad</v>
          </cell>
          <cell r="S251">
            <v>29</v>
          </cell>
          <cell r="T251">
            <v>56.8</v>
          </cell>
          <cell r="U251">
            <v>65.099999999999994</v>
          </cell>
          <cell r="V251">
            <v>88.1</v>
          </cell>
          <cell r="W251">
            <v>100</v>
          </cell>
          <cell r="X251">
            <v>100</v>
          </cell>
          <cell r="Y251">
            <v>0</v>
          </cell>
          <cell r="Z251">
            <v>0</v>
          </cell>
          <cell r="AA251">
            <v>0</v>
          </cell>
          <cell r="AB251">
            <v>0</v>
          </cell>
          <cell r="AC251">
            <v>0</v>
          </cell>
          <cell r="AD251">
            <v>0</v>
          </cell>
          <cell r="AE251">
            <v>0</v>
          </cell>
          <cell r="AF251">
            <v>0</v>
          </cell>
          <cell r="AG251">
            <v>0</v>
          </cell>
          <cell r="AH251" t="str">
            <v>Luis Carlos  Olarte</v>
          </cell>
          <cell r="AI251" t="str">
            <v>lolarte@minsalud.gov.co</v>
          </cell>
          <cell r="AJ251">
            <v>0</v>
          </cell>
          <cell r="AK251">
            <v>0</v>
          </cell>
          <cell r="AL251">
            <v>0</v>
          </cell>
        </row>
        <row r="252">
          <cell r="A252">
            <v>4799</v>
          </cell>
          <cell r="B252" t="str">
            <v>Todos por un Nuevo País</v>
          </cell>
          <cell r="C252" t="str">
            <v>Movilidad social</v>
          </cell>
          <cell r="D252" t="str">
            <v>Mejorar las condiciones de salud de la población colombiana y propiciar el goce efectivo del derecho a la salud, en condiciones de calidad, eficiencia, equidad y sostenibilidad</v>
          </cell>
          <cell r="E252" t="str">
            <v>Salud y Protección</v>
          </cell>
          <cell r="F252" t="str">
            <v>Ministerio de Salud</v>
          </cell>
          <cell r="G252" t="str">
            <v>Calidad, acceso a los servicios de salud y fortalecimiento de la red de emergencias.</v>
          </cell>
          <cell r="H252">
            <v>4799</v>
          </cell>
          <cell r="I252" t="str">
            <v>Hospitales públicos que adoptaron alguna de las medidas expedidas para mejorar su operación</v>
          </cell>
          <cell r="J252" t="str">
            <v>Producto</v>
          </cell>
          <cell r="K252" t="str">
            <v>Sectorial</v>
          </cell>
          <cell r="L252" t="str">
            <v>SI</v>
          </cell>
          <cell r="M252" t="str">
            <v>NO</v>
          </cell>
          <cell r="N252" t="str">
            <v>NO</v>
          </cell>
          <cell r="O252" t="str">
            <v>SI</v>
          </cell>
          <cell r="P252" t="str">
            <v>Hospitales</v>
          </cell>
          <cell r="Q252" t="str">
            <v>Anual</v>
          </cell>
          <cell r="R252" t="str">
            <v>Acumulado</v>
          </cell>
          <cell r="S252">
            <v>0</v>
          </cell>
          <cell r="T252">
            <v>0</v>
          </cell>
          <cell r="U252">
            <v>315</v>
          </cell>
          <cell r="V252">
            <v>315</v>
          </cell>
          <cell r="W252">
            <v>325</v>
          </cell>
          <cell r="X252">
            <v>955</v>
          </cell>
          <cell r="Y252">
            <v>0</v>
          </cell>
          <cell r="Z252">
            <v>0</v>
          </cell>
          <cell r="AA252">
            <v>0</v>
          </cell>
          <cell r="AB252">
            <v>0</v>
          </cell>
          <cell r="AC252">
            <v>0</v>
          </cell>
          <cell r="AD252">
            <v>0</v>
          </cell>
          <cell r="AE252" t="str">
            <v xml:space="preserve">Con relación a una de las medidas relacionada con el ajuste al régimen laboral y empresarial o avance en adopción de plan-tas temporales conforme al Decreto 1376 de 2014, según datos del Sistema de Información de Hospitales Públicos - SIHO a diciembre 31 </v>
          </cell>
          <cell r="AF252">
            <v>42490.208333333299</v>
          </cell>
          <cell r="AG252">
            <v>42500.639255821799</v>
          </cell>
          <cell r="AH252" t="str">
            <v>José Fernando Arias Duarte</v>
          </cell>
          <cell r="AI252" t="str">
            <v>jarias@minsalud.gov.co</v>
          </cell>
          <cell r="AJ252">
            <v>135</v>
          </cell>
          <cell r="AK252">
            <v>0</v>
          </cell>
          <cell r="AL252">
            <v>0</v>
          </cell>
        </row>
        <row r="253">
          <cell r="A253">
            <v>4970</v>
          </cell>
          <cell r="B253" t="str">
            <v>Todos por un Nuevo País</v>
          </cell>
          <cell r="C253" t="str">
            <v>Movilidad social</v>
          </cell>
          <cell r="D253" t="str">
            <v>Mejorar las condiciones de salud de la población colombiana y propiciar el goce efectivo del derecho a la salud, en condiciones de calidad, eficiencia, equidad y sostenibilidad</v>
          </cell>
          <cell r="E253" t="str">
            <v>Salud y Protección</v>
          </cell>
          <cell r="F253" t="str">
            <v>Ministerio de Salud</v>
          </cell>
          <cell r="G253" t="str">
            <v>Calidad, acceso a los servicios de salud y fortalecimiento de la red de emergencias.</v>
          </cell>
          <cell r="H253">
            <v>4970</v>
          </cell>
          <cell r="I253" t="str">
            <v>Catálogos digitales de información en salud interoperables y disponibles para consulta</v>
          </cell>
          <cell r="J253" t="str">
            <v>Producto</v>
          </cell>
          <cell r="K253" t="str">
            <v>Sectorial</v>
          </cell>
          <cell r="L253" t="str">
            <v>SI</v>
          </cell>
          <cell r="M253" t="str">
            <v>NO</v>
          </cell>
          <cell r="N253" t="str">
            <v>NO</v>
          </cell>
          <cell r="O253" t="str">
            <v>SI</v>
          </cell>
          <cell r="P253" t="str">
            <v>Número de catálogos</v>
          </cell>
          <cell r="Q253" t="str">
            <v>Anual</v>
          </cell>
          <cell r="R253" t="str">
            <v>Acumulado</v>
          </cell>
          <cell r="S253">
            <v>0</v>
          </cell>
          <cell r="T253">
            <v>2</v>
          </cell>
          <cell r="U253">
            <v>3</v>
          </cell>
          <cell r="V253">
            <v>3</v>
          </cell>
          <cell r="W253">
            <v>2</v>
          </cell>
          <cell r="X253">
            <v>10</v>
          </cell>
          <cell r="Y253">
            <v>0</v>
          </cell>
          <cell r="Z253">
            <v>0</v>
          </cell>
          <cell r="AA253">
            <v>0</v>
          </cell>
          <cell r="AB253">
            <v>0</v>
          </cell>
          <cell r="AC253">
            <v>0</v>
          </cell>
          <cell r="AD253">
            <v>0</v>
          </cell>
          <cell r="AE253" t="str">
            <v>Revisión efectuada a las Codificaciones del Código Único de Procedimientos (CUPS) y si están incluidos o no en el Plan de Beneficios, en el marco del desarrollo del aplicativo Registro de Prescripción de Tecnologias de Salud no cubiertas por el Plan de Be</v>
          </cell>
          <cell r="AF253">
            <v>42460.208333333299</v>
          </cell>
          <cell r="AG253">
            <v>42501.3645622685</v>
          </cell>
          <cell r="AH253" t="str">
            <v>Dolly  Ovalle</v>
          </cell>
          <cell r="AI253" t="str">
            <v>dovalle@minsalud.gov.co</v>
          </cell>
          <cell r="AJ253">
            <v>0</v>
          </cell>
          <cell r="AK253">
            <v>0</v>
          </cell>
          <cell r="AL253">
            <v>0</v>
          </cell>
        </row>
        <row r="254">
          <cell r="A254">
            <v>4971</v>
          </cell>
          <cell r="B254" t="str">
            <v>Todos por un Nuevo País</v>
          </cell>
          <cell r="C254" t="str">
            <v>Movilidad social</v>
          </cell>
          <cell r="D254" t="str">
            <v>Mejorar las condiciones de salud de la población colombiana y propiciar el goce efectivo del derecho a la salud, en condiciones de calidad, eficiencia, equidad y sostenibilidad</v>
          </cell>
          <cell r="E254" t="str">
            <v>Salud y Protección</v>
          </cell>
          <cell r="F254" t="str">
            <v>Ministerio de Salud</v>
          </cell>
          <cell r="G254" t="str">
            <v>Calidad, acceso a los servicios de salud y fortalecimiento de la red de emergencias.</v>
          </cell>
          <cell r="H254">
            <v>4971</v>
          </cell>
          <cell r="I254" t="str">
            <v>Portales web de consulta en salud y protección social operando</v>
          </cell>
          <cell r="J254" t="str">
            <v>Producto</v>
          </cell>
          <cell r="K254" t="str">
            <v>Sectorial</v>
          </cell>
          <cell r="L254" t="str">
            <v>SI</v>
          </cell>
          <cell r="M254" t="str">
            <v>NO</v>
          </cell>
          <cell r="N254" t="str">
            <v>NO</v>
          </cell>
          <cell r="O254" t="str">
            <v>SI</v>
          </cell>
          <cell r="P254" t="str">
            <v>Número de portales web</v>
          </cell>
          <cell r="Q254" t="str">
            <v>Anual</v>
          </cell>
          <cell r="R254" t="str">
            <v>Acumulado</v>
          </cell>
          <cell r="S254">
            <v>0</v>
          </cell>
          <cell r="T254">
            <v>1</v>
          </cell>
          <cell r="U254">
            <v>2</v>
          </cell>
          <cell r="V254">
            <v>2</v>
          </cell>
          <cell r="W254">
            <v>1</v>
          </cell>
          <cell r="X254">
            <v>6</v>
          </cell>
          <cell r="Y254">
            <v>0</v>
          </cell>
          <cell r="Z254">
            <v>0</v>
          </cell>
          <cell r="AA254">
            <v>0</v>
          </cell>
          <cell r="AB254">
            <v>0</v>
          </cell>
          <cell r="AC254">
            <v>0</v>
          </cell>
          <cell r="AD254">
            <v>0</v>
          </cell>
          <cell r="AE254" t="str">
            <v xml:space="preserve">Desarrollo del módulo de registro de aportantes a la Seguridad Social, en desarrollo del Sistema de Afiliación Transaccional - SAT, e inicio del desarrollo del módulo de afiliación a salud por primera vez. </v>
          </cell>
          <cell r="AF254">
            <v>42490.208333333299</v>
          </cell>
          <cell r="AG254">
            <v>42501.475997187503</v>
          </cell>
          <cell r="AH254" t="str">
            <v>Dolly  Ovalle</v>
          </cell>
          <cell r="AI254" t="str">
            <v>dovalle@minsalud.gov.co</v>
          </cell>
          <cell r="AJ254">
            <v>0</v>
          </cell>
          <cell r="AK254">
            <v>0</v>
          </cell>
          <cell r="AL254">
            <v>0</v>
          </cell>
        </row>
        <row r="255">
          <cell r="A255">
            <v>4972</v>
          </cell>
          <cell r="B255" t="str">
            <v>Todos por un Nuevo País</v>
          </cell>
          <cell r="C255" t="str">
            <v>Movilidad social</v>
          </cell>
          <cell r="D255" t="str">
            <v>Mejorar las condiciones de salud de la población colombiana y propiciar el goce efectivo del derecho a la salud, en condiciones de calidad, eficiencia, equidad y sostenibilidad</v>
          </cell>
          <cell r="E255" t="str">
            <v>Salud y Protección</v>
          </cell>
          <cell r="F255" t="str">
            <v>Ministerio de Salud</v>
          </cell>
          <cell r="G255" t="str">
            <v>Calidad, acceso a los servicios de salud y fortalecimiento de la red de emergencias.</v>
          </cell>
          <cell r="H255">
            <v>4972</v>
          </cell>
          <cell r="I255" t="str">
            <v>Sistema de gestión integral del riesgo en salud operando</v>
          </cell>
          <cell r="J255" t="str">
            <v>Producto</v>
          </cell>
          <cell r="K255" t="str">
            <v>Sectorial</v>
          </cell>
          <cell r="L255" t="str">
            <v>SI</v>
          </cell>
          <cell r="M255" t="str">
            <v>NO</v>
          </cell>
          <cell r="N255" t="str">
            <v>NO</v>
          </cell>
          <cell r="O255" t="str">
            <v>SI</v>
          </cell>
          <cell r="P255" t="str">
            <v>Porcentaje</v>
          </cell>
          <cell r="Q255" t="str">
            <v>Anual</v>
          </cell>
          <cell r="R255" t="str">
            <v>Capacidad</v>
          </cell>
          <cell r="S255">
            <v>0</v>
          </cell>
          <cell r="T255">
            <v>8</v>
          </cell>
          <cell r="U255">
            <v>32</v>
          </cell>
          <cell r="V255">
            <v>64</v>
          </cell>
          <cell r="W255">
            <v>95</v>
          </cell>
          <cell r="X255">
            <v>95</v>
          </cell>
          <cell r="Y255">
            <v>0</v>
          </cell>
          <cell r="Z255">
            <v>0</v>
          </cell>
          <cell r="AA255">
            <v>0</v>
          </cell>
          <cell r="AB255">
            <v>0</v>
          </cell>
          <cell r="AC255">
            <v>0</v>
          </cell>
          <cell r="AD255">
            <v>0</v>
          </cell>
          <cell r="AE255" t="str">
            <v xml:space="preserve">El MSPS está en proceso de discusión de la resolución por la cual se establecen los lineamientos para el Diseño, adopción, adaptación e implementación de las Rutas Integrales de Atención en Salud-RIAS. </v>
          </cell>
          <cell r="AF255">
            <v>42460.208333333299</v>
          </cell>
          <cell r="AG255">
            <v>42501.629204131903</v>
          </cell>
          <cell r="AH255" t="str">
            <v>José Luis Ortiz Hoyos</v>
          </cell>
          <cell r="AI255" t="str">
            <v>jortizh@minsalud.gov.co</v>
          </cell>
          <cell r="AJ255">
            <v>90</v>
          </cell>
          <cell r="AK255">
            <v>0</v>
          </cell>
          <cell r="AL255">
            <v>0</v>
          </cell>
        </row>
        <row r="256">
          <cell r="A256">
            <v>4995</v>
          </cell>
          <cell r="B256" t="str">
            <v>Todos por un Nuevo País</v>
          </cell>
          <cell r="C256" t="str">
            <v>Movilidad social</v>
          </cell>
          <cell r="D256" t="str">
            <v>Mejorar las condiciones de salud de la población colombiana y propiciar el goce efectivo del derecho a la salud, en condiciones de calidad, eficiencia, equidad y sostenibilidad</v>
          </cell>
          <cell r="E256" t="str">
            <v>Salud y Protección</v>
          </cell>
          <cell r="F256" t="str">
            <v>Ministerio de Salud</v>
          </cell>
          <cell r="G256" t="str">
            <v>Calidad, acceso a los servicios de salud y fortalecimiento de la red de emergencias.</v>
          </cell>
          <cell r="H256">
            <v>4995</v>
          </cell>
          <cell r="I256" t="str">
            <v>Guías de práctica clínica gestionadas con herramientas de implementación elaboradas</v>
          </cell>
          <cell r="J256" t="str">
            <v>Producto</v>
          </cell>
          <cell r="K256" t="str">
            <v>Sectorial</v>
          </cell>
          <cell r="L256" t="str">
            <v>SI</v>
          </cell>
          <cell r="M256" t="str">
            <v>NO</v>
          </cell>
          <cell r="N256" t="str">
            <v>NO</v>
          </cell>
          <cell r="O256" t="str">
            <v>SI</v>
          </cell>
          <cell r="P256" t="str">
            <v>porcentaje</v>
          </cell>
          <cell r="Q256" t="str">
            <v>Anual</v>
          </cell>
          <cell r="R256" t="str">
            <v>Acumulado</v>
          </cell>
          <cell r="S256">
            <v>0</v>
          </cell>
          <cell r="T256">
            <v>12</v>
          </cell>
          <cell r="U256">
            <v>7</v>
          </cell>
          <cell r="V256">
            <v>7</v>
          </cell>
          <cell r="W256">
            <v>4</v>
          </cell>
          <cell r="X256">
            <v>30</v>
          </cell>
          <cell r="Y256">
            <v>0</v>
          </cell>
          <cell r="Z256">
            <v>0</v>
          </cell>
          <cell r="AA256">
            <v>0</v>
          </cell>
          <cell r="AB256">
            <v>0</v>
          </cell>
          <cell r="AC256">
            <v>0</v>
          </cell>
          <cell r="AD256">
            <v>0</v>
          </cell>
          <cell r="AE256">
            <v>0</v>
          </cell>
          <cell r="AF256">
            <v>0</v>
          </cell>
          <cell r="AG256">
            <v>0</v>
          </cell>
          <cell r="AH256" t="str">
            <v>German  Escobar</v>
          </cell>
          <cell r="AI256" t="str">
            <v>gescobar@minsalud.gov.co</v>
          </cell>
          <cell r="AJ256">
            <v>30</v>
          </cell>
          <cell r="AK256">
            <v>0</v>
          </cell>
          <cell r="AL256">
            <v>0</v>
          </cell>
        </row>
        <row r="257">
          <cell r="A257">
            <v>5134</v>
          </cell>
          <cell r="B257" t="str">
            <v>Todos por un Nuevo País</v>
          </cell>
          <cell r="C257" t="str">
            <v>Movilidad social</v>
          </cell>
          <cell r="D257" t="str">
            <v>Mejorar las condiciones de salud de la población colombiana y propiciar el goce efectivo del derecho a la salud, en condiciones de calidad, eficiencia, equidad y sostenibilidad</v>
          </cell>
          <cell r="E257" t="str">
            <v>Salud y Protección</v>
          </cell>
          <cell r="F257" t="str">
            <v>Ministerio de Salud</v>
          </cell>
          <cell r="G257" t="str">
            <v>Calidad, acceso a los servicios de salud y fortalecimiento de la red de emergencias.</v>
          </cell>
          <cell r="H257">
            <v>5134</v>
          </cell>
          <cell r="I257" t="str">
            <v>Proyectos de infraestructura física o de dotación de las Empresas Sociales del Estado cofinanciados</v>
          </cell>
          <cell r="J257" t="str">
            <v>Producto</v>
          </cell>
          <cell r="K257" t="str">
            <v>Sectorial</v>
          </cell>
          <cell r="L257" t="str">
            <v>SI</v>
          </cell>
          <cell r="M257" t="str">
            <v>SI</v>
          </cell>
          <cell r="N257" t="str">
            <v>NO</v>
          </cell>
          <cell r="O257" t="str">
            <v>SI</v>
          </cell>
          <cell r="P257" t="str">
            <v>Proyectos</v>
          </cell>
          <cell r="Q257" t="str">
            <v>Anual</v>
          </cell>
          <cell r="R257" t="str">
            <v>Acumulado</v>
          </cell>
          <cell r="S257">
            <v>0</v>
          </cell>
          <cell r="T257">
            <v>7</v>
          </cell>
          <cell r="U257">
            <v>9</v>
          </cell>
          <cell r="V257">
            <v>10</v>
          </cell>
          <cell r="W257">
            <v>11</v>
          </cell>
          <cell r="X257">
            <v>37</v>
          </cell>
          <cell r="Y257">
            <v>0</v>
          </cell>
          <cell r="Z257">
            <v>0</v>
          </cell>
          <cell r="AA257">
            <v>0</v>
          </cell>
          <cell r="AB257">
            <v>0</v>
          </cell>
          <cell r="AC257">
            <v>0</v>
          </cell>
          <cell r="AD257">
            <v>0</v>
          </cell>
          <cell r="AE257" t="str">
            <v>El Ministerio de Salud y Protección Social se encuentra revisando los proyectos de inversión de infraestructura y dotación hospitalaria presentados por las Entidades Territoriales y está prestando asistencia técnica para que estos puedan obtener viabilida</v>
          </cell>
          <cell r="AF257">
            <v>42490.208333333299</v>
          </cell>
          <cell r="AG257">
            <v>42495.826815706001</v>
          </cell>
          <cell r="AH257" t="str">
            <v>José Fernando Arias Duarte</v>
          </cell>
          <cell r="AI257" t="str">
            <v>jarias@minsalud.gov.co</v>
          </cell>
          <cell r="AJ257">
            <v>15</v>
          </cell>
          <cell r="AK257">
            <v>0</v>
          </cell>
          <cell r="AL257">
            <v>0</v>
          </cell>
        </row>
        <row r="258">
          <cell r="A258">
            <v>5281</v>
          </cell>
          <cell r="B258" t="str">
            <v>Todos por un Nuevo País</v>
          </cell>
          <cell r="C258" t="str">
            <v>Movilidad social</v>
          </cell>
          <cell r="D258" t="str">
            <v>Mejorar las condiciones de salud de la población colombiana y propiciar el goce efectivo del derecho a la salud, en condiciones de calidad, eficiencia, equidad y sostenibilidad</v>
          </cell>
          <cell r="E258" t="str">
            <v>Salud y Protección</v>
          </cell>
          <cell r="F258" t="str">
            <v>Ministerio de Salud</v>
          </cell>
          <cell r="G258" t="str">
            <v>Grupos Étnicos - Salud</v>
          </cell>
          <cell r="H258">
            <v>5281</v>
          </cell>
          <cell r="I258" t="str">
            <v>Entidades territoriales con estrategias del Plan Territorial de Salud diseñadas e implementadas con adecuación técnica y cultural.</v>
          </cell>
          <cell r="J258" t="str">
            <v>Gestión</v>
          </cell>
          <cell r="K258" t="str">
            <v>Sectorial</v>
          </cell>
          <cell r="L258" t="str">
            <v>NO</v>
          </cell>
          <cell r="M258" t="str">
            <v>NO</v>
          </cell>
          <cell r="N258" t="str">
            <v>NO</v>
          </cell>
          <cell r="O258" t="str">
            <v>SI</v>
          </cell>
          <cell r="P258" t="str">
            <v>Entidades Territoriales</v>
          </cell>
          <cell r="Q258" t="str">
            <v>Anual</v>
          </cell>
          <cell r="R258" t="str">
            <v>Capacidad</v>
          </cell>
          <cell r="S258">
            <v>0</v>
          </cell>
          <cell r="T258">
            <v>0</v>
          </cell>
          <cell r="U258">
            <v>0</v>
          </cell>
          <cell r="V258">
            <v>10</v>
          </cell>
          <cell r="W258">
            <v>10</v>
          </cell>
          <cell r="X258">
            <v>10</v>
          </cell>
          <cell r="Y258">
            <v>0</v>
          </cell>
          <cell r="Z258">
            <v>0</v>
          </cell>
          <cell r="AA258">
            <v>0</v>
          </cell>
          <cell r="AB258">
            <v>0</v>
          </cell>
          <cell r="AC258">
            <v>0</v>
          </cell>
          <cell r="AD258">
            <v>0</v>
          </cell>
          <cell r="AE258" t="str">
            <v>Se realizó reunión con la referente del Distrito de Bogotá para comunidades Rom y referente de la oficina de Promoción Social grupo de asuntos étnicos y representante de la Dirección de Promoción y Prevención del Ministerio de Salud. La referente por el D</v>
          </cell>
          <cell r="AF258">
            <v>42490.208333333299</v>
          </cell>
          <cell r="AG258">
            <v>42494.565911886602</v>
          </cell>
          <cell r="AH258" t="str">
            <v>Elkin de Jesus Osorio Saldarriaga</v>
          </cell>
          <cell r="AI258" t="str">
            <v>eosorio@minsalud.gov.co</v>
          </cell>
          <cell r="AJ258">
            <v>60</v>
          </cell>
          <cell r="AK258">
            <v>0</v>
          </cell>
          <cell r="AL258">
            <v>0</v>
          </cell>
        </row>
        <row r="259">
          <cell r="A259">
            <v>5324</v>
          </cell>
          <cell r="B259" t="str">
            <v>Todos por un Nuevo País</v>
          </cell>
          <cell r="C259" t="str">
            <v>Movilidad social</v>
          </cell>
          <cell r="D259" t="str">
            <v>Mejorar las condiciones de salud de la población colombiana y propiciar el goce efectivo del derecho a la salud, en condiciones de calidad, eficiencia, equidad y sostenibilidad</v>
          </cell>
          <cell r="E259" t="str">
            <v>Salud y Protección</v>
          </cell>
          <cell r="F259" t="str">
            <v>Ministerio de Salud</v>
          </cell>
          <cell r="G259" t="str">
            <v>Grupos Étnicos - Salud</v>
          </cell>
          <cell r="H259">
            <v>5324</v>
          </cell>
          <cell r="I259" t="str">
            <v>Avance del Componente Rrom en la Construcción del Capítulo Étnico del Plan Decenal de Salud Pública 2012-2021 (Rrom)</v>
          </cell>
          <cell r="J259" t="str">
            <v>Producto</v>
          </cell>
          <cell r="K259" t="str">
            <v>Sectorial</v>
          </cell>
          <cell r="L259" t="str">
            <v>NO</v>
          </cell>
          <cell r="M259" t="str">
            <v>NO</v>
          </cell>
          <cell r="N259" t="str">
            <v>NO</v>
          </cell>
          <cell r="O259" t="str">
            <v>SI</v>
          </cell>
          <cell r="P259" t="str">
            <v>Porcentaje</v>
          </cell>
          <cell r="Q259" t="str">
            <v>Semestral</v>
          </cell>
          <cell r="R259" t="str">
            <v>Capacidad</v>
          </cell>
          <cell r="S259">
            <v>0</v>
          </cell>
          <cell r="T259">
            <v>40</v>
          </cell>
          <cell r="U259">
            <v>90</v>
          </cell>
          <cell r="V259">
            <v>100</v>
          </cell>
          <cell r="W259">
            <v>0</v>
          </cell>
          <cell r="X259">
            <v>100</v>
          </cell>
          <cell r="Y259">
            <v>0</v>
          </cell>
          <cell r="Z259">
            <v>0</v>
          </cell>
          <cell r="AA259">
            <v>0</v>
          </cell>
          <cell r="AB259">
            <v>0</v>
          </cell>
          <cell r="AC259">
            <v>0</v>
          </cell>
          <cell r="AD259">
            <v>0</v>
          </cell>
          <cell r="AE259" t="str">
            <v xml:space="preserve">Se realizó la codificación completa de Prorom (Bogotá) y las tablas de salida. Se cierra el marco de posibles cooperantes según experticia y contrapartida para establecer un convenio que permitirá continuar con el proceso de recolección de insumos con la </v>
          </cell>
          <cell r="AF259">
            <v>42490.208333333299</v>
          </cell>
          <cell r="AG259">
            <v>42500.643565590297</v>
          </cell>
          <cell r="AH259" t="str">
            <v>Claudia Milena Cuellar Segura</v>
          </cell>
          <cell r="AI259" t="str">
            <v>ccuellar@minsalud.gov.co</v>
          </cell>
          <cell r="AJ259">
            <v>0</v>
          </cell>
          <cell r="AK259">
            <v>0</v>
          </cell>
          <cell r="AL259">
            <v>0</v>
          </cell>
        </row>
        <row r="260">
          <cell r="A260">
            <v>5329</v>
          </cell>
          <cell r="B260" t="str">
            <v>Todos por un Nuevo País</v>
          </cell>
          <cell r="C260" t="str">
            <v>Movilidad social</v>
          </cell>
          <cell r="D260" t="str">
            <v>Mejorar las condiciones de salud de la población colombiana y propiciar el goce efectivo del derecho a la salud, en condiciones de calidad, eficiencia, equidad y sostenibilidad</v>
          </cell>
          <cell r="E260" t="str">
            <v>Salud y Protección</v>
          </cell>
          <cell r="F260" t="str">
            <v>Ministerio de Salud</v>
          </cell>
          <cell r="G260" t="str">
            <v>Grupos Étnicos - Salud</v>
          </cell>
          <cell r="H260">
            <v>5329</v>
          </cell>
          <cell r="I260" t="str">
            <v>Avance en el diseño e implementación de la ruta de atención intersectorial con enfoque diferencial que promueva la inclusión social de las personas con discapacidad pertenecientes al Pueblo Rrom</v>
          </cell>
          <cell r="J260" t="str">
            <v>Producto</v>
          </cell>
          <cell r="K260" t="str">
            <v>Sectorial</v>
          </cell>
          <cell r="L260" t="str">
            <v>NO</v>
          </cell>
          <cell r="M260" t="str">
            <v>NO</v>
          </cell>
          <cell r="N260" t="str">
            <v>NO</v>
          </cell>
          <cell r="O260" t="str">
            <v>SI</v>
          </cell>
          <cell r="P260" t="str">
            <v>Porcentaje</v>
          </cell>
          <cell r="Q260" t="str">
            <v>Semestral</v>
          </cell>
          <cell r="R260" t="str">
            <v>Capacidad</v>
          </cell>
          <cell r="S260">
            <v>0</v>
          </cell>
          <cell r="T260">
            <v>0</v>
          </cell>
          <cell r="U260">
            <v>40</v>
          </cell>
          <cell r="V260">
            <v>80</v>
          </cell>
          <cell r="W260">
            <v>100</v>
          </cell>
          <cell r="X260">
            <v>100</v>
          </cell>
          <cell r="Y260">
            <v>0</v>
          </cell>
          <cell r="Z260">
            <v>0</v>
          </cell>
          <cell r="AA260">
            <v>0</v>
          </cell>
          <cell r="AB260">
            <v>0</v>
          </cell>
          <cell r="AC260">
            <v>0</v>
          </cell>
          <cell r="AD260">
            <v>0</v>
          </cell>
          <cell r="AE260" t="str">
            <v>Se inicia la consolidación de aportes remitidos por los miembros del Grupo de Enlace Sectorial, reiterando a los sectores pendientes por dar aportes, la importancia de apoyar este ejercicio. Se programa reunión de subcomisión para avanzar en la planeación</v>
          </cell>
          <cell r="AF260">
            <v>42490.208333333299</v>
          </cell>
          <cell r="AG260">
            <v>42500.413296064798</v>
          </cell>
          <cell r="AH260" t="str">
            <v>Juan Pablo Corredor Pongutá</v>
          </cell>
          <cell r="AI260" t="str">
            <v>jpcorredor@minsalud.gov.co</v>
          </cell>
          <cell r="AJ260">
            <v>0</v>
          </cell>
          <cell r="AK260">
            <v>0</v>
          </cell>
          <cell r="AL260">
            <v>0</v>
          </cell>
        </row>
        <row r="261">
          <cell r="A261">
            <v>5331</v>
          </cell>
          <cell r="B261" t="str">
            <v>Todos por un Nuevo País</v>
          </cell>
          <cell r="C261" t="str">
            <v>Movilidad social</v>
          </cell>
          <cell r="D261" t="str">
            <v>Mejorar las condiciones de salud de la población colombiana y propiciar el goce efectivo del derecho a la salud, en condiciones de calidad, eficiencia, equidad y sostenibilidad</v>
          </cell>
          <cell r="E261" t="str">
            <v>Salud y Protección</v>
          </cell>
          <cell r="F261" t="str">
            <v>Ministerio de Salud</v>
          </cell>
          <cell r="G261" t="str">
            <v>Grupos Étnicos - Salud</v>
          </cell>
          <cell r="H261">
            <v>5331</v>
          </cell>
          <cell r="I261" t="str">
            <v>Población Rrom afiliada al Régimen subsidiado</v>
          </cell>
          <cell r="J261" t="str">
            <v>Producto</v>
          </cell>
          <cell r="K261" t="str">
            <v>Sectorial</v>
          </cell>
          <cell r="L261" t="str">
            <v>NO</v>
          </cell>
          <cell r="M261" t="str">
            <v>SI</v>
          </cell>
          <cell r="N261" t="str">
            <v>NO</v>
          </cell>
          <cell r="O261" t="str">
            <v>SI</v>
          </cell>
          <cell r="P261" t="str">
            <v>Personas de la población Rrom afiliadas al régimen subsidiado</v>
          </cell>
          <cell r="Q261" t="str">
            <v>Trimestral</v>
          </cell>
          <cell r="R261" t="str">
            <v>Stock</v>
          </cell>
          <cell r="S261">
            <v>1600</v>
          </cell>
          <cell r="T261">
            <v>1600</v>
          </cell>
          <cell r="U261">
            <v>1600</v>
          </cell>
          <cell r="V261">
            <v>1600</v>
          </cell>
          <cell r="W261">
            <v>1600</v>
          </cell>
          <cell r="X261">
            <v>1600</v>
          </cell>
          <cell r="Y261">
            <v>0</v>
          </cell>
          <cell r="Z261">
            <v>0</v>
          </cell>
          <cell r="AA261">
            <v>0</v>
          </cell>
          <cell r="AB261">
            <v>0</v>
          </cell>
          <cell r="AC261">
            <v>0</v>
          </cell>
          <cell r="AD261">
            <v>0</v>
          </cell>
          <cell r="AE261">
            <v>0</v>
          </cell>
          <cell r="AF261">
            <v>0</v>
          </cell>
          <cell r="AG261">
            <v>0</v>
          </cell>
          <cell r="AH261" t="str">
            <v>Gilberto Torres Torres</v>
          </cell>
          <cell r="AI261" t="str">
            <v>gtorrest@minsalud.gov.co</v>
          </cell>
          <cell r="AJ261">
            <v>10</v>
          </cell>
          <cell r="AK261">
            <v>0</v>
          </cell>
          <cell r="AL261">
            <v>0</v>
          </cell>
        </row>
        <row r="262">
          <cell r="A262">
            <v>5339</v>
          </cell>
          <cell r="B262" t="str">
            <v>Todos por un Nuevo País</v>
          </cell>
          <cell r="C262" t="str">
            <v>Movilidad social</v>
          </cell>
          <cell r="D262" t="str">
            <v>Mejorar las condiciones de salud de la población colombiana y propiciar el goce efectivo del derecho a la salud, en condiciones de calidad, eficiencia, equidad y sostenibilidad</v>
          </cell>
          <cell r="E262" t="str">
            <v>Salud y Protección</v>
          </cell>
          <cell r="F262" t="str">
            <v>Ministerio de Salud</v>
          </cell>
          <cell r="G262" t="str">
            <v>Grupos Étnicos - Salud</v>
          </cell>
          <cell r="H262">
            <v>5339</v>
          </cell>
          <cell r="I262" t="str">
            <v>Ejecución de la programación de sesiones anuales de la Subcomisión de Salud</v>
          </cell>
          <cell r="J262" t="str">
            <v>Producto</v>
          </cell>
          <cell r="K262" t="str">
            <v>Sectorial</v>
          </cell>
          <cell r="L262" t="str">
            <v>NO</v>
          </cell>
          <cell r="M262" t="str">
            <v>NO</v>
          </cell>
          <cell r="N262" t="str">
            <v>SI</v>
          </cell>
          <cell r="O262" t="str">
            <v>SI</v>
          </cell>
          <cell r="P262" t="str">
            <v>Porcentaje</v>
          </cell>
          <cell r="Q262" t="str">
            <v>Semestral</v>
          </cell>
          <cell r="R262" t="str">
            <v>Stock</v>
          </cell>
          <cell r="S262">
            <v>0</v>
          </cell>
          <cell r="T262">
            <v>100</v>
          </cell>
          <cell r="U262">
            <v>100</v>
          </cell>
          <cell r="V262">
            <v>100</v>
          </cell>
          <cell r="W262">
            <v>100</v>
          </cell>
          <cell r="X262">
            <v>100</v>
          </cell>
          <cell r="Y262">
            <v>0</v>
          </cell>
          <cell r="Z262">
            <v>0</v>
          </cell>
          <cell r="AA262">
            <v>0</v>
          </cell>
          <cell r="AB262">
            <v>0</v>
          </cell>
          <cell r="AC262">
            <v>0</v>
          </cell>
          <cell r="AD262">
            <v>0</v>
          </cell>
          <cell r="AE262" t="str">
            <v>Realización de la primera sesión de la Subcomisión de Salud de la Mesa Permanente de Concertación con pueblos y organizaciones indígenas del año 2016, llevada a cabo del 7 al 9 de abril de 2016. Conforme a la realización de esta sesión, se abordaron los s</v>
          </cell>
          <cell r="AF262">
            <v>42490.208333333299</v>
          </cell>
          <cell r="AG262">
            <v>42500.413002858797</v>
          </cell>
          <cell r="AH262" t="str">
            <v>Juan Pablo Corredor Pongutá</v>
          </cell>
          <cell r="AI262" t="str">
            <v>jpcorredor@minsalud.gov.co</v>
          </cell>
          <cell r="AJ262">
            <v>0</v>
          </cell>
          <cell r="AK262">
            <v>0</v>
          </cell>
          <cell r="AL262">
            <v>0</v>
          </cell>
        </row>
        <row r="263">
          <cell r="A263">
            <v>5389</v>
          </cell>
          <cell r="B263" t="str">
            <v>Todos por un Nuevo País</v>
          </cell>
          <cell r="C263" t="str">
            <v>Movilidad social</v>
          </cell>
          <cell r="D263" t="str">
            <v>Mejorar las condiciones de salud de la población colombiana y propiciar el goce efectivo del derecho a la salud, en condiciones de calidad, eficiencia, equidad y sostenibilidad</v>
          </cell>
          <cell r="E263" t="str">
            <v>Salud y Protección</v>
          </cell>
          <cell r="F263" t="str">
            <v>Ministerio de Salud</v>
          </cell>
          <cell r="G263" t="str">
            <v>Grupos Étnicos - Salud</v>
          </cell>
          <cell r="H263">
            <v>5389</v>
          </cell>
          <cell r="I263" t="str">
            <v>Porcentaje de ejecución de la programación de sesiones anuales de la Subcomisión de Salud</v>
          </cell>
          <cell r="J263" t="str">
            <v>Producto</v>
          </cell>
          <cell r="K263" t="str">
            <v>Transversal</v>
          </cell>
          <cell r="L263" t="str">
            <v>NO</v>
          </cell>
          <cell r="M263" t="str">
            <v>NO</v>
          </cell>
          <cell r="N263" t="str">
            <v>NO</v>
          </cell>
          <cell r="O263" t="str">
            <v>SI</v>
          </cell>
          <cell r="P263" t="str">
            <v>Porcentaje</v>
          </cell>
          <cell r="Q263" t="str">
            <v>Semestral</v>
          </cell>
          <cell r="R263" t="str">
            <v>Capacidad</v>
          </cell>
          <cell r="S263">
            <v>0</v>
          </cell>
          <cell r="T263">
            <v>100</v>
          </cell>
          <cell r="U263">
            <v>100</v>
          </cell>
          <cell r="V263">
            <v>100</v>
          </cell>
          <cell r="W263">
            <v>100</v>
          </cell>
          <cell r="X263">
            <v>100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row>
        <row r="264">
          <cell r="A264">
            <v>5406</v>
          </cell>
          <cell r="B264" t="str">
            <v>Todos por un Nuevo País</v>
          </cell>
          <cell r="C264" t="str">
            <v>Movilidad social</v>
          </cell>
          <cell r="D264" t="str">
            <v>Mejorar las condiciones de salud de la población colombiana y propiciar el goce efectivo del derecho a la salud, en condiciones de calidad, eficiencia, equidad y sostenibilidad</v>
          </cell>
          <cell r="E264" t="str">
            <v>Salud y Protección</v>
          </cell>
          <cell r="F264" t="str">
            <v>Ministerio de Salud</v>
          </cell>
          <cell r="G264" t="str">
            <v>Grupos Étnicos - Salud</v>
          </cell>
          <cell r="H264">
            <v>5406</v>
          </cell>
          <cell r="I264" t="str">
            <v>Avance en la construcción  participativa del capitulo especial para pueblos indígenas en el Plan Decenal de Salud Pública.</v>
          </cell>
          <cell r="J264" t="str">
            <v>Proceso</v>
          </cell>
          <cell r="K264" t="str">
            <v>Sectorial</v>
          </cell>
          <cell r="L264" t="str">
            <v>SI</v>
          </cell>
          <cell r="M264" t="str">
            <v>NO</v>
          </cell>
          <cell r="N264" t="str">
            <v>NO</v>
          </cell>
          <cell r="O264" t="str">
            <v>SI</v>
          </cell>
          <cell r="P264" t="str">
            <v>Porcentaje</v>
          </cell>
          <cell r="Q264" t="str">
            <v>Semestral</v>
          </cell>
          <cell r="R264" t="str">
            <v>Capacidad</v>
          </cell>
          <cell r="S264">
            <v>3</v>
          </cell>
          <cell r="T264">
            <v>3</v>
          </cell>
          <cell r="U264">
            <v>50</v>
          </cell>
          <cell r="V264">
            <v>100</v>
          </cell>
          <cell r="W264">
            <v>0</v>
          </cell>
          <cell r="X264">
            <v>100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row>
        <row r="265">
          <cell r="A265">
            <v>4973</v>
          </cell>
          <cell r="B265" t="str">
            <v>Todos por un Nuevo País</v>
          </cell>
          <cell r="C265" t="str">
            <v>Movilidad social</v>
          </cell>
          <cell r="D265" t="str">
            <v>Mejorar las condiciones de salud de la población colombiana y propiciar el goce efectivo del derecho a la salud, en condiciones de calidad, eficiencia, equidad y sostenibilidad</v>
          </cell>
          <cell r="E265" t="str">
            <v>Salud y Protección</v>
          </cell>
          <cell r="F265" t="str">
            <v>Ministerio de Salud</v>
          </cell>
          <cell r="G265" t="str">
            <v>Fortalecimiento de la gestión y dirección del sector Salud y Protección Social</v>
          </cell>
          <cell r="H265">
            <v>4973</v>
          </cell>
          <cell r="I265" t="str">
            <v>Gasto por eventos no incluidos en el plan de beneficios ($ billones)</v>
          </cell>
          <cell r="J265" t="str">
            <v>Resultado</v>
          </cell>
          <cell r="K265" t="str">
            <v>Sectorial</v>
          </cell>
          <cell r="L265" t="str">
            <v>SI</v>
          </cell>
          <cell r="M265" t="str">
            <v>NO</v>
          </cell>
          <cell r="N265" t="str">
            <v>NO</v>
          </cell>
          <cell r="O265" t="str">
            <v>SI</v>
          </cell>
          <cell r="P265" t="str">
            <v>Billones de pesos</v>
          </cell>
          <cell r="Q265" t="str">
            <v>Anual</v>
          </cell>
          <cell r="R265" t="str">
            <v>Reducción</v>
          </cell>
          <cell r="S265">
            <v>1.7</v>
          </cell>
          <cell r="T265">
            <v>1.7</v>
          </cell>
          <cell r="U265">
            <v>1.5</v>
          </cell>
          <cell r="V265">
            <v>1.3</v>
          </cell>
          <cell r="W265">
            <v>1.2</v>
          </cell>
          <cell r="X265">
            <v>1.2</v>
          </cell>
          <cell r="Y265">
            <v>0</v>
          </cell>
          <cell r="Z265">
            <v>0</v>
          </cell>
          <cell r="AA265">
            <v>0</v>
          </cell>
          <cell r="AB265">
            <v>0</v>
          </cell>
          <cell r="AC265">
            <v>0</v>
          </cell>
          <cell r="AD265">
            <v>0</v>
          </cell>
          <cell r="AE265" t="str">
            <v>En este período, se efectuó giro previo de acuerdo con la radicación que efectuaron las entidades recobrantes en el mes de abril de 2016 por valor de $ 132.597.468.842,66. De este valor, se efectuó giro directo a favor de los prestadores de servicios y te</v>
          </cell>
          <cell r="AF265">
            <v>42490.208333333299</v>
          </cell>
          <cell r="AG265">
            <v>42500.457601736103</v>
          </cell>
          <cell r="AH265" t="str">
            <v>Álvaro Rojas Fuentes</v>
          </cell>
          <cell r="AI265" t="str">
            <v>arojas@minsalud.gov.co</v>
          </cell>
          <cell r="AJ265">
            <v>60</v>
          </cell>
          <cell r="AK265">
            <v>0</v>
          </cell>
          <cell r="AL265">
            <v>0</v>
          </cell>
        </row>
        <row r="266">
          <cell r="A266">
            <v>4974</v>
          </cell>
          <cell r="B266" t="str">
            <v>Todos por un Nuevo País</v>
          </cell>
          <cell r="C266" t="str">
            <v>Movilidad social</v>
          </cell>
          <cell r="D266" t="str">
            <v>Mejorar las condiciones de salud de la población colombiana y propiciar el goce efectivo del derecho a la salud, en condiciones de calidad, eficiencia, equidad y sostenibilidad</v>
          </cell>
          <cell r="E266" t="str">
            <v>Salud y Protección</v>
          </cell>
          <cell r="F266" t="str">
            <v>Ministerio de Salud</v>
          </cell>
          <cell r="G266" t="str">
            <v>Fortalecimiento de la gestión y dirección del sector Salud y Protección Social</v>
          </cell>
          <cell r="H266">
            <v>4974</v>
          </cell>
          <cell r="I266" t="str">
            <v>Porcentaje de ESE sin riesgo financiero o riesgo bajo</v>
          </cell>
          <cell r="J266" t="str">
            <v>Resultado</v>
          </cell>
          <cell r="K266" t="str">
            <v>Sectorial</v>
          </cell>
          <cell r="L266" t="str">
            <v>SI</v>
          </cell>
          <cell r="M266" t="str">
            <v>SI</v>
          </cell>
          <cell r="N266" t="str">
            <v>NO</v>
          </cell>
          <cell r="O266" t="str">
            <v>SI</v>
          </cell>
          <cell r="P266" t="str">
            <v>Porcentaje</v>
          </cell>
          <cell r="Q266" t="str">
            <v>Anual</v>
          </cell>
          <cell r="R266" t="str">
            <v>Capacidad</v>
          </cell>
          <cell r="S266">
            <v>41</v>
          </cell>
          <cell r="T266">
            <v>45</v>
          </cell>
          <cell r="U266">
            <v>50</v>
          </cell>
          <cell r="V266">
            <v>55</v>
          </cell>
          <cell r="W266">
            <v>60</v>
          </cell>
          <cell r="X266">
            <v>60</v>
          </cell>
          <cell r="Y266">
            <v>0</v>
          </cell>
          <cell r="Z266">
            <v>0</v>
          </cell>
          <cell r="AA266">
            <v>0</v>
          </cell>
          <cell r="AB266">
            <v>0</v>
          </cell>
          <cell r="AC266">
            <v>0</v>
          </cell>
          <cell r="AD266">
            <v>0</v>
          </cell>
          <cell r="AE266" t="str">
            <v>Se establecerá la categorizacion del riesgo para el 2016 a mas tardar el 31 de Mayo del presente año, con una presentacion del resultado cuantitativo en Enero de 2017 dada la implementación de las siguientes medidas: Reglamentación de la Subcuenta de Gara</v>
          </cell>
          <cell r="AF266">
            <v>42460.208333333299</v>
          </cell>
          <cell r="AG266">
            <v>42500.611209872703</v>
          </cell>
          <cell r="AH266" t="str">
            <v>Omar Guaje Miranda</v>
          </cell>
          <cell r="AI266" t="str">
            <v>oguaje@minsalud.gov.co</v>
          </cell>
          <cell r="AJ266">
            <v>180</v>
          </cell>
          <cell r="AK266">
            <v>0</v>
          </cell>
          <cell r="AL266">
            <v>0</v>
          </cell>
        </row>
        <row r="267">
          <cell r="A267">
            <v>4975</v>
          </cell>
          <cell r="B267" t="str">
            <v>Todos por un Nuevo País</v>
          </cell>
          <cell r="C267" t="str">
            <v>Movilidad social</v>
          </cell>
          <cell r="D267" t="str">
            <v>Mejorar las condiciones de salud de la población colombiana y propiciar el goce efectivo del derecho a la salud, en condiciones de calidad, eficiencia, equidad y sostenibilidad</v>
          </cell>
          <cell r="E267" t="str">
            <v>Salud y Protección</v>
          </cell>
          <cell r="F267" t="str">
            <v>Ministerio de Salud</v>
          </cell>
          <cell r="G267" t="str">
            <v>Fortalecimiento de la gestión y dirección del sector Salud y Protección Social</v>
          </cell>
          <cell r="H267">
            <v>4975</v>
          </cell>
          <cell r="I267" t="str">
            <v>Deudas a más de 180 días como porcentaje de facturación anual de los hospitales públicos</v>
          </cell>
          <cell r="J267" t="str">
            <v>Resultado</v>
          </cell>
          <cell r="K267" t="str">
            <v>Sectorial</v>
          </cell>
          <cell r="L267" t="str">
            <v>SI</v>
          </cell>
          <cell r="M267" t="str">
            <v>SI</v>
          </cell>
          <cell r="N267" t="str">
            <v>NO</v>
          </cell>
          <cell r="O267" t="str">
            <v>SI</v>
          </cell>
          <cell r="P267" t="str">
            <v>Porcentaje</v>
          </cell>
          <cell r="Q267" t="str">
            <v>Anual</v>
          </cell>
          <cell r="R267" t="str">
            <v>Reducción</v>
          </cell>
          <cell r="S267">
            <v>30</v>
          </cell>
          <cell r="T267">
            <v>30</v>
          </cell>
          <cell r="U267">
            <v>29</v>
          </cell>
          <cell r="V267">
            <v>27</v>
          </cell>
          <cell r="W267">
            <v>25</v>
          </cell>
          <cell r="X267">
            <v>25</v>
          </cell>
          <cell r="Y267">
            <v>0</v>
          </cell>
          <cell r="Z267">
            <v>0</v>
          </cell>
          <cell r="AA267">
            <v>0</v>
          </cell>
          <cell r="AB267">
            <v>0</v>
          </cell>
          <cell r="AC267">
            <v>0</v>
          </cell>
          <cell r="AD267">
            <v>0</v>
          </cell>
          <cell r="AE267" t="str">
            <v>Estipuladas las medidas de saneamiento y pago de deudas por parte del Gobierno Nacional y teniendo en cuenta el flujo de recursos y relación de pagadores y prestadores para el 2016, se reportara la medición del indicador en Marzo de 2017 a partir de las s</v>
          </cell>
          <cell r="AF267">
            <v>42460.208333333299</v>
          </cell>
          <cell r="AG267">
            <v>42501.475679247698</v>
          </cell>
          <cell r="AH267" t="str">
            <v>Omar Guaje Miranda</v>
          </cell>
          <cell r="AI267" t="str">
            <v>oguaje@minsalud.gov.co</v>
          </cell>
          <cell r="AJ267">
            <v>90</v>
          </cell>
          <cell r="AK267">
            <v>0</v>
          </cell>
          <cell r="AL267">
            <v>0</v>
          </cell>
        </row>
        <row r="268">
          <cell r="A268">
            <v>4976</v>
          </cell>
          <cell r="B268" t="str">
            <v>Todos por un Nuevo País</v>
          </cell>
          <cell r="C268" t="str">
            <v>Movilidad social</v>
          </cell>
          <cell r="D268" t="str">
            <v>Mejorar las condiciones de salud de la población colombiana y propiciar el goce efectivo del derecho a la salud, en condiciones de calidad, eficiencia, equidad y sostenibilidad</v>
          </cell>
          <cell r="E268" t="str">
            <v>Salud y Protección</v>
          </cell>
          <cell r="F268" t="str">
            <v>Ministerio de Salud</v>
          </cell>
          <cell r="G268" t="str">
            <v>Fortalecimiento de la gestión y dirección del sector Salud y Protección Social</v>
          </cell>
          <cell r="H268">
            <v>4976</v>
          </cell>
          <cell r="I268" t="str">
            <v>Porcentaje de EPS que cumplen las nuevas condiciones de habilitación financiera durante el periodo de transición</v>
          </cell>
          <cell r="J268" t="str">
            <v>Resultado</v>
          </cell>
          <cell r="K268" t="str">
            <v>Sectorial</v>
          </cell>
          <cell r="L268" t="str">
            <v>SI</v>
          </cell>
          <cell r="M268" t="str">
            <v>NO</v>
          </cell>
          <cell r="N268" t="str">
            <v>NO</v>
          </cell>
          <cell r="O268" t="str">
            <v>SI</v>
          </cell>
          <cell r="P268" t="str">
            <v>Porcentaje</v>
          </cell>
          <cell r="Q268" t="str">
            <v>Trimestral</v>
          </cell>
          <cell r="R268" t="str">
            <v>Capacidad</v>
          </cell>
          <cell r="S268">
            <v>60.6</v>
          </cell>
          <cell r="T268">
            <v>61</v>
          </cell>
          <cell r="U268">
            <v>67</v>
          </cell>
          <cell r="V268">
            <v>73</v>
          </cell>
          <cell r="W268">
            <v>80</v>
          </cell>
          <cell r="X268">
            <v>80</v>
          </cell>
          <cell r="Y268">
            <v>0</v>
          </cell>
          <cell r="Z268">
            <v>0</v>
          </cell>
          <cell r="AA268">
            <v>0</v>
          </cell>
          <cell r="AB268">
            <v>0</v>
          </cell>
          <cell r="AC268">
            <v>0</v>
          </cell>
          <cell r="AD268">
            <v>0</v>
          </cell>
          <cell r="AE268" t="str">
            <v xml:space="preserve">Adicionalmente al Decreto 2702 de 2014 y sus reglamentarios, el Gobierno Nacional destinó los siguientes recursos en el marco del artículo 97 de la Ley 1753 de 2015: (a) recursos propios de las CCF, (b) los recursos del artículo 46 de la Ley 1438 de 2011 </v>
          </cell>
          <cell r="AF268">
            <v>42429.208333333299</v>
          </cell>
          <cell r="AG268">
            <v>42439.347013391198</v>
          </cell>
          <cell r="AH268" t="str">
            <v>Omar Guaje Miranda</v>
          </cell>
          <cell r="AI268" t="str">
            <v>oguaje@minsalud.gov.co</v>
          </cell>
          <cell r="AJ268">
            <v>90</v>
          </cell>
          <cell r="AK268">
            <v>0</v>
          </cell>
          <cell r="AL268">
            <v>0</v>
          </cell>
        </row>
        <row r="269">
          <cell r="A269">
            <v>4977</v>
          </cell>
          <cell r="B269" t="str">
            <v>Todos por un Nuevo País</v>
          </cell>
          <cell r="C269" t="str">
            <v>Movilidad social</v>
          </cell>
          <cell r="D269" t="str">
            <v>Mejorar las condiciones de salud de la población colombiana y propiciar el goce efectivo del derecho a la salud, en condiciones de calidad, eficiencia, equidad y sostenibilidad</v>
          </cell>
          <cell r="E269" t="str">
            <v>Salud y Protección</v>
          </cell>
          <cell r="F269" t="str">
            <v>Ministerio de Salud</v>
          </cell>
          <cell r="G269" t="str">
            <v>Fortalecimiento de la gestión y dirección del sector Salud y Protección Social</v>
          </cell>
          <cell r="H269">
            <v>4977</v>
          </cell>
          <cell r="I269" t="str">
            <v>Ahorros al sistema de salud por control de precios de tecnologías en salud ($ billones)</v>
          </cell>
          <cell r="J269" t="str">
            <v>Gestión</v>
          </cell>
          <cell r="K269" t="str">
            <v>Sectorial</v>
          </cell>
          <cell r="L269" t="str">
            <v>SI</v>
          </cell>
          <cell r="M269" t="str">
            <v>NO</v>
          </cell>
          <cell r="N269" t="str">
            <v>NO</v>
          </cell>
          <cell r="O269" t="str">
            <v>SI</v>
          </cell>
          <cell r="P269" t="str">
            <v>Porcentaje</v>
          </cell>
          <cell r="Q269" t="str">
            <v>Anual</v>
          </cell>
          <cell r="R269" t="str">
            <v>Flujo</v>
          </cell>
          <cell r="S269">
            <v>1</v>
          </cell>
          <cell r="T269">
            <v>1.1000000000000001</v>
          </cell>
          <cell r="U269">
            <v>1.2</v>
          </cell>
          <cell r="V269">
            <v>1.3</v>
          </cell>
          <cell r="W269">
            <v>1.3</v>
          </cell>
          <cell r="X269">
            <v>1.3</v>
          </cell>
          <cell r="Y269">
            <v>0</v>
          </cell>
          <cell r="Z269">
            <v>0</v>
          </cell>
          <cell r="AA269">
            <v>0</v>
          </cell>
          <cell r="AB269">
            <v>0</v>
          </cell>
          <cell r="AC269">
            <v>0</v>
          </cell>
          <cell r="AD269">
            <v>0</v>
          </cell>
          <cell r="AE269" t="str">
            <v>Se expidió el Decreto No. 705 del 27 de abril de 2016 "Por el cual se establecen disposiciones sobre el Proceso de Regulación de Precios de Medicamentos a Nivel Nacional", en el Diario Oficinal No. 49857 del 27 de abril de 2016.</v>
          </cell>
          <cell r="AF269">
            <v>42490.208333333299</v>
          </cell>
          <cell r="AG269">
            <v>42500.459406793998</v>
          </cell>
          <cell r="AH269" t="str">
            <v>Javier  Guzmán</v>
          </cell>
          <cell r="AI269" t="str">
            <v>jguzman@minsalud.gov.co</v>
          </cell>
          <cell r="AJ269">
            <v>0</v>
          </cell>
          <cell r="AK269">
            <v>0</v>
          </cell>
          <cell r="AL269">
            <v>0</v>
          </cell>
        </row>
        <row r="270">
          <cell r="A270">
            <v>5386</v>
          </cell>
          <cell r="B270" t="str">
            <v>Todos por un Nuevo País</v>
          </cell>
          <cell r="C270" t="str">
            <v>Movilidad social</v>
          </cell>
          <cell r="D270" t="str">
            <v>Mejorar las condiciones de salud de la población colombiana y propiciar el goce efectivo del derecho a la salud, en condiciones de calidad, eficiencia, equidad y sostenibilidad</v>
          </cell>
          <cell r="E270" t="str">
            <v>Salud y Protección</v>
          </cell>
          <cell r="F270" t="str">
            <v>Ministerio de Salud</v>
          </cell>
          <cell r="G270" t="str">
            <v>Fortalecimiento de la gestión y dirección del sector Salud y Protección Social</v>
          </cell>
          <cell r="H270">
            <v>5386</v>
          </cell>
          <cell r="I270" t="str">
            <v xml:space="preserve">Número de variables de la historia clínica disponibles en línea </v>
          </cell>
          <cell r="J270" t="str">
            <v>Producto</v>
          </cell>
          <cell r="K270" t="str">
            <v>Sectorial</v>
          </cell>
          <cell r="L270" t="str">
            <v>NO</v>
          </cell>
          <cell r="M270" t="str">
            <v>NO</v>
          </cell>
          <cell r="N270" t="str">
            <v>NO</v>
          </cell>
          <cell r="O270" t="str">
            <v>SI</v>
          </cell>
          <cell r="P270" t="str">
            <v xml:space="preserve">Variables </v>
          </cell>
          <cell r="Q270" t="str">
            <v>Semestral</v>
          </cell>
          <cell r="R270" t="str">
            <v>Capacidad</v>
          </cell>
          <cell r="S270">
            <v>0</v>
          </cell>
          <cell r="T270">
            <v>20</v>
          </cell>
          <cell r="U270">
            <v>25</v>
          </cell>
          <cell r="V270">
            <v>30</v>
          </cell>
          <cell r="W270">
            <v>35</v>
          </cell>
          <cell r="X270">
            <v>35</v>
          </cell>
          <cell r="Y270">
            <v>0</v>
          </cell>
          <cell r="Z270">
            <v>0</v>
          </cell>
          <cell r="AA270">
            <v>0</v>
          </cell>
          <cell r="AB270">
            <v>0</v>
          </cell>
          <cell r="AC270">
            <v>0</v>
          </cell>
          <cell r="AD270">
            <v>0</v>
          </cell>
          <cell r="AE270" t="str">
            <v>Disposición de nuevas variables al ciudadano, para un total de 25: sexo, edad, departamento de residencia, municipio de residencia, departamento donde labora, municipio donde labora, actividad económica, paciente enfremedad renal crónica (ERC), paciente V</v>
          </cell>
          <cell r="AF270">
            <v>42490.208333333299</v>
          </cell>
          <cell r="AG270">
            <v>42500.455285763899</v>
          </cell>
          <cell r="AH270" t="str">
            <v>Dolly  Ovalle</v>
          </cell>
          <cell r="AI270" t="str">
            <v>dovalle@minsalud.gov.co</v>
          </cell>
          <cell r="AJ270">
            <v>30</v>
          </cell>
          <cell r="AK270">
            <v>0</v>
          </cell>
          <cell r="AL270">
            <v>0</v>
          </cell>
        </row>
        <row r="271">
          <cell r="A271">
            <v>5244</v>
          </cell>
          <cell r="B271" t="str">
            <v>Todos por un Nuevo País</v>
          </cell>
          <cell r="C271" t="str">
            <v>Movilidad social</v>
          </cell>
          <cell r="D271" t="str">
            <v>Mejorar las condiciones de salud de la población colombiana y propiciar el goce efectivo del derecho a la salud, en condiciones de calidad, eficiencia, equidad y sostenibilidad</v>
          </cell>
          <cell r="E271" t="str">
            <v>Salud y Protección</v>
          </cell>
          <cell r="F271" t="str">
            <v>Supersalud</v>
          </cell>
          <cell r="G271" t="str">
            <v>Calidad, acceso a los servicios de salud y fortalecimiento de la red de emergencias.</v>
          </cell>
          <cell r="H271">
            <v>5244</v>
          </cell>
          <cell r="I271" t="str">
            <v>Porcentaje de PQR respondidas por las Entidades Administradoras de Planes de Beneficios</v>
          </cell>
          <cell r="J271" t="str">
            <v>Gestión</v>
          </cell>
          <cell r="K271" t="str">
            <v>Sectorial</v>
          </cell>
          <cell r="L271" t="str">
            <v>NO</v>
          </cell>
          <cell r="M271" t="str">
            <v>NO</v>
          </cell>
          <cell r="N271" t="str">
            <v>NO</v>
          </cell>
          <cell r="O271" t="str">
            <v>SI</v>
          </cell>
          <cell r="P271" t="str">
            <v>Porcentaje</v>
          </cell>
          <cell r="Q271" t="str">
            <v>Mensual</v>
          </cell>
          <cell r="R271" t="str">
            <v>Capacidad</v>
          </cell>
          <cell r="S271">
            <v>0</v>
          </cell>
          <cell r="T271">
            <v>0</v>
          </cell>
          <cell r="U271">
            <v>80</v>
          </cell>
          <cell r="V271">
            <v>90</v>
          </cell>
          <cell r="W271">
            <v>95</v>
          </cell>
          <cell r="X271">
            <v>95</v>
          </cell>
          <cell r="Y271">
            <v>55</v>
          </cell>
          <cell r="Z271">
            <v>100</v>
          </cell>
          <cell r="AA271">
            <v>55</v>
          </cell>
          <cell r="AB271">
            <v>100</v>
          </cell>
          <cell r="AC271">
            <v>42460.208333333299</v>
          </cell>
          <cell r="AD271">
            <v>42492.672057291697</v>
          </cell>
          <cell r="AE271" t="str">
            <v>Aunque el indicador cuantitativo cuenta con una tendencia decreciente, el ejercicio de seguimiento a las PQR ha permitido que la Superintendencia Nacional de Salud tome medidas de manera focalizada hacia los motivos y las EAPB donde se presentan las princ</v>
          </cell>
          <cell r="AF271">
            <v>42490.208333333299</v>
          </cell>
          <cell r="AG271">
            <v>42492.6720571759</v>
          </cell>
          <cell r="AH271" t="str">
            <v>Catalina Góngora Torres</v>
          </cell>
          <cell r="AI271" t="str">
            <v>cgongora@supersalud.gov.co</v>
          </cell>
          <cell r="AJ271">
            <v>30</v>
          </cell>
          <cell r="AK271">
            <v>42490.208333333299</v>
          </cell>
          <cell r="AL271">
            <v>-13</v>
          </cell>
        </row>
        <row r="272">
          <cell r="A272">
            <v>4858</v>
          </cell>
          <cell r="B272" t="str">
            <v>Todos por un Nuevo País</v>
          </cell>
          <cell r="C272" t="str">
            <v>Movilidad social</v>
          </cell>
          <cell r="D272" t="str">
            <v>Generar alternativas para crear empleos de calidad y acceder al aseguramiento ante la falta de ingresos y los riesgos laborales</v>
          </cell>
          <cell r="E272" t="str">
            <v>Trabajo</v>
          </cell>
          <cell r="F272" t="str">
            <v>Colpensiones</v>
          </cell>
          <cell r="G272" t="str">
            <v>Generación de ingresos y empleo</v>
          </cell>
          <cell r="H272">
            <v>4858</v>
          </cell>
          <cell r="I272" t="str">
            <v>Personas vinculadas a los Beneficios Económicos Periódicos</v>
          </cell>
          <cell r="J272" t="str">
            <v>Gestión</v>
          </cell>
          <cell r="K272" t="str">
            <v>Sectorial</v>
          </cell>
          <cell r="L272" t="str">
            <v>SI</v>
          </cell>
          <cell r="M272" t="str">
            <v>NO</v>
          </cell>
          <cell r="N272" t="str">
            <v>NO</v>
          </cell>
          <cell r="O272" t="str">
            <v>SI</v>
          </cell>
          <cell r="P272" t="str">
            <v>Personas</v>
          </cell>
          <cell r="Q272" t="str">
            <v>Mensual</v>
          </cell>
          <cell r="R272" t="str">
            <v>Capacidad</v>
          </cell>
          <cell r="S272">
            <v>15962</v>
          </cell>
          <cell r="T272">
            <v>190051</v>
          </cell>
          <cell r="U272">
            <v>550000</v>
          </cell>
          <cell r="V272">
            <v>910000</v>
          </cell>
          <cell r="W272">
            <v>1271000</v>
          </cell>
          <cell r="X272">
            <v>1271000</v>
          </cell>
          <cell r="Y272">
            <v>279703</v>
          </cell>
          <cell r="Z272">
            <v>49.39</v>
          </cell>
          <cell r="AA272">
            <v>279703</v>
          </cell>
          <cell r="AB272">
            <v>21.02</v>
          </cell>
          <cell r="AC272">
            <v>42490.208333333299</v>
          </cell>
          <cell r="AD272">
            <v>42500.458059687502</v>
          </cell>
          <cell r="AE272" t="str">
            <v>Para el mes de abril Colpensiones continua anudando esfuerzos con los Alcaldes en la regional Caribe y ha efectuado agendas de trabajo con el gremio de los Cafeteros en especial en la regional Eje Cafetero, para el desarrollo de jornadas y eventos de divu</v>
          </cell>
          <cell r="AF272">
            <v>42490.208333333299</v>
          </cell>
          <cell r="AG272">
            <v>42500.458059490702</v>
          </cell>
          <cell r="AH272" t="str">
            <v>Javier Eduardo  Guzman Silva</v>
          </cell>
          <cell r="AI272" t="str">
            <v>jeguzmans@colpensiones.gov.co</v>
          </cell>
          <cell r="AJ272">
            <v>15</v>
          </cell>
          <cell r="AK272">
            <v>42520.208333333299</v>
          </cell>
          <cell r="AL272">
            <v>-28</v>
          </cell>
        </row>
        <row r="273">
          <cell r="A273">
            <v>4859</v>
          </cell>
          <cell r="B273" t="str">
            <v>Todos por un Nuevo País</v>
          </cell>
          <cell r="C273" t="str">
            <v>Movilidad social</v>
          </cell>
          <cell r="D273" t="str">
            <v>Generar alternativas para crear empleos de calidad y acceder al aseguramiento ante la falta de ingresos y los riesgos laborales</v>
          </cell>
          <cell r="E273" t="str">
            <v>Trabajo</v>
          </cell>
          <cell r="F273" t="str">
            <v>MinTrabajo</v>
          </cell>
          <cell r="G273" t="str">
            <v>Generación de ingresos y empleo</v>
          </cell>
          <cell r="H273">
            <v>4859</v>
          </cell>
          <cell r="I273" t="str">
            <v>Tasa de Desempleo jóvenes (14 - 28 años)</v>
          </cell>
          <cell r="J273" t="str">
            <v>Gestión</v>
          </cell>
          <cell r="K273" t="str">
            <v>Sectorial</v>
          </cell>
          <cell r="L273" t="str">
            <v>SI</v>
          </cell>
          <cell r="M273" t="str">
            <v>NO</v>
          </cell>
          <cell r="N273" t="str">
            <v>NO</v>
          </cell>
          <cell r="O273" t="str">
            <v>SI</v>
          </cell>
          <cell r="P273" t="str">
            <v>Pendiente</v>
          </cell>
          <cell r="Q273" t="str">
            <v>Anual</v>
          </cell>
          <cell r="R273" t="str">
            <v>Reducción</v>
          </cell>
          <cell r="S273">
            <v>15.8</v>
          </cell>
          <cell r="T273">
            <v>15.3</v>
          </cell>
          <cell r="U273">
            <v>14.9</v>
          </cell>
          <cell r="V273">
            <v>14.4</v>
          </cell>
          <cell r="W273">
            <v>13.9</v>
          </cell>
          <cell r="X273">
            <v>13.9</v>
          </cell>
          <cell r="Y273">
            <v>0</v>
          </cell>
          <cell r="Z273">
            <v>0</v>
          </cell>
          <cell r="AA273">
            <v>0</v>
          </cell>
          <cell r="AB273">
            <v>0</v>
          </cell>
          <cell r="AC273">
            <v>0</v>
          </cell>
          <cell r="AD273">
            <v>0</v>
          </cell>
          <cell r="AE273" t="str">
            <v>Se continuó con la operación del programa 40 Mil Primeros Empleos, fortaleciendo la estrategia de gestión empresarial en Cundinamarca, promoviendo acuerdos con la Gobernación de Boyacá y la articulación con el SENA para mejorar la implementación del progr</v>
          </cell>
          <cell r="AF273">
            <v>42490.208333333299</v>
          </cell>
          <cell r="AG273">
            <v>42496.623192210602</v>
          </cell>
          <cell r="AH273" t="str">
            <v>Diana Hernández Hernández</v>
          </cell>
          <cell r="AI273" t="str">
            <v>dhernandezh@mintrabajo.gov.co</v>
          </cell>
          <cell r="AJ273">
            <v>30</v>
          </cell>
          <cell r="AK273">
            <v>0</v>
          </cell>
          <cell r="AL273">
            <v>0</v>
          </cell>
        </row>
        <row r="274">
          <cell r="A274">
            <v>4860</v>
          </cell>
          <cell r="B274" t="str">
            <v>Todos por un Nuevo País</v>
          </cell>
          <cell r="C274" t="str">
            <v>Movilidad social</v>
          </cell>
          <cell r="D274" t="str">
            <v>Generar alternativas para crear empleos de calidad y acceder al aseguramiento ante la falta de ingresos y los riesgos laborales</v>
          </cell>
          <cell r="E274" t="str">
            <v>Trabajo</v>
          </cell>
          <cell r="F274" t="str">
            <v>MinTrabajo</v>
          </cell>
          <cell r="G274" t="str">
            <v>Generación de ingresos y empleo</v>
          </cell>
          <cell r="H274">
            <v>4860</v>
          </cell>
          <cell r="I274" t="str">
            <v>Tasa de desempleo femenina</v>
          </cell>
          <cell r="J274" t="str">
            <v>Gestión</v>
          </cell>
          <cell r="K274" t="str">
            <v>Sectorial</v>
          </cell>
          <cell r="L274" t="str">
            <v>SI</v>
          </cell>
          <cell r="M274" t="str">
            <v>NO</v>
          </cell>
          <cell r="N274" t="str">
            <v>NO</v>
          </cell>
          <cell r="O274" t="str">
            <v>SI</v>
          </cell>
          <cell r="P274" t="str">
            <v>Tasa</v>
          </cell>
          <cell r="Q274" t="str">
            <v>Anual</v>
          </cell>
          <cell r="R274" t="str">
            <v>Reducción</v>
          </cell>
          <cell r="S274">
            <v>11.9</v>
          </cell>
          <cell r="T274">
            <v>11.6</v>
          </cell>
          <cell r="U274">
            <v>11.2</v>
          </cell>
          <cell r="V274">
            <v>10.9</v>
          </cell>
          <cell r="W274">
            <v>10.5</v>
          </cell>
          <cell r="X274">
            <v>10.5</v>
          </cell>
          <cell r="Y274">
            <v>0</v>
          </cell>
          <cell r="Z274">
            <v>0</v>
          </cell>
          <cell r="AA274">
            <v>0</v>
          </cell>
          <cell r="AB274">
            <v>0</v>
          </cell>
          <cell r="AC274">
            <v>0</v>
          </cell>
          <cell r="AD274">
            <v>0</v>
          </cell>
          <cell r="AE274" t="str">
            <v>Teniendo en cuenta que las dinámicas del mercado laboral son un determinante fundamental de la tasa de desempleo femenino, el Ministerio centra su acción en la creación de lineamientos de política que elimine las barreras de entrada de las mujeres al merc</v>
          </cell>
          <cell r="AF274">
            <v>42490.208333333299</v>
          </cell>
          <cell r="AG274">
            <v>42496.634620138902</v>
          </cell>
          <cell r="AH274" t="str">
            <v>Diana Hernández Hernández</v>
          </cell>
          <cell r="AI274" t="str">
            <v>dhernandezh@mintrabajo.gov.co</v>
          </cell>
          <cell r="AJ274">
            <v>30</v>
          </cell>
          <cell r="AK274">
            <v>0</v>
          </cell>
          <cell r="AL274">
            <v>0</v>
          </cell>
        </row>
        <row r="275">
          <cell r="A275">
            <v>5173</v>
          </cell>
          <cell r="B275" t="str">
            <v>Todos por un Nuevo País</v>
          </cell>
          <cell r="C275" t="str">
            <v>Movilidad social</v>
          </cell>
          <cell r="D275" t="str">
            <v>Generar alternativas para crear empleos de calidad y acceder al aseguramiento ante la falta de ingresos y los riesgos laborales</v>
          </cell>
          <cell r="E275" t="str">
            <v>Trabajo</v>
          </cell>
          <cell r="F275" t="str">
            <v>MinTrabajo</v>
          </cell>
          <cell r="G275" t="str">
            <v>Generación de ingresos y empleo</v>
          </cell>
          <cell r="H275">
            <v>5173</v>
          </cell>
          <cell r="I275" t="str">
            <v>Nuevos empleos generados</v>
          </cell>
          <cell r="J275" t="str">
            <v>Gestión</v>
          </cell>
          <cell r="K275" t="str">
            <v>Sectorial</v>
          </cell>
          <cell r="L275" t="str">
            <v>NO</v>
          </cell>
          <cell r="M275" t="str">
            <v>SI</v>
          </cell>
          <cell r="N275" t="str">
            <v>NO</v>
          </cell>
          <cell r="O275" t="str">
            <v>SI</v>
          </cell>
          <cell r="P275" t="str">
            <v>Empleos</v>
          </cell>
          <cell r="Q275" t="str">
            <v>Anual</v>
          </cell>
          <cell r="R275" t="str">
            <v>Flujo</v>
          </cell>
          <cell r="S275">
            <v>2450000</v>
          </cell>
          <cell r="T275">
            <v>578769</v>
          </cell>
          <cell r="U275">
            <v>1115219</v>
          </cell>
          <cell r="V275">
            <v>1616479</v>
          </cell>
          <cell r="W275">
            <v>2000000</v>
          </cell>
          <cell r="X275">
            <v>2000000</v>
          </cell>
          <cell r="Y275">
            <v>0</v>
          </cell>
          <cell r="Z275">
            <v>0</v>
          </cell>
          <cell r="AA275">
            <v>0</v>
          </cell>
          <cell r="AB275">
            <v>0</v>
          </cell>
          <cell r="AC275">
            <v>0</v>
          </cell>
          <cell r="AD275">
            <v>0</v>
          </cell>
          <cell r="AE275" t="str">
            <v xml:space="preserve">De acuerdo a los datos de generación de empleo para el cuarto mes del segundo año de Gobierno (diciembre de 2015:creación de 45.377 empleos), la misma se concentró en el sector de Comercio, restaurantes y hoteles (65,2%), el sector agropecuario (38,5%) y </v>
          </cell>
          <cell r="AF275">
            <v>42490.208333333299</v>
          </cell>
          <cell r="AG275">
            <v>42500.620224340302</v>
          </cell>
          <cell r="AH275" t="str">
            <v>Diana Hernández Hernández</v>
          </cell>
          <cell r="AI275" t="str">
            <v>dhernandezh@mintrabajo.gov.co</v>
          </cell>
          <cell r="AJ275">
            <v>30</v>
          </cell>
          <cell r="AK275">
            <v>0</v>
          </cell>
          <cell r="AL275">
            <v>0</v>
          </cell>
        </row>
        <row r="276">
          <cell r="A276">
            <v>5175</v>
          </cell>
          <cell r="B276" t="str">
            <v>Todos por un Nuevo País</v>
          </cell>
          <cell r="C276" t="str">
            <v>Movilidad social</v>
          </cell>
          <cell r="D276" t="str">
            <v>Generar alternativas para crear empleos de calidad y acceder al aseguramiento ante la falta de ingresos y los riesgos laborales</v>
          </cell>
          <cell r="E276" t="str">
            <v>Trabajo</v>
          </cell>
          <cell r="F276" t="str">
            <v>MinTrabajo</v>
          </cell>
          <cell r="G276" t="str">
            <v>Generación de ingresos y empleo</v>
          </cell>
          <cell r="H276">
            <v>5175</v>
          </cell>
          <cell r="I276" t="str">
            <v>Jóvenes contratados en empresas privadas a través de la Ruta de Primer Empleo</v>
          </cell>
          <cell r="J276" t="str">
            <v>Gestión</v>
          </cell>
          <cell r="K276" t="str">
            <v>Sectorial</v>
          </cell>
          <cell r="L276" t="str">
            <v>NO</v>
          </cell>
          <cell r="M276" t="str">
            <v>SI</v>
          </cell>
          <cell r="N276" t="str">
            <v>NO</v>
          </cell>
          <cell r="O276" t="str">
            <v>SI</v>
          </cell>
          <cell r="P276" t="str">
            <v>Jóvenes</v>
          </cell>
          <cell r="Q276" t="str">
            <v>Mensual</v>
          </cell>
          <cell r="R276" t="str">
            <v>Acumulado</v>
          </cell>
          <cell r="S276">
            <v>0</v>
          </cell>
          <cell r="T276">
            <v>15000</v>
          </cell>
          <cell r="U276">
            <v>25000</v>
          </cell>
          <cell r="V276">
            <v>0</v>
          </cell>
          <cell r="W276">
            <v>0</v>
          </cell>
          <cell r="X276">
            <v>40000</v>
          </cell>
          <cell r="Y276">
            <v>5773</v>
          </cell>
          <cell r="Z276">
            <v>23.091999999999999</v>
          </cell>
          <cell r="AA276">
            <v>20432</v>
          </cell>
          <cell r="AB276">
            <v>51.08</v>
          </cell>
          <cell r="AC276">
            <v>42490.208333333299</v>
          </cell>
          <cell r="AD276">
            <v>42500.745749305599</v>
          </cell>
          <cell r="AE276" t="str">
            <v>Fortalecimiento de la estrategia de gestión empresarial en el departamento de Cundinamarca Revisión de acuerdos con la Gobernación de Boyacá y Comfaboy para impulsar el programa en el departamento Se retomó el proceso de articulación con el SENA para mejo</v>
          </cell>
          <cell r="AF276">
            <v>42490.208333333299</v>
          </cell>
          <cell r="AG276">
            <v>42500.745749155103</v>
          </cell>
          <cell r="AH276" t="str">
            <v>Nohora Trujillo</v>
          </cell>
          <cell r="AI276" t="str">
            <v>ntrujillo.ext@serviciodeempleo.gov.co</v>
          </cell>
          <cell r="AJ276">
            <v>30</v>
          </cell>
          <cell r="AK276">
            <v>42520.208333333299</v>
          </cell>
          <cell r="AL276">
            <v>-43</v>
          </cell>
        </row>
        <row r="277">
          <cell r="A277">
            <v>4855</v>
          </cell>
          <cell r="B277" t="str">
            <v>Todos por un Nuevo País</v>
          </cell>
          <cell r="C277" t="str">
            <v>Movilidad social</v>
          </cell>
          <cell r="D277" t="str">
            <v>Generar alternativas para crear empleos de calidad y acceder al aseguramiento ante la falta de ingresos y los riesgos laborales</v>
          </cell>
          <cell r="E277" t="str">
            <v>Trabajo</v>
          </cell>
          <cell r="F277" t="str">
            <v>MinTrabajo</v>
          </cell>
          <cell r="G277" t="str">
            <v>Generación de ingresos y empleo</v>
          </cell>
          <cell r="H277">
            <v>4855</v>
          </cell>
          <cell r="I277" t="str">
            <v>Porcentaje de adultos mayores con algún tipo de protección a los ingresos</v>
          </cell>
          <cell r="J277" t="str">
            <v>Gestión</v>
          </cell>
          <cell r="K277" t="str">
            <v>Sectorial</v>
          </cell>
          <cell r="L277" t="str">
            <v>SI</v>
          </cell>
          <cell r="M277" t="str">
            <v>NO</v>
          </cell>
          <cell r="N277" t="str">
            <v>NO</v>
          </cell>
          <cell r="O277" t="str">
            <v>SI</v>
          </cell>
          <cell r="P277" t="str">
            <v>Pendiente</v>
          </cell>
          <cell r="Q277" t="str">
            <v>Mensual</v>
          </cell>
          <cell r="R277" t="str">
            <v>Capacidad</v>
          </cell>
          <cell r="S277">
            <v>59</v>
          </cell>
          <cell r="T277">
            <v>59.75</v>
          </cell>
          <cell r="U277">
            <v>60.5</v>
          </cell>
          <cell r="V277">
            <v>61.25</v>
          </cell>
          <cell r="W277">
            <v>62</v>
          </cell>
          <cell r="X277">
            <v>62</v>
          </cell>
          <cell r="Y277">
            <v>60.38</v>
          </cell>
          <cell r="Z277">
            <v>92</v>
          </cell>
          <cell r="AA277">
            <v>60.38</v>
          </cell>
          <cell r="AB277">
            <v>46</v>
          </cell>
          <cell r="AC277">
            <v>42400.208333333299</v>
          </cell>
          <cell r="AD277">
            <v>42482.655437534697</v>
          </cell>
          <cell r="AE277" t="str">
            <v xml:space="preserve">El indicador es la suma total de los pensionados más el total de personas con beneficio BEPS, más los cupos otorgados del programa Colombia Mayor dividido entre la población en edad de pensionarse, que para el año 2016, está alcanza la cifra de 5.875.954 </v>
          </cell>
          <cell r="AF277">
            <v>42400.208333333299</v>
          </cell>
          <cell r="AG277">
            <v>42482.655437303198</v>
          </cell>
          <cell r="AH277" t="str">
            <v>Diana Arenas Pedraza</v>
          </cell>
          <cell r="AI277" t="str">
            <v>darenas@mintrabajo.gov.co</v>
          </cell>
          <cell r="AJ277">
            <v>60</v>
          </cell>
          <cell r="AK277">
            <v>42429.208333333299</v>
          </cell>
          <cell r="AL277">
            <v>17</v>
          </cell>
        </row>
        <row r="278">
          <cell r="A278">
            <v>4856</v>
          </cell>
          <cell r="B278" t="str">
            <v>Todos por un Nuevo País</v>
          </cell>
          <cell r="C278" t="str">
            <v>Movilidad social</v>
          </cell>
          <cell r="D278" t="str">
            <v>Generar alternativas para crear empleos de calidad y acceder al aseguramiento ante la falta de ingresos y los riesgos laborales</v>
          </cell>
          <cell r="E278" t="str">
            <v>Trabajo</v>
          </cell>
          <cell r="F278" t="str">
            <v>MinTrabajo</v>
          </cell>
          <cell r="G278" t="str">
            <v>Generación de ingresos y empleo</v>
          </cell>
          <cell r="H278">
            <v>4856</v>
          </cell>
          <cell r="I278" t="str">
            <v>Beneficiarios del Programa Colombia Mayor (acumulado)</v>
          </cell>
          <cell r="J278" t="str">
            <v>Gestión</v>
          </cell>
          <cell r="K278" t="str">
            <v>Sectorial</v>
          </cell>
          <cell r="L278" t="str">
            <v>SI</v>
          </cell>
          <cell r="M278" t="str">
            <v>NO</v>
          </cell>
          <cell r="N278" t="str">
            <v>NO</v>
          </cell>
          <cell r="O278" t="str">
            <v>SI</v>
          </cell>
          <cell r="P278" t="str">
            <v>Beneficiarios</v>
          </cell>
          <cell r="Q278" t="str">
            <v>Bimestral</v>
          </cell>
          <cell r="R278" t="str">
            <v>Capacidad</v>
          </cell>
          <cell r="S278">
            <v>1845026</v>
          </cell>
          <cell r="T278">
            <v>2065000</v>
          </cell>
          <cell r="U278">
            <v>2115000</v>
          </cell>
          <cell r="V278">
            <v>2165000</v>
          </cell>
          <cell r="W278">
            <v>2215000</v>
          </cell>
          <cell r="X278">
            <v>2215000</v>
          </cell>
          <cell r="Y278">
            <v>2164066</v>
          </cell>
          <cell r="Z278">
            <v>100</v>
          </cell>
          <cell r="AA278">
            <v>2164066</v>
          </cell>
          <cell r="AB278">
            <v>86.23</v>
          </cell>
          <cell r="AC278">
            <v>42490.208333333299</v>
          </cell>
          <cell r="AD278">
            <v>42494.756259409703</v>
          </cell>
          <cell r="AE278" t="str">
            <v>El número de personas que se han beneficiado con los subsidios del Programa de Protección Social al Adulto Mayor desde el inicio del programa en diciembre del año 2003 hasta la última fecha de corte es conocido como máximas de coberturas. La máxima de cob</v>
          </cell>
          <cell r="AF278">
            <v>42490.208333333299</v>
          </cell>
          <cell r="AG278">
            <v>42494.756259259302</v>
          </cell>
          <cell r="AH278" t="str">
            <v>Olga Lucía Callejas Cortés</v>
          </cell>
          <cell r="AI278" t="str">
            <v>ocallejas@mintrabajo.gov.co</v>
          </cell>
          <cell r="AJ278">
            <v>0</v>
          </cell>
          <cell r="AK278">
            <v>42551.208333333299</v>
          </cell>
          <cell r="AL278">
            <v>-43</v>
          </cell>
        </row>
        <row r="279">
          <cell r="A279">
            <v>4857</v>
          </cell>
          <cell r="B279" t="str">
            <v>Todos por un Nuevo País</v>
          </cell>
          <cell r="C279" t="str">
            <v>Movilidad social</v>
          </cell>
          <cell r="D279" t="str">
            <v>Generar alternativas para crear empleos de calidad y acceder al aseguramiento ante la falta de ingresos y los riesgos laborales</v>
          </cell>
          <cell r="E279" t="str">
            <v>Trabajo</v>
          </cell>
          <cell r="F279" t="str">
            <v>MinTrabajo</v>
          </cell>
          <cell r="G279" t="str">
            <v>Generación de ingresos y empleo</v>
          </cell>
          <cell r="H279">
            <v>4857</v>
          </cell>
          <cell r="I279" t="str">
            <v>Adultos mayores con pensión</v>
          </cell>
          <cell r="J279" t="str">
            <v>Gestión</v>
          </cell>
          <cell r="K279" t="str">
            <v>Sectorial</v>
          </cell>
          <cell r="L279" t="str">
            <v>SI</v>
          </cell>
          <cell r="M279" t="str">
            <v>NO</v>
          </cell>
          <cell r="N279" t="str">
            <v>NO</v>
          </cell>
          <cell r="O279" t="str">
            <v>SI</v>
          </cell>
          <cell r="P279" t="str">
            <v>Pendiente</v>
          </cell>
          <cell r="Q279" t="str">
            <v>Mensual</v>
          </cell>
          <cell r="R279" t="str">
            <v>Capacidad</v>
          </cell>
          <cell r="S279">
            <v>1973082</v>
          </cell>
          <cell r="T279">
            <v>2054811</v>
          </cell>
          <cell r="U279">
            <v>2136540</v>
          </cell>
          <cell r="V279">
            <v>2218269</v>
          </cell>
          <cell r="W279">
            <v>2300000</v>
          </cell>
          <cell r="X279">
            <v>2300000</v>
          </cell>
          <cell r="Y279">
            <v>2073505</v>
          </cell>
          <cell r="Z279">
            <v>61.44</v>
          </cell>
          <cell r="AA279">
            <v>2073505</v>
          </cell>
          <cell r="AB279">
            <v>30.72</v>
          </cell>
          <cell r="AC279">
            <v>42400.208333333299</v>
          </cell>
          <cell r="AD279">
            <v>42482.655674305599</v>
          </cell>
          <cell r="AE279" t="str">
            <v>El número total de pensionados de acuerdo con el boletín emitido en el Comunicado de Prensa con corte Enero 31 de 2016, presentado el 15 de Abril de 2016, por Superintendencia Financiera de Colombia, la información reportada a Mintrabajo por el FOPEP, Pas</v>
          </cell>
          <cell r="AF279">
            <v>42400.208333333299</v>
          </cell>
          <cell r="AG279">
            <v>42482.6556740741</v>
          </cell>
          <cell r="AH279" t="str">
            <v>Diana Arenas Pedraza</v>
          </cell>
          <cell r="AI279" t="str">
            <v>darenas@mintrabajo.gov.co</v>
          </cell>
          <cell r="AJ279">
            <v>60</v>
          </cell>
          <cell r="AK279">
            <v>42429.208333333299</v>
          </cell>
          <cell r="AL279">
            <v>17</v>
          </cell>
        </row>
        <row r="280">
          <cell r="A280">
            <v>4863</v>
          </cell>
          <cell r="B280" t="str">
            <v>Todos por un Nuevo País</v>
          </cell>
          <cell r="C280" t="str">
            <v>Movilidad social</v>
          </cell>
          <cell r="D280" t="str">
            <v>Generar alternativas para crear empleos de calidad y acceder al aseguramiento ante la falta de ingresos y los riesgos laborales</v>
          </cell>
          <cell r="E280" t="str">
            <v>Trabajo</v>
          </cell>
          <cell r="F280" t="str">
            <v>MinTrabajo</v>
          </cell>
          <cell r="G280" t="str">
            <v>Formalización laboral y calidad del empleo</v>
          </cell>
          <cell r="H280">
            <v>4863</v>
          </cell>
          <cell r="I280" t="str">
            <v>Tasa de formalidad nacional</v>
          </cell>
          <cell r="J280" t="str">
            <v>Gestión</v>
          </cell>
          <cell r="K280" t="str">
            <v>Sectorial</v>
          </cell>
          <cell r="L280" t="str">
            <v>SI</v>
          </cell>
          <cell r="M280" t="str">
            <v>NO</v>
          </cell>
          <cell r="N280" t="str">
            <v>NO</v>
          </cell>
          <cell r="O280" t="str">
            <v>SI</v>
          </cell>
          <cell r="P280" t="str">
            <v>Porcentaje</v>
          </cell>
          <cell r="Q280" t="str">
            <v>Anual</v>
          </cell>
          <cell r="R280" t="str">
            <v>Capacidad</v>
          </cell>
          <cell r="S280">
            <v>34.6</v>
          </cell>
          <cell r="T280">
            <v>34.9</v>
          </cell>
          <cell r="U280">
            <v>35.299999999999997</v>
          </cell>
          <cell r="V280">
            <v>35.6</v>
          </cell>
          <cell r="W280">
            <v>36</v>
          </cell>
          <cell r="X280">
            <v>36</v>
          </cell>
          <cell r="Y280">
            <v>0</v>
          </cell>
          <cell r="Z280">
            <v>0</v>
          </cell>
          <cell r="AA280">
            <v>0</v>
          </cell>
          <cell r="AB280">
            <v>0</v>
          </cell>
          <cell r="AC280">
            <v>0</v>
          </cell>
          <cell r="AD280">
            <v>0</v>
          </cell>
          <cell r="AE280" t="str">
            <v>Asistencia Técnica. Con el propósito de dar cumplimiento a la Sentencia 426/2014 relacionada con la descontaminación del Rio Bogotá, en lo concerniente al Ministerio del Trabajo, se ha venido participando activamente en el encuentro sistemático interinsti</v>
          </cell>
          <cell r="AF280">
            <v>42490.208333333299</v>
          </cell>
          <cell r="AG280">
            <v>42496.6736522801</v>
          </cell>
          <cell r="AH280" t="str">
            <v>Diana Hernández Hernández</v>
          </cell>
          <cell r="AI280" t="str">
            <v>dhernandezh@mintrabajo.gov.co</v>
          </cell>
          <cell r="AJ280">
            <v>30</v>
          </cell>
          <cell r="AK280">
            <v>0</v>
          </cell>
          <cell r="AL280">
            <v>0</v>
          </cell>
        </row>
        <row r="281">
          <cell r="A281">
            <v>4864</v>
          </cell>
          <cell r="B281" t="str">
            <v>Todos por un Nuevo País</v>
          </cell>
          <cell r="C281" t="str">
            <v>Movilidad social</v>
          </cell>
          <cell r="D281" t="str">
            <v>Generar alternativas para crear empleos de calidad y acceder al aseguramiento ante la falta de ingresos y los riesgos laborales</v>
          </cell>
          <cell r="E281" t="str">
            <v>Trabajo</v>
          </cell>
          <cell r="F281" t="str">
            <v>MinTrabajo</v>
          </cell>
          <cell r="G281" t="str">
            <v>Formalización laboral y calidad del empleo</v>
          </cell>
          <cell r="H281">
            <v>4864</v>
          </cell>
          <cell r="I281" t="str">
            <v>Afiliados activos  a pensiones</v>
          </cell>
          <cell r="J281" t="str">
            <v>Resultado</v>
          </cell>
          <cell r="K281" t="str">
            <v>Sectorial</v>
          </cell>
          <cell r="L281" t="str">
            <v>SI</v>
          </cell>
          <cell r="M281" t="str">
            <v>NO</v>
          </cell>
          <cell r="N281" t="str">
            <v>NO</v>
          </cell>
          <cell r="O281" t="str">
            <v>SI</v>
          </cell>
          <cell r="P281" t="str">
            <v>Pendiente</v>
          </cell>
          <cell r="Q281" t="str">
            <v>Mensual</v>
          </cell>
          <cell r="R281" t="str">
            <v>Capacidad</v>
          </cell>
          <cell r="S281">
            <v>9204915</v>
          </cell>
          <cell r="T281">
            <v>9579915</v>
          </cell>
          <cell r="U281">
            <v>9954915</v>
          </cell>
          <cell r="V281">
            <v>10329915</v>
          </cell>
          <cell r="W281">
            <v>10704915</v>
          </cell>
          <cell r="X281">
            <v>10704915</v>
          </cell>
          <cell r="Y281">
            <v>9913821</v>
          </cell>
          <cell r="Z281">
            <v>94.52</v>
          </cell>
          <cell r="AA281">
            <v>9913821</v>
          </cell>
          <cell r="AB281">
            <v>47.26</v>
          </cell>
          <cell r="AC281">
            <v>42400.208333333299</v>
          </cell>
          <cell r="AD281">
            <v>42482.6550992708</v>
          </cell>
          <cell r="AE281" t="str">
            <v xml:space="preserve">El indicador representa el número de los afiliados activos al Sistema General de Pensiones, es decir los afiliados que por lo menos una vez en los últimos 6 meses han cotizado tanto al Régimen de Prima Media con Prestación Definida, como en el Régimen de </v>
          </cell>
          <cell r="AF281">
            <v>42400.208333333299</v>
          </cell>
          <cell r="AG281">
            <v>42482.655099108801</v>
          </cell>
          <cell r="AH281" t="str">
            <v>Diana Arenas Pedraza</v>
          </cell>
          <cell r="AI281" t="str">
            <v>darenas@mintrabajo.gov.co</v>
          </cell>
          <cell r="AJ281">
            <v>60</v>
          </cell>
          <cell r="AK281">
            <v>42429.208333333299</v>
          </cell>
          <cell r="AL281">
            <v>17</v>
          </cell>
        </row>
        <row r="282">
          <cell r="A282">
            <v>4865</v>
          </cell>
          <cell r="B282" t="str">
            <v>Todos por un Nuevo País</v>
          </cell>
          <cell r="C282" t="str">
            <v>Movilidad social</v>
          </cell>
          <cell r="D282" t="str">
            <v>Generar alternativas para crear empleos de calidad y acceder al aseguramiento ante la falta de ingresos y los riesgos laborales</v>
          </cell>
          <cell r="E282" t="str">
            <v>Trabajo</v>
          </cell>
          <cell r="F282" t="str">
            <v>MinTrabajo</v>
          </cell>
          <cell r="G282" t="str">
            <v>Formalización laboral y calidad del empleo</v>
          </cell>
          <cell r="H282">
            <v>4865</v>
          </cell>
          <cell r="I282" t="str">
            <v>Afiliados a Riesgos Laborales</v>
          </cell>
          <cell r="J282" t="str">
            <v>Gestión</v>
          </cell>
          <cell r="K282" t="str">
            <v>Sectorial</v>
          </cell>
          <cell r="L282" t="str">
            <v>SI</v>
          </cell>
          <cell r="M282" t="str">
            <v>NO</v>
          </cell>
          <cell r="N282" t="str">
            <v>NO</v>
          </cell>
          <cell r="O282" t="str">
            <v>SI</v>
          </cell>
          <cell r="P282" t="str">
            <v>Pendiente</v>
          </cell>
          <cell r="Q282" t="str">
            <v>Anual</v>
          </cell>
          <cell r="R282" t="str">
            <v>Capacidad</v>
          </cell>
          <cell r="S282">
            <v>9020355</v>
          </cell>
          <cell r="T282">
            <v>9393090</v>
          </cell>
          <cell r="U282">
            <v>9843090</v>
          </cell>
          <cell r="V282">
            <v>10293090</v>
          </cell>
          <cell r="W282">
            <v>10743090</v>
          </cell>
          <cell r="X282">
            <v>10743090</v>
          </cell>
          <cell r="Y282">
            <v>0</v>
          </cell>
          <cell r="Z282">
            <v>0</v>
          </cell>
          <cell r="AA282">
            <v>0</v>
          </cell>
          <cell r="AB282">
            <v>0</v>
          </cell>
          <cell r="AC282">
            <v>0</v>
          </cell>
          <cell r="AD282">
            <v>0</v>
          </cell>
          <cell r="AE282" t="str">
            <v>El total de afiliados al Sistema General de Riesgos Laborales al mes de marzo de 2016, asciende a 10.019.614, según información reportada por las Administradoras de Riesgos Laborales.</v>
          </cell>
          <cell r="AF282">
            <v>42460.208333333299</v>
          </cell>
          <cell r="AG282">
            <v>42500.618879050897</v>
          </cell>
          <cell r="AH282" t="str">
            <v>Andrea  Torres Matiz</v>
          </cell>
          <cell r="AI282" t="str">
            <v>antorres@mintrabajo.gov.vo</v>
          </cell>
          <cell r="AJ282">
            <v>30</v>
          </cell>
          <cell r="AK282">
            <v>0</v>
          </cell>
          <cell r="AL282">
            <v>0</v>
          </cell>
        </row>
        <row r="283">
          <cell r="A283">
            <v>4866</v>
          </cell>
          <cell r="B283" t="str">
            <v>Todos por un Nuevo País</v>
          </cell>
          <cell r="C283" t="str">
            <v>Movilidad social</v>
          </cell>
          <cell r="D283" t="str">
            <v>Generar alternativas para crear empleos de calidad y acceder al aseguramiento ante la falta de ingresos y los riesgos laborales</v>
          </cell>
          <cell r="E283" t="str">
            <v>Trabajo</v>
          </cell>
          <cell r="F283" t="str">
            <v>MinTrabajo</v>
          </cell>
          <cell r="G283" t="str">
            <v>Formalización laboral y calidad del empleo</v>
          </cell>
          <cell r="H283">
            <v>4866</v>
          </cell>
          <cell r="I283" t="str">
            <v>Afiliados a Cajas de Compensación</v>
          </cell>
          <cell r="J283" t="str">
            <v>Gestión</v>
          </cell>
          <cell r="K283" t="str">
            <v>Sectorial</v>
          </cell>
          <cell r="L283" t="str">
            <v>SI</v>
          </cell>
          <cell r="M283" t="str">
            <v>NO</v>
          </cell>
          <cell r="N283" t="str">
            <v>NO</v>
          </cell>
          <cell r="O283" t="str">
            <v>SI</v>
          </cell>
          <cell r="P283" t="str">
            <v>Pendiente</v>
          </cell>
          <cell r="Q283" t="str">
            <v>Trimestral</v>
          </cell>
          <cell r="R283" t="str">
            <v>Capacidad</v>
          </cell>
          <cell r="S283">
            <v>8038181</v>
          </cell>
          <cell r="T283">
            <v>8438181</v>
          </cell>
          <cell r="U283">
            <v>9241951</v>
          </cell>
          <cell r="V283">
            <v>9641951</v>
          </cell>
          <cell r="W283">
            <v>10041951</v>
          </cell>
          <cell r="X283">
            <v>10041951</v>
          </cell>
          <cell r="Y283">
            <v>8841951</v>
          </cell>
          <cell r="Z283">
            <v>95.671999999999997</v>
          </cell>
          <cell r="AA283">
            <v>8841951</v>
          </cell>
          <cell r="AB283">
            <v>40.113</v>
          </cell>
          <cell r="AC283">
            <v>42460.208333333299</v>
          </cell>
          <cell r="AD283">
            <v>42500.7467797801</v>
          </cell>
          <cell r="AE283" t="str">
            <v>Con el fin de lograr una mejor focalización y mayor cobertura de los servicios y programas ofrecidos por las Cajas de Compensación Familiar en la población rural, en el mes de abril se participó en el Comité Técnico Estadístico convocado por la Superinten</v>
          </cell>
          <cell r="AF283">
            <v>42490.208333333299</v>
          </cell>
          <cell r="AG283">
            <v>42495.649080127303</v>
          </cell>
          <cell r="AH283" t="str">
            <v>Nubia Isabel Páez Villamil</v>
          </cell>
          <cell r="AI283" t="str">
            <v>npaez@mintrabajo.gov.co</v>
          </cell>
          <cell r="AJ283">
            <v>60</v>
          </cell>
          <cell r="AK283">
            <v>42551.208333333299</v>
          </cell>
          <cell r="AL283">
            <v>-103</v>
          </cell>
        </row>
        <row r="284">
          <cell r="A284">
            <v>5172</v>
          </cell>
          <cell r="B284" t="str">
            <v>Todos por un Nuevo País</v>
          </cell>
          <cell r="C284" t="str">
            <v>Movilidad social</v>
          </cell>
          <cell r="D284" t="str">
            <v>Generar alternativas para crear empleos de calidad y acceder al aseguramiento ante la falta de ingresos y los riesgos laborales</v>
          </cell>
          <cell r="E284" t="str">
            <v>Trabajo</v>
          </cell>
          <cell r="F284" t="str">
            <v>MinTrabajo</v>
          </cell>
          <cell r="G284" t="str">
            <v>Formalización laboral y calidad del empleo</v>
          </cell>
          <cell r="H284">
            <v>5172</v>
          </cell>
          <cell r="I284" t="str">
            <v>Acuerdos de Formalización suscritos en las Territoriales</v>
          </cell>
          <cell r="J284" t="str">
            <v>Producto</v>
          </cell>
          <cell r="K284" t="str">
            <v>Sectorial</v>
          </cell>
          <cell r="L284" t="str">
            <v>NO</v>
          </cell>
          <cell r="M284" t="str">
            <v>SI</v>
          </cell>
          <cell r="N284" t="str">
            <v>NO</v>
          </cell>
          <cell r="O284" t="str">
            <v>SI</v>
          </cell>
          <cell r="P284" t="str">
            <v>Acuerdos</v>
          </cell>
          <cell r="Q284" t="str">
            <v>Trimestral</v>
          </cell>
          <cell r="R284" t="str">
            <v>Acumulado</v>
          </cell>
          <cell r="S284">
            <v>39</v>
          </cell>
          <cell r="T284">
            <v>37</v>
          </cell>
          <cell r="U284">
            <v>43</v>
          </cell>
          <cell r="V284">
            <v>43</v>
          </cell>
          <cell r="W284">
            <v>27</v>
          </cell>
          <cell r="X284">
            <v>150</v>
          </cell>
          <cell r="Y284">
            <v>75</v>
          </cell>
          <cell r="Z284">
            <v>100</v>
          </cell>
          <cell r="AA284">
            <v>146</v>
          </cell>
          <cell r="AB284">
            <v>97.33</v>
          </cell>
          <cell r="AC284">
            <v>42460.208333333299</v>
          </cell>
          <cell r="AD284">
            <v>42472.633829942097</v>
          </cell>
          <cell r="AE284" t="str">
            <v>Se continua las gestiones de los Directores Territoriales en todo el país para suscribir Acuerdos de Formalización, principalmente el los sectores económicos focalizados</v>
          </cell>
          <cell r="AF284">
            <v>42490.208333333299</v>
          </cell>
          <cell r="AG284">
            <v>42495.656615474501</v>
          </cell>
          <cell r="AH284" t="str">
            <v>Omar Alberto Carvajal</v>
          </cell>
          <cell r="AI284" t="str">
            <v>ocarvajal@mintrabajo.gov.co</v>
          </cell>
          <cell r="AJ284">
            <v>15</v>
          </cell>
          <cell r="AK284">
            <v>42551.208333333299</v>
          </cell>
          <cell r="AL284">
            <v>-58</v>
          </cell>
        </row>
        <row r="285">
          <cell r="A285">
            <v>4868</v>
          </cell>
          <cell r="B285" t="str">
            <v>Todos por un Nuevo País</v>
          </cell>
          <cell r="C285" t="str">
            <v>Movilidad social</v>
          </cell>
          <cell r="D285" t="str">
            <v>Generar alternativas para crear empleos de calidad y acceder al aseguramiento ante la falta de ingresos y los riesgos laborales</v>
          </cell>
          <cell r="E285" t="str">
            <v>Trabajo</v>
          </cell>
          <cell r="F285" t="str">
            <v>MinTrabajo</v>
          </cell>
          <cell r="G285" t="str">
            <v>Formación para el trabajo</v>
          </cell>
          <cell r="H285">
            <v>4868</v>
          </cell>
          <cell r="I285" t="str">
            <v>Personas formadas en empresas</v>
          </cell>
          <cell r="J285" t="str">
            <v>Gestión</v>
          </cell>
          <cell r="K285" t="str">
            <v>Sectorial</v>
          </cell>
          <cell r="L285" t="str">
            <v>SI</v>
          </cell>
          <cell r="M285" t="str">
            <v>NO</v>
          </cell>
          <cell r="N285" t="str">
            <v>NO</v>
          </cell>
          <cell r="O285" t="str">
            <v>SI</v>
          </cell>
          <cell r="P285" t="str">
            <v>Pendiente</v>
          </cell>
          <cell r="Q285" t="str">
            <v>Trimestral</v>
          </cell>
          <cell r="R285" t="str">
            <v>Capacidad</v>
          </cell>
          <cell r="S285">
            <v>15000</v>
          </cell>
          <cell r="T285">
            <v>35000</v>
          </cell>
          <cell r="U285">
            <v>55000</v>
          </cell>
          <cell r="V285">
            <v>75000</v>
          </cell>
          <cell r="W285">
            <v>100000</v>
          </cell>
          <cell r="X285">
            <v>100000</v>
          </cell>
          <cell r="Y285">
            <v>31516</v>
          </cell>
          <cell r="Z285">
            <v>41.29</v>
          </cell>
          <cell r="AA285">
            <v>31516</v>
          </cell>
          <cell r="AB285">
            <v>19.43</v>
          </cell>
          <cell r="AC285">
            <v>42460.208333333299</v>
          </cell>
          <cell r="AD285">
            <v>42470.791124687501</v>
          </cell>
          <cell r="AE285" t="str">
            <v>En el mes de Abril se autorizó la UVAE del Instituto Nacional Penitenciario y Carcelario INPEC en programas de "Trabajo Seguro en Alturas", al mismo tiempo se cerró la Unidad de la firma LET, continuando con cuarenta (40) UVAE autorizadas activas. Durante</v>
          </cell>
          <cell r="AF285">
            <v>42490.208333333299</v>
          </cell>
          <cell r="AG285">
            <v>42500.689473344901</v>
          </cell>
          <cell r="AH285" t="str">
            <v>Olga Leon Rodríguez</v>
          </cell>
          <cell r="AI285" t="str">
            <v>oleon@mintrabajo.gov.co</v>
          </cell>
          <cell r="AJ285">
            <v>0</v>
          </cell>
          <cell r="AK285">
            <v>42551.208333333299</v>
          </cell>
          <cell r="AL285">
            <v>-43</v>
          </cell>
        </row>
        <row r="286">
          <cell r="A286">
            <v>4871</v>
          </cell>
          <cell r="B286" t="str">
            <v>Todos por un Nuevo País</v>
          </cell>
          <cell r="C286" t="str">
            <v>Movilidad social</v>
          </cell>
          <cell r="D286" t="str">
            <v>Generar alternativas para crear empleos de calidad y acceder al aseguramiento ante la falta de ingresos y los riesgos laborales</v>
          </cell>
          <cell r="E286" t="str">
            <v>Trabajo</v>
          </cell>
          <cell r="F286" t="str">
            <v>MinTrabajo</v>
          </cell>
          <cell r="G286" t="str">
            <v>Formación para el trabajo</v>
          </cell>
          <cell r="H286">
            <v>4871</v>
          </cell>
          <cell r="I286" t="str">
            <v>Víctimas formadas para potenciar el enganche laboral en el marco de las rutas de empleo y autoempleo para la reparación integral</v>
          </cell>
          <cell r="J286" t="str">
            <v>Gestión</v>
          </cell>
          <cell r="K286" t="str">
            <v>Sectorial</v>
          </cell>
          <cell r="L286" t="str">
            <v>SI</v>
          </cell>
          <cell r="M286" t="str">
            <v>NO</v>
          </cell>
          <cell r="N286" t="str">
            <v>NO</v>
          </cell>
          <cell r="O286" t="str">
            <v>SI</v>
          </cell>
          <cell r="P286" t="str">
            <v>Víctimas</v>
          </cell>
          <cell r="Q286" t="str">
            <v>Anual</v>
          </cell>
          <cell r="R286" t="str">
            <v>Capacidad</v>
          </cell>
          <cell r="S286">
            <v>10500</v>
          </cell>
          <cell r="T286">
            <v>12500</v>
          </cell>
          <cell r="U286">
            <v>14500</v>
          </cell>
          <cell r="V286">
            <v>16500</v>
          </cell>
          <cell r="W286">
            <v>18500</v>
          </cell>
          <cell r="X286">
            <v>18500</v>
          </cell>
          <cell r="Y286">
            <v>0</v>
          </cell>
          <cell r="Z286">
            <v>0</v>
          </cell>
          <cell r="AA286">
            <v>0</v>
          </cell>
          <cell r="AB286">
            <v>0</v>
          </cell>
          <cell r="AC286">
            <v>0</v>
          </cell>
          <cell r="AD286">
            <v>0</v>
          </cell>
          <cell r="AE286" t="str">
            <v>Se vienen estructurando los términos para adelantar los procesos de formación para el trabajo en el periodo 2016-2017. Con el Programa de Transformación Productiva (Ministerio del Comercio) se han identificado necesidades de formación por parte del sector</v>
          </cell>
          <cell r="AF286">
            <v>42460.208333333299</v>
          </cell>
          <cell r="AG286">
            <v>42496.681975081003</v>
          </cell>
          <cell r="AH286" t="str">
            <v>Luciano Perfetti Villa</v>
          </cell>
          <cell r="AI286" t="str">
            <v>lperfetti@mintrabajo.gov.co</v>
          </cell>
          <cell r="AJ286">
            <v>30</v>
          </cell>
          <cell r="AK286">
            <v>0</v>
          </cell>
          <cell r="AL286">
            <v>0</v>
          </cell>
        </row>
        <row r="287">
          <cell r="A287">
            <v>4867</v>
          </cell>
          <cell r="B287" t="str">
            <v>Todos por un Nuevo País</v>
          </cell>
          <cell r="C287" t="str">
            <v>Movilidad social</v>
          </cell>
          <cell r="D287" t="str">
            <v>Generar alternativas para crear empleos de calidad y acceder al aseguramiento ante la falta de ingresos y los riesgos laborales</v>
          </cell>
          <cell r="E287" t="str">
            <v>Trabajo</v>
          </cell>
          <cell r="F287" t="str">
            <v>MinTrabajo</v>
          </cell>
          <cell r="G287" t="str">
            <v>Protección de derechos laborales fundamentales</v>
          </cell>
          <cell r="H287">
            <v>4867</v>
          </cell>
          <cell r="I287" t="str">
            <v>Beneficiarios del mecanismo de protección al cesante</v>
          </cell>
          <cell r="J287" t="str">
            <v>Gestión</v>
          </cell>
          <cell r="K287" t="str">
            <v>Sectorial</v>
          </cell>
          <cell r="L287" t="str">
            <v>SI</v>
          </cell>
          <cell r="M287" t="str">
            <v>NO</v>
          </cell>
          <cell r="N287" t="str">
            <v>NO</v>
          </cell>
          <cell r="O287" t="str">
            <v>SI</v>
          </cell>
          <cell r="P287" t="str">
            <v>Beneficiarios</v>
          </cell>
          <cell r="Q287" t="str">
            <v>Trimestral</v>
          </cell>
          <cell r="R287" t="str">
            <v>Capacidad</v>
          </cell>
          <cell r="S287">
            <v>40283</v>
          </cell>
          <cell r="T287">
            <v>82283</v>
          </cell>
          <cell r="U287">
            <v>161522</v>
          </cell>
          <cell r="V287">
            <v>240761</v>
          </cell>
          <cell r="W287">
            <v>320000</v>
          </cell>
          <cell r="X287">
            <v>320000</v>
          </cell>
          <cell r="Y287">
            <v>164381</v>
          </cell>
          <cell r="Z287">
            <v>100</v>
          </cell>
          <cell r="AA287">
            <v>164381</v>
          </cell>
          <cell r="AB287">
            <v>44.366</v>
          </cell>
          <cell r="AC287">
            <v>42460.208333333299</v>
          </cell>
          <cell r="AD287">
            <v>42500.745180555597</v>
          </cell>
          <cell r="AE287" t="str">
            <v>Se continua la interacción y concertación con los actores para la definición de actividades conjuntas para la promoción del Mecanismo de Protección al Cesante. Se tiene el logo, imagen, productos y demás actividades asociadas para el lanzamiento del progr</v>
          </cell>
          <cell r="AF287">
            <v>42460.208333333299</v>
          </cell>
          <cell r="AG287">
            <v>42500.745180439801</v>
          </cell>
          <cell r="AH287" t="str">
            <v>Nubia Isabel Páez Villamil</v>
          </cell>
          <cell r="AI287" t="str">
            <v>npaez@mintrabajo.gov.co</v>
          </cell>
          <cell r="AJ287">
            <v>20</v>
          </cell>
          <cell r="AK287">
            <v>42551.208333333299</v>
          </cell>
          <cell r="AL287">
            <v>-63</v>
          </cell>
        </row>
        <row r="288">
          <cell r="A288">
            <v>4869</v>
          </cell>
          <cell r="B288" t="str">
            <v>Todos por un Nuevo País</v>
          </cell>
          <cell r="C288" t="str">
            <v>Movilidad social</v>
          </cell>
          <cell r="D288" t="str">
            <v>Generar alternativas para crear empleos de calidad y acceder al aseguramiento ante la falta de ingresos y los riesgos laborales</v>
          </cell>
          <cell r="E288" t="str">
            <v>Trabajo</v>
          </cell>
          <cell r="F288" t="str">
            <v>MinTrabajo</v>
          </cell>
          <cell r="G288" t="str">
            <v>Protección de derechos laborales fundamentales</v>
          </cell>
          <cell r="H288">
            <v>4869</v>
          </cell>
          <cell r="I288" t="str">
            <v>Tasa de trabajo infantil</v>
          </cell>
          <cell r="J288" t="str">
            <v>Gestión</v>
          </cell>
          <cell r="K288" t="str">
            <v>Sectorial</v>
          </cell>
          <cell r="L288" t="str">
            <v>SI</v>
          </cell>
          <cell r="M288" t="str">
            <v>NO</v>
          </cell>
          <cell r="N288" t="str">
            <v>NO</v>
          </cell>
          <cell r="O288" t="str">
            <v>SI</v>
          </cell>
          <cell r="P288" t="str">
            <v>Tasa</v>
          </cell>
          <cell r="Q288" t="str">
            <v>Anual</v>
          </cell>
          <cell r="R288" t="str">
            <v>Reducción</v>
          </cell>
          <cell r="S288">
            <v>9.3000000000000007</v>
          </cell>
          <cell r="T288">
            <v>9.3000000000000007</v>
          </cell>
          <cell r="U288">
            <v>8.8000000000000007</v>
          </cell>
          <cell r="V288">
            <v>8.3000000000000007</v>
          </cell>
          <cell r="W288">
            <v>7.9</v>
          </cell>
          <cell r="X288">
            <v>7.9</v>
          </cell>
          <cell r="Y288">
            <v>0</v>
          </cell>
          <cell r="Z288">
            <v>0</v>
          </cell>
          <cell r="AA288">
            <v>0</v>
          </cell>
          <cell r="AB288">
            <v>0</v>
          </cell>
          <cell r="AC288">
            <v>0</v>
          </cell>
          <cell r="AD288">
            <v>0</v>
          </cell>
          <cell r="AE288" t="str">
            <v>Nota: En el mes de Abril de 2016 el DANE publicó la Tasa de trabajo infantil del año 2015, la cual fue de 9.1%, lo que representa una disminución de 2 puntos ya que se encontraba en el 9,3% en el 2014. De otra parte, en el mes de abril de 2016 se realizar</v>
          </cell>
          <cell r="AF288">
            <v>42490.208333333299</v>
          </cell>
          <cell r="AG288">
            <v>42500.467728506897</v>
          </cell>
          <cell r="AH288" t="str">
            <v>Sonia Guarín Pulecio</v>
          </cell>
          <cell r="AI288" t="str">
            <v>sguarin@mintrabajo.gov.co</v>
          </cell>
          <cell r="AJ288">
            <v>30</v>
          </cell>
          <cell r="AK288">
            <v>0</v>
          </cell>
          <cell r="AL288">
            <v>0</v>
          </cell>
        </row>
        <row r="289">
          <cell r="A289">
            <v>4870</v>
          </cell>
          <cell r="B289" t="str">
            <v>Todos por un Nuevo País</v>
          </cell>
          <cell r="C289" t="str">
            <v>Movilidad social</v>
          </cell>
          <cell r="D289" t="str">
            <v>Generar alternativas para crear empleos de calidad y acceder al aseguramiento ante la falta de ingresos y los riesgos laborales</v>
          </cell>
          <cell r="E289" t="str">
            <v>Trabajo</v>
          </cell>
          <cell r="F289" t="str">
            <v>MinTrabajo</v>
          </cell>
          <cell r="G289" t="str">
            <v>Protección de derechos laborales fundamentales</v>
          </cell>
          <cell r="H289">
            <v>4870</v>
          </cell>
          <cell r="I289" t="str">
            <v>Programas implementados para la prevención y disminución del trabajo infantil en sectores estrátegicos</v>
          </cell>
          <cell r="J289" t="str">
            <v>Gestión</v>
          </cell>
          <cell r="K289" t="str">
            <v>Sectorial</v>
          </cell>
          <cell r="L289" t="str">
            <v>SI</v>
          </cell>
          <cell r="M289" t="str">
            <v>NO</v>
          </cell>
          <cell r="N289" t="str">
            <v>NO</v>
          </cell>
          <cell r="O289" t="str">
            <v>SI</v>
          </cell>
          <cell r="P289" t="str">
            <v>Programas</v>
          </cell>
          <cell r="Q289" t="str">
            <v>Anual</v>
          </cell>
          <cell r="R289" t="str">
            <v>Acumulado</v>
          </cell>
          <cell r="S289">
            <v>0</v>
          </cell>
          <cell r="T289">
            <v>1</v>
          </cell>
          <cell r="U289">
            <v>1</v>
          </cell>
          <cell r="V289">
            <v>1</v>
          </cell>
          <cell r="W289">
            <v>1</v>
          </cell>
          <cell r="X289">
            <v>4</v>
          </cell>
          <cell r="Y289">
            <v>0</v>
          </cell>
          <cell r="Z289">
            <v>0</v>
          </cell>
          <cell r="AA289">
            <v>0</v>
          </cell>
          <cell r="AB289">
            <v>0</v>
          </cell>
          <cell r="AC289">
            <v>0</v>
          </cell>
          <cell r="AD289">
            <v>0</v>
          </cell>
          <cell r="AE289" t="str">
            <v>Se realizaron las siguientes actividades: - Desarrollamos un Plan de Acción conjunto con COLFECAR para prevenir y erradicar el trabajo infantil en el sector transporte y la Explotación Sexual Comercial de Niños, Niñas y Adolescentes - Se elaboró un Memora</v>
          </cell>
          <cell r="AF289">
            <v>42490.208333333299</v>
          </cell>
          <cell r="AG289">
            <v>42496.625900347201</v>
          </cell>
          <cell r="AH289" t="str">
            <v>Sonia Guarín Pulecio</v>
          </cell>
          <cell r="AI289" t="str">
            <v>sguarin@mintrabajo.gov.co</v>
          </cell>
          <cell r="AJ289">
            <v>30</v>
          </cell>
          <cell r="AK289">
            <v>0</v>
          </cell>
          <cell r="AL289">
            <v>0</v>
          </cell>
        </row>
        <row r="290">
          <cell r="A290">
            <v>5167</v>
          </cell>
          <cell r="B290" t="str">
            <v>Todos por un Nuevo País</v>
          </cell>
          <cell r="C290" t="str">
            <v>Movilidad social</v>
          </cell>
          <cell r="D290" t="str">
            <v>Generar alternativas para crear empleos de calidad y acceder al aseguramiento ante la falta de ingresos y los riesgos laborales</v>
          </cell>
          <cell r="E290" t="str">
            <v>Trabajo</v>
          </cell>
          <cell r="F290" t="str">
            <v>SENA</v>
          </cell>
          <cell r="G290" t="str">
            <v>Formación para el trabajo</v>
          </cell>
          <cell r="H290">
            <v>5167</v>
          </cell>
          <cell r="I290" t="str">
            <v>Aprendices en Formación Profesional Integral</v>
          </cell>
          <cell r="J290" t="str">
            <v>Gestión</v>
          </cell>
          <cell r="K290" t="str">
            <v>Sectorial</v>
          </cell>
          <cell r="L290" t="str">
            <v>NO</v>
          </cell>
          <cell r="M290" t="str">
            <v>SI</v>
          </cell>
          <cell r="N290" t="str">
            <v>NO</v>
          </cell>
          <cell r="O290" t="str">
            <v>SI</v>
          </cell>
          <cell r="P290" t="str">
            <v>Aprendices</v>
          </cell>
          <cell r="Q290" t="str">
            <v>Mensual</v>
          </cell>
          <cell r="R290" t="str">
            <v>Flujo</v>
          </cell>
          <cell r="S290">
            <v>6821779</v>
          </cell>
          <cell r="T290">
            <v>6988136</v>
          </cell>
          <cell r="U290">
            <v>7017895</v>
          </cell>
          <cell r="V290">
            <v>7047654</v>
          </cell>
          <cell r="W290">
            <v>7077412</v>
          </cell>
          <cell r="X290">
            <v>7077412</v>
          </cell>
          <cell r="Y290">
            <v>2664666</v>
          </cell>
          <cell r="Z290">
            <v>37.97</v>
          </cell>
          <cell r="AA290">
            <v>6816977</v>
          </cell>
          <cell r="AB290">
            <v>96.32</v>
          </cell>
          <cell r="AC290">
            <v>42490.208333333299</v>
          </cell>
          <cell r="AD290">
            <v>42496.680366979199</v>
          </cell>
          <cell r="AE290" t="str">
            <v>Los resultados presentan un crecimiento del 11% con respecto al mismo periodo de 2015, lo cual es muy positivo. La tendencia para este año es buena ya que presenta un crecimiento de marzo a abril de 2016 del 41%. En cuanto al cumplimiento de la meta se en</v>
          </cell>
          <cell r="AF290">
            <v>42490.208333333299</v>
          </cell>
          <cell r="AG290">
            <v>42496.680366863402</v>
          </cell>
          <cell r="AH290" t="str">
            <v>Pedro José Murcia</v>
          </cell>
          <cell r="AI290" t="str">
            <v>pmurcia@sena.edu.co</v>
          </cell>
          <cell r="AJ290">
            <v>0</v>
          </cell>
          <cell r="AK290">
            <v>42520.208333333299</v>
          </cell>
          <cell r="AL290">
            <v>-13</v>
          </cell>
        </row>
        <row r="291">
          <cell r="A291">
            <v>5168</v>
          </cell>
          <cell r="B291" t="str">
            <v>Todos por un Nuevo País</v>
          </cell>
          <cell r="C291" t="str">
            <v>Movilidad social</v>
          </cell>
          <cell r="D291" t="str">
            <v>Generar alternativas para crear empleos de calidad y acceder al aseguramiento ante la falta de ingresos y los riesgos laborales</v>
          </cell>
          <cell r="E291" t="str">
            <v>Trabajo</v>
          </cell>
          <cell r="F291" t="str">
            <v>SENA</v>
          </cell>
          <cell r="G291" t="str">
            <v>Formación para el trabajo</v>
          </cell>
          <cell r="H291">
            <v>5168</v>
          </cell>
          <cell r="I291" t="str">
            <v>Aprendices en el Programa Jóvenes Rurales Emprendedores</v>
          </cell>
          <cell r="J291" t="str">
            <v>Gestión</v>
          </cell>
          <cell r="K291" t="str">
            <v>Sectorial</v>
          </cell>
          <cell r="L291" t="str">
            <v>NO</v>
          </cell>
          <cell r="M291" t="str">
            <v>SI</v>
          </cell>
          <cell r="N291" t="str">
            <v>NO</v>
          </cell>
          <cell r="O291" t="str">
            <v>SI</v>
          </cell>
          <cell r="P291" t="str">
            <v>Aprendices</v>
          </cell>
          <cell r="Q291" t="str">
            <v>Mensual</v>
          </cell>
          <cell r="R291" t="str">
            <v>Flujo</v>
          </cell>
          <cell r="S291">
            <v>217754</v>
          </cell>
          <cell r="T291">
            <v>188980</v>
          </cell>
          <cell r="U291">
            <v>188980</v>
          </cell>
          <cell r="V291">
            <v>188980</v>
          </cell>
          <cell r="W291">
            <v>188980</v>
          </cell>
          <cell r="X291">
            <v>188980</v>
          </cell>
          <cell r="Y291">
            <v>101902</v>
          </cell>
          <cell r="Z291">
            <v>53.921999999999997</v>
          </cell>
          <cell r="AA291">
            <v>204947</v>
          </cell>
          <cell r="AB291">
            <v>100</v>
          </cell>
          <cell r="AC291">
            <v>42490.208333333299</v>
          </cell>
          <cell r="AD291">
            <v>42500.776164965297</v>
          </cell>
          <cell r="AE291" t="str">
            <v>En el mes de abril se vincularon registraron 38.084 aprendices al programa SENA Emprende Rural, en áreas agropecuarias, agroindustria y servicios rurales, de acuerdo a planeación previa de la oferta, lo cual corresponde al 54% de la meta.</v>
          </cell>
          <cell r="AF291">
            <v>42490.208333333299</v>
          </cell>
          <cell r="AG291">
            <v>42500.776164814801</v>
          </cell>
          <cell r="AH291" t="str">
            <v>Genny Andrea Garcia Pereira</v>
          </cell>
          <cell r="AI291" t="str">
            <v>ggarciap@sena.edu.co</v>
          </cell>
          <cell r="AJ291">
            <v>0</v>
          </cell>
          <cell r="AK291">
            <v>42520.208333333299</v>
          </cell>
          <cell r="AL291">
            <v>-13</v>
          </cell>
        </row>
        <row r="292">
          <cell r="A292">
            <v>5169</v>
          </cell>
          <cell r="B292" t="str">
            <v>Todos por un Nuevo País</v>
          </cell>
          <cell r="C292" t="str">
            <v>Movilidad social</v>
          </cell>
          <cell r="D292" t="str">
            <v>Generar alternativas para crear empleos de calidad y acceder al aseguramiento ante la falta de ingresos y los riesgos laborales</v>
          </cell>
          <cell r="E292" t="str">
            <v>Trabajo</v>
          </cell>
          <cell r="F292" t="str">
            <v>SENA</v>
          </cell>
          <cell r="G292" t="str">
            <v>Formación para el trabajo</v>
          </cell>
          <cell r="H292">
            <v>5169</v>
          </cell>
          <cell r="I292" t="str">
            <v>Aprendices en Formación Virtual</v>
          </cell>
          <cell r="J292" t="str">
            <v>Gestión</v>
          </cell>
          <cell r="K292" t="str">
            <v>Sectorial</v>
          </cell>
          <cell r="L292" t="str">
            <v>NO</v>
          </cell>
          <cell r="M292" t="str">
            <v>SI</v>
          </cell>
          <cell r="N292" t="str">
            <v>NO</v>
          </cell>
          <cell r="O292" t="str">
            <v>SI</v>
          </cell>
          <cell r="P292" t="str">
            <v>Aprendices</v>
          </cell>
          <cell r="Q292" t="str">
            <v>Mensual</v>
          </cell>
          <cell r="R292" t="str">
            <v>Flujo</v>
          </cell>
          <cell r="S292">
            <v>3212494</v>
          </cell>
          <cell r="T292">
            <v>2728511</v>
          </cell>
          <cell r="U292">
            <v>2728511</v>
          </cell>
          <cell r="V292">
            <v>2728511</v>
          </cell>
          <cell r="W292">
            <v>2728511</v>
          </cell>
          <cell r="X292">
            <v>2728511</v>
          </cell>
          <cell r="Y292">
            <v>871215</v>
          </cell>
          <cell r="Z292">
            <v>31.93</v>
          </cell>
          <cell r="AA292">
            <v>2952355</v>
          </cell>
          <cell r="AB292">
            <v>100</v>
          </cell>
          <cell r="AC292">
            <v>42490.208333333299</v>
          </cell>
          <cell r="AD292">
            <v>42500.466673923598</v>
          </cell>
          <cell r="AE292" t="str">
            <v xml:space="preserve">La ejecución de la formación complementaria virtual se viene realizando de manera adecuada, demostrando un avance en el cumplimiento de la meta conforme con el plan de ejecución. </v>
          </cell>
          <cell r="AF292">
            <v>42490.208333333299</v>
          </cell>
          <cell r="AG292">
            <v>42500.466673692099</v>
          </cell>
          <cell r="AH292" t="str">
            <v>Claudia Rojas Rivera</v>
          </cell>
          <cell r="AI292" t="str">
            <v>crojasr@sena.edu.co</v>
          </cell>
          <cell r="AJ292">
            <v>0</v>
          </cell>
          <cell r="AK292">
            <v>42520.208333333299</v>
          </cell>
          <cell r="AL292">
            <v>-13</v>
          </cell>
        </row>
        <row r="293">
          <cell r="A293">
            <v>5170</v>
          </cell>
          <cell r="B293" t="str">
            <v>Todos por un Nuevo País</v>
          </cell>
          <cell r="C293" t="str">
            <v>Movilidad social</v>
          </cell>
          <cell r="D293" t="str">
            <v>Generar alternativas para crear empleos de calidad y acceder al aseguramiento ante la falta de ingresos y los riesgos laborales</v>
          </cell>
          <cell r="E293" t="str">
            <v>Trabajo</v>
          </cell>
          <cell r="F293" t="str">
            <v>SENA</v>
          </cell>
          <cell r="G293" t="str">
            <v>Formación para el trabajo</v>
          </cell>
          <cell r="H293">
            <v>5170</v>
          </cell>
          <cell r="I293" t="str">
            <v>Aprendices en el Programa de Bilingüismo</v>
          </cell>
          <cell r="J293" t="str">
            <v>Gestión</v>
          </cell>
          <cell r="K293" t="str">
            <v>Sectorial</v>
          </cell>
          <cell r="L293" t="str">
            <v>NO</v>
          </cell>
          <cell r="M293" t="str">
            <v>SI</v>
          </cell>
          <cell r="N293" t="str">
            <v>NO</v>
          </cell>
          <cell r="O293" t="str">
            <v>SI</v>
          </cell>
          <cell r="P293" t="str">
            <v>Aprendices</v>
          </cell>
          <cell r="Q293" t="str">
            <v>Mensual</v>
          </cell>
          <cell r="R293" t="str">
            <v>Flujo</v>
          </cell>
          <cell r="S293">
            <v>936457</v>
          </cell>
          <cell r="T293">
            <v>886991</v>
          </cell>
          <cell r="U293">
            <v>886991</v>
          </cell>
          <cell r="V293">
            <v>886991</v>
          </cell>
          <cell r="W293">
            <v>886991</v>
          </cell>
          <cell r="X293">
            <v>886991</v>
          </cell>
          <cell r="Y293">
            <v>291679</v>
          </cell>
          <cell r="Z293">
            <v>32.884</v>
          </cell>
          <cell r="AA293">
            <v>872913</v>
          </cell>
          <cell r="AB293">
            <v>98.412999999999997</v>
          </cell>
          <cell r="AC293">
            <v>42490.208333333299</v>
          </cell>
          <cell r="AD293">
            <v>42500.463708368101</v>
          </cell>
          <cell r="AE293" t="str">
            <v xml:space="preserve">La ejecución de la formación complementaria virtual en el área de bilingüismo se viene realizando de manera adecuada, demostrando un avance en el cumplimiento de la meta conforme con el plan de ejecución. </v>
          </cell>
          <cell r="AF293">
            <v>42490.208333333299</v>
          </cell>
          <cell r="AG293">
            <v>42500.463708136602</v>
          </cell>
          <cell r="AH293" t="str">
            <v>Claudia Rojas Rivera</v>
          </cell>
          <cell r="AI293" t="str">
            <v>crojasr@sena.edu.co</v>
          </cell>
          <cell r="AJ293">
            <v>0</v>
          </cell>
          <cell r="AK293">
            <v>42520.208333333299</v>
          </cell>
          <cell r="AL293">
            <v>-13</v>
          </cell>
        </row>
        <row r="294">
          <cell r="A294">
            <v>5171</v>
          </cell>
          <cell r="B294" t="str">
            <v>Todos por un Nuevo País</v>
          </cell>
          <cell r="C294" t="str">
            <v>Movilidad social</v>
          </cell>
          <cell r="D294" t="str">
            <v>Generar alternativas para crear empleos de calidad y acceder al aseguramiento ante la falta de ingresos y los riesgos laborales</v>
          </cell>
          <cell r="E294" t="str">
            <v>Trabajo</v>
          </cell>
          <cell r="F294" t="str">
            <v>SENA</v>
          </cell>
          <cell r="G294" t="str">
            <v>Formación para el trabajo</v>
          </cell>
          <cell r="H294">
            <v>5171</v>
          </cell>
          <cell r="I294" t="str">
            <v>Certificaciones expedidas en Formación Profesional Integral</v>
          </cell>
          <cell r="J294" t="str">
            <v>Producto</v>
          </cell>
          <cell r="K294" t="str">
            <v>Sectorial</v>
          </cell>
          <cell r="L294" t="str">
            <v>NO</v>
          </cell>
          <cell r="M294" t="str">
            <v>SI</v>
          </cell>
          <cell r="N294" t="str">
            <v>NO</v>
          </cell>
          <cell r="O294" t="str">
            <v>SI</v>
          </cell>
          <cell r="P294" t="str">
            <v>Certificaciones</v>
          </cell>
          <cell r="Q294" t="str">
            <v>Mensual</v>
          </cell>
          <cell r="R294" t="str">
            <v>Acumulado</v>
          </cell>
          <cell r="S294">
            <v>4622062</v>
          </cell>
          <cell r="T294">
            <v>4394415</v>
          </cell>
          <cell r="U294">
            <v>4611057</v>
          </cell>
          <cell r="V294">
            <v>4853597</v>
          </cell>
          <cell r="W294">
            <v>5102314</v>
          </cell>
          <cell r="X294">
            <v>18961383</v>
          </cell>
          <cell r="Y294">
            <v>642041</v>
          </cell>
          <cell r="Z294">
            <v>13.923999999999999</v>
          </cell>
          <cell r="AA294">
            <v>4684255</v>
          </cell>
          <cell r="AB294">
            <v>24.704000000000001</v>
          </cell>
          <cell r="AC294">
            <v>42490.208333333299</v>
          </cell>
          <cell r="AD294">
            <v>42500.462664201397</v>
          </cell>
          <cell r="AE294" t="str">
            <v xml:space="preserve">Todas las Regionales presentan niveles de certificación muy bajos. Es fundamental realizar un proceso de certificación intensivo y oportuno con el fin de garantizar el cumplimiento de las metas. </v>
          </cell>
          <cell r="AF294">
            <v>42490.208333333299</v>
          </cell>
          <cell r="AG294">
            <v>42500.462664004597</v>
          </cell>
          <cell r="AH294" t="str">
            <v>Janeth Adriana Mariño Cepeda</v>
          </cell>
          <cell r="AI294" t="str">
            <v>jmarino@sena.edu.co</v>
          </cell>
          <cell r="AJ294">
            <v>0</v>
          </cell>
          <cell r="AK294">
            <v>42520.208333333299</v>
          </cell>
          <cell r="AL294">
            <v>-13</v>
          </cell>
        </row>
        <row r="295">
          <cell r="A295">
            <v>5174</v>
          </cell>
          <cell r="B295" t="str">
            <v>Todos por un Nuevo País</v>
          </cell>
          <cell r="C295" t="str">
            <v>Movilidad social</v>
          </cell>
          <cell r="D295" t="str">
            <v>Generar alternativas para crear empleos de calidad y acceder al aseguramiento ante la falta de ingresos y los riesgos laborales</v>
          </cell>
          <cell r="E295" t="str">
            <v>Trabajo</v>
          </cell>
          <cell r="F295" t="str">
            <v>SENA</v>
          </cell>
          <cell r="G295" t="str">
            <v>Formación para el trabajo</v>
          </cell>
          <cell r="H295">
            <v>5174</v>
          </cell>
          <cell r="I295" t="str">
            <v>Porcentaje de personas egresadas del SENA vinculadas laboralmente</v>
          </cell>
          <cell r="J295" t="str">
            <v>Resultado</v>
          </cell>
          <cell r="K295" t="str">
            <v>Sectorial</v>
          </cell>
          <cell r="L295" t="str">
            <v>NO</v>
          </cell>
          <cell r="M295" t="str">
            <v>NO</v>
          </cell>
          <cell r="N295" t="str">
            <v>NO</v>
          </cell>
          <cell r="O295" t="str">
            <v>SI</v>
          </cell>
          <cell r="P295" t="str">
            <v>Porcentaje</v>
          </cell>
          <cell r="Q295" t="str">
            <v>Anual</v>
          </cell>
          <cell r="R295" t="str">
            <v>Capacidad</v>
          </cell>
          <cell r="S295">
            <v>55</v>
          </cell>
          <cell r="T295">
            <v>75</v>
          </cell>
          <cell r="U295">
            <v>75</v>
          </cell>
          <cell r="V295">
            <v>75</v>
          </cell>
          <cell r="W295">
            <v>75</v>
          </cell>
          <cell r="X295">
            <v>75</v>
          </cell>
          <cell r="Y295">
            <v>0</v>
          </cell>
          <cell r="Z295">
            <v>0</v>
          </cell>
          <cell r="AA295">
            <v>0</v>
          </cell>
          <cell r="AB295">
            <v>0</v>
          </cell>
          <cell r="AC295">
            <v>0</v>
          </cell>
          <cell r="AD295">
            <v>0</v>
          </cell>
          <cell r="AE295" t="str">
            <v>Con objetivo de lograr el cumplimiento de esta meta Colocados Egresados SENA de formación titulada, cobra especial importancia el reto de dinamizar la articulación entre la Agencia Pública de Empleo del SENA y la Dirección de Formación Profesional llevand</v>
          </cell>
          <cell r="AF295">
            <v>42490.208333333299</v>
          </cell>
          <cell r="AG295">
            <v>42500.683102581002</v>
          </cell>
          <cell r="AH295" t="str">
            <v>Jaime Emilio Vence Ariza</v>
          </cell>
          <cell r="AI295" t="str">
            <v>jevence@sena.edu.co</v>
          </cell>
          <cell r="AJ295">
            <v>90</v>
          </cell>
          <cell r="AK295">
            <v>0</v>
          </cell>
          <cell r="AL295">
            <v>0</v>
          </cell>
        </row>
        <row r="296">
          <cell r="A296">
            <v>5198</v>
          </cell>
          <cell r="B296" t="str">
            <v>Todos por un Nuevo País</v>
          </cell>
          <cell r="C296" t="str">
            <v>Movilidad social</v>
          </cell>
          <cell r="D296" t="str">
            <v>Generar alternativas para crear empleos de calidad y acceder al aseguramiento ante la falta de ingresos y los riesgos laborales</v>
          </cell>
          <cell r="E296" t="str">
            <v>Trabajo</v>
          </cell>
          <cell r="F296" t="str">
            <v>SENA</v>
          </cell>
          <cell r="G296" t="str">
            <v>Formación para el trabajo</v>
          </cell>
          <cell r="H296">
            <v>5198</v>
          </cell>
          <cell r="I296" t="str">
            <v>Personas egresadas del SENA  vinculadas laboralmente  a través de la APE</v>
          </cell>
          <cell r="J296" t="str">
            <v>Resultado</v>
          </cell>
          <cell r="K296" t="str">
            <v>Sectorial</v>
          </cell>
          <cell r="L296" t="str">
            <v>NO</v>
          </cell>
          <cell r="M296" t="str">
            <v>NO</v>
          </cell>
          <cell r="N296" t="str">
            <v>NO</v>
          </cell>
          <cell r="O296" t="str">
            <v>SI</v>
          </cell>
          <cell r="P296" t="str">
            <v>Personas</v>
          </cell>
          <cell r="Q296" t="str">
            <v>Mensual</v>
          </cell>
          <cell r="R296" t="str">
            <v>Acumulado</v>
          </cell>
          <cell r="S296">
            <v>32297</v>
          </cell>
          <cell r="T296">
            <v>60000</v>
          </cell>
          <cell r="U296">
            <v>181474</v>
          </cell>
          <cell r="V296">
            <v>193125</v>
          </cell>
          <cell r="W296">
            <v>204850</v>
          </cell>
          <cell r="X296">
            <v>639449</v>
          </cell>
          <cell r="Y296">
            <v>39998</v>
          </cell>
          <cell r="Z296">
            <v>22.041</v>
          </cell>
          <cell r="AA296">
            <v>112958</v>
          </cell>
          <cell r="AB296">
            <v>17.664999999999999</v>
          </cell>
          <cell r="AC296">
            <v>42490.208333333299</v>
          </cell>
          <cell r="AD296">
            <v>42500.677060451402</v>
          </cell>
          <cell r="AE296" t="str">
            <v>El avance del indicador con corte al mes de abril 2016 es de veintidós por ciento (22%), con respecto al mes anterior, se incrementó en un ocho (8%) y se representa esta gestión de colocados en las siguientes regionales a través del servicio de intermedia</v>
          </cell>
          <cell r="AF296">
            <v>42490.208333333299</v>
          </cell>
          <cell r="AG296">
            <v>42500.677060300899</v>
          </cell>
          <cell r="AH296" t="str">
            <v>Luz Marina Pedraza León</v>
          </cell>
          <cell r="AI296" t="str">
            <v>lmpedraza@sena.edu.co</v>
          </cell>
          <cell r="AJ296">
            <v>0</v>
          </cell>
          <cell r="AK296">
            <v>42520.208333333299</v>
          </cell>
          <cell r="AL296">
            <v>-13</v>
          </cell>
        </row>
        <row r="297">
          <cell r="A297">
            <v>5228</v>
          </cell>
          <cell r="B297" t="str">
            <v>Todos por un Nuevo País</v>
          </cell>
          <cell r="C297" t="str">
            <v>Movilidad social</v>
          </cell>
          <cell r="D297" t="str">
            <v>Generar alternativas para crear empleos de calidad y acceder al aseguramiento ante la falta de ingresos y los riesgos laborales</v>
          </cell>
          <cell r="E297" t="str">
            <v>Trabajo</v>
          </cell>
          <cell r="F297" t="str">
            <v>SENA</v>
          </cell>
          <cell r="G297" t="str">
            <v>Grupos Étnicos - Trabajo</v>
          </cell>
          <cell r="H297">
            <v>5228</v>
          </cell>
          <cell r="I297" t="str">
            <v>Proyectos productivos apoyados para el pueblo Rrom</v>
          </cell>
          <cell r="J297" t="str">
            <v>Producto</v>
          </cell>
          <cell r="K297" t="str">
            <v>Transversal</v>
          </cell>
          <cell r="L297" t="str">
            <v>NO</v>
          </cell>
          <cell r="M297" t="str">
            <v>SI</v>
          </cell>
          <cell r="N297" t="str">
            <v>NO</v>
          </cell>
          <cell r="O297" t="str">
            <v>SI</v>
          </cell>
          <cell r="P297" t="str">
            <v>Proyectos</v>
          </cell>
          <cell r="Q297" t="str">
            <v>Trimestral</v>
          </cell>
          <cell r="R297" t="str">
            <v>Acumulado</v>
          </cell>
          <cell r="S297">
            <v>0</v>
          </cell>
          <cell r="T297">
            <v>0</v>
          </cell>
          <cell r="U297">
            <v>10</v>
          </cell>
          <cell r="V297">
            <v>15</v>
          </cell>
          <cell r="W297">
            <v>15</v>
          </cell>
          <cell r="X297">
            <v>40</v>
          </cell>
          <cell r="Y297">
            <v>0</v>
          </cell>
          <cell r="Z297">
            <v>0</v>
          </cell>
          <cell r="AA297">
            <v>0</v>
          </cell>
          <cell r="AB297">
            <v>0</v>
          </cell>
          <cell r="AC297">
            <v>42460.208333333299</v>
          </cell>
          <cell r="AD297">
            <v>42472.634488159703</v>
          </cell>
          <cell r="AE297" t="str">
            <v xml:space="preserve">De acuerdo a la ruta diseñada en el mes de marzo, durante el mes de abril se visitaron las comunidades Rrom, donde se concertaron las acciones a realizar por parte del SENA. </v>
          </cell>
          <cell r="AF297">
            <v>42490.208333333299</v>
          </cell>
          <cell r="AG297">
            <v>42500.744008680602</v>
          </cell>
          <cell r="AH297" t="str">
            <v>Carlos Arturo Gamba</v>
          </cell>
          <cell r="AI297" t="str">
            <v>cgamba@sena.edu.co</v>
          </cell>
          <cell r="AJ297">
            <v>5</v>
          </cell>
          <cell r="AK297">
            <v>42551.208333333299</v>
          </cell>
          <cell r="AL297">
            <v>-48</v>
          </cell>
        </row>
        <row r="298">
          <cell r="A298">
            <v>5229</v>
          </cell>
          <cell r="B298" t="str">
            <v>Todos por un Nuevo País</v>
          </cell>
          <cell r="C298" t="str">
            <v>Movilidad social</v>
          </cell>
          <cell r="D298" t="str">
            <v>Generar alternativas para crear empleos de calidad y acceder al aseguramiento ante la falta de ingresos y los riesgos laborales</v>
          </cell>
          <cell r="E298" t="str">
            <v>Trabajo</v>
          </cell>
          <cell r="F298" t="str">
            <v>SENA</v>
          </cell>
          <cell r="G298" t="str">
            <v>Grupos Étnicos - Trabajo</v>
          </cell>
          <cell r="H298">
            <v>5229</v>
          </cell>
          <cell r="I298" t="str">
            <v>Cupos asignados para formación para el trabajo y el emprendimiento para el Pueblo Rrom</v>
          </cell>
          <cell r="J298" t="str">
            <v>Producto</v>
          </cell>
          <cell r="K298" t="str">
            <v>Transversal</v>
          </cell>
          <cell r="L298" t="str">
            <v>SI</v>
          </cell>
          <cell r="M298" t="str">
            <v>SI</v>
          </cell>
          <cell r="N298" t="str">
            <v>NO</v>
          </cell>
          <cell r="O298" t="str">
            <v>SI</v>
          </cell>
          <cell r="P298" t="str">
            <v>Cupos</v>
          </cell>
          <cell r="Q298" t="str">
            <v>Trimestral</v>
          </cell>
          <cell r="R298" t="str">
            <v>Acumulado</v>
          </cell>
          <cell r="S298">
            <v>0</v>
          </cell>
          <cell r="T298">
            <v>0</v>
          </cell>
          <cell r="U298">
            <v>100</v>
          </cell>
          <cell r="V298">
            <v>150</v>
          </cell>
          <cell r="W298">
            <v>150</v>
          </cell>
          <cell r="X298">
            <v>400</v>
          </cell>
          <cell r="Y298">
            <v>45</v>
          </cell>
          <cell r="Z298">
            <v>45</v>
          </cell>
          <cell r="AA298">
            <v>45</v>
          </cell>
          <cell r="AB298">
            <v>11.25</v>
          </cell>
          <cell r="AC298">
            <v>42460.208333333299</v>
          </cell>
          <cell r="AD298">
            <v>42472.746264930604</v>
          </cell>
          <cell r="AE298" t="str">
            <v xml:space="preserve">Se ejecutan acciones de formación titulada y complementaria por oferta regular, con la participación de aprendices Rrom. </v>
          </cell>
          <cell r="AF298">
            <v>42490.208333333299</v>
          </cell>
          <cell r="AG298">
            <v>42500.683884455997</v>
          </cell>
          <cell r="AH298" t="str">
            <v>Jaime Emilio Vence Ariza</v>
          </cell>
          <cell r="AI298" t="str">
            <v>jevence@sena.edu.co</v>
          </cell>
          <cell r="AJ298">
            <v>5</v>
          </cell>
          <cell r="AK298">
            <v>42551.208333333299</v>
          </cell>
          <cell r="AL298">
            <v>-48</v>
          </cell>
        </row>
        <row r="299">
          <cell r="A299">
            <v>5230</v>
          </cell>
          <cell r="B299" t="str">
            <v>Todos por un Nuevo País</v>
          </cell>
          <cell r="C299" t="str">
            <v>Movilidad social</v>
          </cell>
          <cell r="D299" t="str">
            <v>Generar alternativas para crear empleos de calidad y acceder al aseguramiento ante la falta de ingresos y los riesgos laborales</v>
          </cell>
          <cell r="E299" t="str">
            <v>Trabajo</v>
          </cell>
          <cell r="F299" t="str">
            <v>SENA</v>
          </cell>
          <cell r="G299" t="str">
            <v>Grupos Étnicos - Trabajo</v>
          </cell>
          <cell r="H299">
            <v>5230</v>
          </cell>
          <cell r="I299" t="str">
            <v xml:space="preserve">Programa de educación financiera adecuado y ejecutado para el pueblo Rrom.         </v>
          </cell>
          <cell r="J299" t="str">
            <v>Producto</v>
          </cell>
          <cell r="K299" t="str">
            <v>Transversal</v>
          </cell>
          <cell r="L299" t="str">
            <v>NO</v>
          </cell>
          <cell r="M299" t="str">
            <v>NO</v>
          </cell>
          <cell r="N299" t="str">
            <v>NO</v>
          </cell>
          <cell r="O299" t="str">
            <v>SI</v>
          </cell>
          <cell r="P299" t="str">
            <v>Programa</v>
          </cell>
          <cell r="Q299" t="str">
            <v>Anual</v>
          </cell>
          <cell r="R299" t="str">
            <v>Capacidad</v>
          </cell>
          <cell r="S299">
            <v>0</v>
          </cell>
          <cell r="T299">
            <v>0</v>
          </cell>
          <cell r="U299">
            <v>1</v>
          </cell>
          <cell r="V299">
            <v>0</v>
          </cell>
          <cell r="W299">
            <v>0</v>
          </cell>
          <cell r="X299">
            <v>1</v>
          </cell>
          <cell r="Y299">
            <v>0</v>
          </cell>
          <cell r="Z299">
            <v>0</v>
          </cell>
          <cell r="AA299">
            <v>0</v>
          </cell>
          <cell r="AB299">
            <v>0</v>
          </cell>
          <cell r="AC299">
            <v>0</v>
          </cell>
          <cell r="AD299">
            <v>0</v>
          </cell>
          <cell r="AE299" t="str">
            <v>Se continua con la revisión de los contenidos del programa de formación en educación financiera por parte de la Red de Financiera de la Dirección de Formación Profesional.</v>
          </cell>
          <cell r="AF299">
            <v>42490.208333333299</v>
          </cell>
          <cell r="AG299">
            <v>42500.683544178202</v>
          </cell>
          <cell r="AH299" t="str">
            <v>Mario Rincón Triana</v>
          </cell>
          <cell r="AI299" t="str">
            <v>mjrincon@sena.edu.co</v>
          </cell>
          <cell r="AJ299">
            <v>0</v>
          </cell>
          <cell r="AK299">
            <v>0</v>
          </cell>
          <cell r="AL299">
            <v>0</v>
          </cell>
        </row>
        <row r="300">
          <cell r="A300">
            <v>5402</v>
          </cell>
          <cell r="B300" t="str">
            <v>Todos por un Nuevo País</v>
          </cell>
          <cell r="C300" t="str">
            <v>Movilidad social</v>
          </cell>
          <cell r="D300" t="str">
            <v>Generar alternativas para crear empleos de calidad y acceder al aseguramiento ante la falta de ingresos y los riesgos laborales</v>
          </cell>
          <cell r="E300" t="str">
            <v>Trabajo</v>
          </cell>
          <cell r="F300" t="str">
            <v>SENA</v>
          </cell>
          <cell r="G300" t="str">
            <v>Grupos Étnicos - Trabajo</v>
          </cell>
          <cell r="H300">
            <v>5402</v>
          </cell>
          <cell r="I300" t="str">
            <v>Proyectos productivos apoyados para el pueblo Rom.</v>
          </cell>
          <cell r="J300" t="str">
            <v>Producto</v>
          </cell>
          <cell r="K300" t="str">
            <v>Transversal</v>
          </cell>
          <cell r="L300" t="str">
            <v>SI</v>
          </cell>
          <cell r="M300" t="str">
            <v>SI</v>
          </cell>
          <cell r="N300" t="str">
            <v>SI</v>
          </cell>
          <cell r="O300" t="str">
            <v>SI</v>
          </cell>
          <cell r="P300" t="str">
            <v>Proyectos productivos</v>
          </cell>
          <cell r="Q300" t="str">
            <v>Trimestral</v>
          </cell>
          <cell r="R300" t="str">
            <v>Acumulado</v>
          </cell>
          <cell r="S300">
            <v>0</v>
          </cell>
          <cell r="T300">
            <v>0</v>
          </cell>
          <cell r="U300">
            <v>10</v>
          </cell>
          <cell r="V300">
            <v>15</v>
          </cell>
          <cell r="W300">
            <v>15</v>
          </cell>
          <cell r="X300">
            <v>40</v>
          </cell>
          <cell r="Y300">
            <v>0</v>
          </cell>
          <cell r="Z300">
            <v>0</v>
          </cell>
          <cell r="AA300">
            <v>0</v>
          </cell>
          <cell r="AB300">
            <v>0</v>
          </cell>
          <cell r="AC300">
            <v>0</v>
          </cell>
          <cell r="AD300">
            <v>0</v>
          </cell>
          <cell r="AE300">
            <v>0</v>
          </cell>
          <cell r="AF300">
            <v>0</v>
          </cell>
          <cell r="AG300">
            <v>0</v>
          </cell>
          <cell r="AH300" t="str">
            <v>Carlos Arturo Gamba</v>
          </cell>
          <cell r="AI300" t="str">
            <v>cgamba@sena.edu.co</v>
          </cell>
          <cell r="AJ300">
            <v>5</v>
          </cell>
          <cell r="AK300">
            <v>0</v>
          </cell>
          <cell r="AL300">
            <v>0</v>
          </cell>
        </row>
        <row r="301">
          <cell r="A301">
            <v>5403</v>
          </cell>
          <cell r="B301" t="str">
            <v>Todos por un Nuevo País</v>
          </cell>
          <cell r="C301" t="str">
            <v>Movilidad social</v>
          </cell>
          <cell r="D301" t="str">
            <v>Generar alternativas para crear empleos de calidad y acceder al aseguramiento ante la falta de ingresos y los riesgos laborales</v>
          </cell>
          <cell r="E301" t="str">
            <v>Trabajo</v>
          </cell>
          <cell r="F301" t="str">
            <v>SENA</v>
          </cell>
          <cell r="G301" t="str">
            <v>Grupos Étnicos - Trabajo</v>
          </cell>
          <cell r="H301">
            <v>5403</v>
          </cell>
          <cell r="I301" t="str">
            <v xml:space="preserve">Cupos asignados para formación para el trabajo y el emprendimiento para el Pueblo Rrom. </v>
          </cell>
          <cell r="J301" t="str">
            <v>Producto</v>
          </cell>
          <cell r="K301" t="str">
            <v>Transversal</v>
          </cell>
          <cell r="L301" t="str">
            <v>SI</v>
          </cell>
          <cell r="M301" t="str">
            <v>SI</v>
          </cell>
          <cell r="N301" t="str">
            <v>SI</v>
          </cell>
          <cell r="O301" t="str">
            <v>SI</v>
          </cell>
          <cell r="P301" t="str">
            <v>Cupos</v>
          </cell>
          <cell r="Q301" t="str">
            <v>Trimestral</v>
          </cell>
          <cell r="R301" t="str">
            <v>Acumulado</v>
          </cell>
          <cell r="S301">
            <v>0</v>
          </cell>
          <cell r="T301">
            <v>0</v>
          </cell>
          <cell r="U301">
            <v>100</v>
          </cell>
          <cell r="V301">
            <v>150</v>
          </cell>
          <cell r="W301">
            <v>150</v>
          </cell>
          <cell r="X301">
            <v>400</v>
          </cell>
          <cell r="Y301">
            <v>0</v>
          </cell>
          <cell r="Z301">
            <v>0</v>
          </cell>
          <cell r="AA301">
            <v>0</v>
          </cell>
          <cell r="AB301">
            <v>0</v>
          </cell>
          <cell r="AC301">
            <v>0</v>
          </cell>
          <cell r="AD301">
            <v>0</v>
          </cell>
          <cell r="AE301">
            <v>0</v>
          </cell>
          <cell r="AF301">
            <v>0</v>
          </cell>
          <cell r="AG301">
            <v>0</v>
          </cell>
          <cell r="AH301">
            <v>0</v>
          </cell>
          <cell r="AI301">
            <v>0</v>
          </cell>
          <cell r="AJ301">
            <v>5</v>
          </cell>
          <cell r="AK301">
            <v>0</v>
          </cell>
          <cell r="AL301">
            <v>0</v>
          </cell>
        </row>
        <row r="302">
          <cell r="A302">
            <v>4861</v>
          </cell>
          <cell r="B302" t="str">
            <v>Todos por un Nuevo País</v>
          </cell>
          <cell r="C302" t="str">
            <v>Movilidad social</v>
          </cell>
          <cell r="D302" t="str">
            <v>Generar alternativas para crear empleos de calidad y acceder al aseguramiento ante la falta de ingresos y los riesgos laborales</v>
          </cell>
          <cell r="E302" t="str">
            <v>Trabajo</v>
          </cell>
          <cell r="F302" t="str">
            <v>Servicio Público de Empleo</v>
          </cell>
          <cell r="G302" t="str">
            <v>Generación de ingresos y empleo</v>
          </cell>
          <cell r="H302">
            <v>4861</v>
          </cell>
          <cell r="I302" t="str">
            <v>Población colocada a través del Servicio Público de Empleo</v>
          </cell>
          <cell r="J302" t="str">
            <v>Resultado</v>
          </cell>
          <cell r="K302" t="str">
            <v>Sectorial</v>
          </cell>
          <cell r="L302" t="str">
            <v>SI</v>
          </cell>
          <cell r="M302" t="str">
            <v>NO</v>
          </cell>
          <cell r="N302" t="str">
            <v>NO</v>
          </cell>
          <cell r="O302" t="str">
            <v>SI</v>
          </cell>
          <cell r="P302" t="str">
            <v>Personas</v>
          </cell>
          <cell r="Q302" t="str">
            <v>Mensual</v>
          </cell>
          <cell r="R302" t="str">
            <v>Flujo</v>
          </cell>
          <cell r="S302">
            <v>270000</v>
          </cell>
          <cell r="T302">
            <v>315000</v>
          </cell>
          <cell r="U302">
            <v>360000</v>
          </cell>
          <cell r="V302">
            <v>405000</v>
          </cell>
          <cell r="W302">
            <v>450000</v>
          </cell>
          <cell r="X302">
            <v>450000</v>
          </cell>
          <cell r="Y302">
            <v>109186</v>
          </cell>
          <cell r="Z302">
            <v>30.329000000000001</v>
          </cell>
          <cell r="AA302">
            <v>376103</v>
          </cell>
          <cell r="AB302">
            <v>83.578000000000003</v>
          </cell>
          <cell r="AC302">
            <v>42460.208333333299</v>
          </cell>
          <cell r="AD302">
            <v>42500.687301006903</v>
          </cell>
          <cell r="AE302" t="str">
            <v>Durante el mes de marzo se registraron 49.811 colocaciones laborales a nivel nacional. El avance reportado obedece a la gestión de los prestadores públicos, en particular la Agencia Pública de Empleo del SENA con las Regionales Bogotá, Santander, Antioqui</v>
          </cell>
          <cell r="AF302">
            <v>42460.208333333299</v>
          </cell>
          <cell r="AG302">
            <v>42500.6858361458</v>
          </cell>
          <cell r="AH302" t="str">
            <v>Jorge Andrés Rodríguez Parra</v>
          </cell>
          <cell r="AI302" t="str">
            <v>jorge.rodriguez@serviciodeempleo.gov.co</v>
          </cell>
          <cell r="AJ302">
            <v>30</v>
          </cell>
          <cell r="AK302">
            <v>42490.208333333299</v>
          </cell>
          <cell r="AL302">
            <v>-13</v>
          </cell>
        </row>
        <row r="303">
          <cell r="A303">
            <v>4862</v>
          </cell>
          <cell r="B303" t="str">
            <v>Todos por un Nuevo País</v>
          </cell>
          <cell r="C303" t="str">
            <v>Movilidad social</v>
          </cell>
          <cell r="D303" t="str">
            <v>Generar alternativas para crear empleos de calidad y acceder al aseguramiento ante la falta de ingresos y los riesgos laborales</v>
          </cell>
          <cell r="E303" t="str">
            <v>Trabajo</v>
          </cell>
          <cell r="F303" t="str">
            <v>Servicio Público de Empleo</v>
          </cell>
          <cell r="G303" t="str">
            <v>Generación de ingresos y empleo</v>
          </cell>
          <cell r="H303">
            <v>4862</v>
          </cell>
          <cell r="I303" t="str">
            <v>Población orientada laboralmente y remitidas a servicios de gestión y colocación</v>
          </cell>
          <cell r="J303" t="str">
            <v>Gestión</v>
          </cell>
          <cell r="K303" t="str">
            <v>Sectorial</v>
          </cell>
          <cell r="L303" t="str">
            <v>SI</v>
          </cell>
          <cell r="M303" t="str">
            <v>NO</v>
          </cell>
          <cell r="N303" t="str">
            <v>NO</v>
          </cell>
          <cell r="O303" t="str">
            <v>SI</v>
          </cell>
          <cell r="P303" t="str">
            <v>Personas</v>
          </cell>
          <cell r="Q303" t="str">
            <v>Mensual</v>
          </cell>
          <cell r="R303" t="str">
            <v>Flujo</v>
          </cell>
          <cell r="S303">
            <v>240000</v>
          </cell>
          <cell r="T303">
            <v>680000</v>
          </cell>
          <cell r="U303">
            <v>1120000</v>
          </cell>
          <cell r="V303">
            <v>1560000</v>
          </cell>
          <cell r="W303">
            <v>2000000</v>
          </cell>
          <cell r="X303">
            <v>2000000</v>
          </cell>
          <cell r="Y303">
            <v>234940</v>
          </cell>
          <cell r="Z303">
            <v>20.977</v>
          </cell>
          <cell r="AA303">
            <v>1003599</v>
          </cell>
          <cell r="AB303">
            <v>50.18</v>
          </cell>
          <cell r="AC303">
            <v>42460.208333333299</v>
          </cell>
          <cell r="AD303">
            <v>42500.618492048598</v>
          </cell>
          <cell r="AE303" t="str">
            <v>Durante el mes de marzo se registraron 101.163 orientaciones a nivel nacional. El avance reportado se logra gracias a la gestión de los Prestadores Públicos, específicamente la Agencia Pública den Empleo del SENA, con las regionales Antioquia y Bogotá D.C</v>
          </cell>
          <cell r="AF303">
            <v>42460.208333333299</v>
          </cell>
          <cell r="AG303">
            <v>42500.617998460701</v>
          </cell>
          <cell r="AH303" t="str">
            <v>Jorge Andrés Rodríguez Parra</v>
          </cell>
          <cell r="AI303" t="str">
            <v>jorge.rodriguez@serviciodeempleo.gov.co</v>
          </cell>
          <cell r="AJ303">
            <v>30</v>
          </cell>
          <cell r="AK303">
            <v>42490.208333333299</v>
          </cell>
          <cell r="AL303">
            <v>-13</v>
          </cell>
        </row>
        <row r="304">
          <cell r="A304">
            <v>4862</v>
          </cell>
          <cell r="B304" t="str">
            <v>Todos por un Nuevo País</v>
          </cell>
          <cell r="C304" t="str">
            <v>Movilidad social</v>
          </cell>
          <cell r="D304" t="str">
            <v>Generar alternativas para crear empleos de calidad y acceder al aseguramiento ante la falta de ingresos y los riesgos laborales</v>
          </cell>
          <cell r="E304" t="str">
            <v>Trabajo</v>
          </cell>
          <cell r="F304" t="str">
            <v>Servicio Público de Empleo</v>
          </cell>
          <cell r="G304" t="str">
            <v>Generación de ingresos y empleo</v>
          </cell>
          <cell r="H304">
            <v>4862</v>
          </cell>
          <cell r="I304" t="str">
            <v>Población orientada laboralmente y remitidas a servicios de gestión y colocación</v>
          </cell>
          <cell r="J304" t="str">
            <v>Gestión</v>
          </cell>
          <cell r="K304" t="str">
            <v>Sectorial</v>
          </cell>
          <cell r="L304" t="str">
            <v>SI</v>
          </cell>
          <cell r="M304" t="str">
            <v>NO</v>
          </cell>
          <cell r="N304" t="str">
            <v>NO</v>
          </cell>
          <cell r="O304" t="str">
            <v>SI</v>
          </cell>
          <cell r="P304" t="str">
            <v>Personas</v>
          </cell>
          <cell r="Q304" t="str">
            <v>Mensual</v>
          </cell>
          <cell r="R304" t="str">
            <v>Flujo</v>
          </cell>
          <cell r="S304">
            <v>240000</v>
          </cell>
          <cell r="T304">
            <v>680000</v>
          </cell>
          <cell r="U304">
            <v>1120000</v>
          </cell>
          <cell r="V304">
            <v>1560000</v>
          </cell>
          <cell r="W304">
            <v>2000000</v>
          </cell>
          <cell r="X304">
            <v>2000000</v>
          </cell>
          <cell r="Y304">
            <v>234940</v>
          </cell>
          <cell r="Z304">
            <v>20.977</v>
          </cell>
          <cell r="AA304">
            <v>1003599</v>
          </cell>
          <cell r="AB304">
            <v>50.18</v>
          </cell>
          <cell r="AC304">
            <v>42460.208333333299</v>
          </cell>
          <cell r="AD304">
            <v>42500.618492048598</v>
          </cell>
          <cell r="AE304" t="str">
            <v>Durante el mes de febrero se registraron 101.743 orientaciones. El avance reportado obedece a la gestión de los prestadores de Bogotá D.C con 16,4% y Antioquia con 16,1% de participación. El indicador aumenta más del tres veces en relación con la cifra de</v>
          </cell>
          <cell r="AF304">
            <v>42460.208333333299</v>
          </cell>
          <cell r="AG304">
            <v>42500.680294062498</v>
          </cell>
          <cell r="AH304" t="str">
            <v>Jorge Andrés Rodríguez Parra</v>
          </cell>
          <cell r="AI304" t="str">
            <v>jorge.rodriguez@serviciodeempleo.gov.co</v>
          </cell>
          <cell r="AJ304">
            <v>30</v>
          </cell>
          <cell r="AK304">
            <v>42490.208333333299</v>
          </cell>
          <cell r="AL304">
            <v>-13</v>
          </cell>
        </row>
        <row r="305">
          <cell r="A305">
            <v>5421</v>
          </cell>
          <cell r="B305" t="str">
            <v>Todos por un Nuevo País</v>
          </cell>
          <cell r="C305" t="str">
            <v>Movilidad social</v>
          </cell>
          <cell r="D305" t="str">
            <v>Cerrar la brecha en el acceso y la calidad de la educación, para mejorar la formación de capital humano, incrementar la movilidad social y fomentar la construcción de ciudadanía.</v>
          </cell>
          <cell r="E305" t="str">
            <v>Cultura</v>
          </cell>
          <cell r="F305" t="str">
            <v>Archivo general de la Nación</v>
          </cell>
          <cell r="G305" t="str">
            <v>Grupos Étnicos - Cultura</v>
          </cell>
          <cell r="H305">
            <v>5421</v>
          </cell>
          <cell r="I305" t="str">
            <v>Materiales audiovisuales, recuperados, protegidos, digitalizados y reproducidos de los pueblos indígenas</v>
          </cell>
          <cell r="J305" t="str">
            <v>Producto</v>
          </cell>
          <cell r="K305" t="str">
            <v>Mixto</v>
          </cell>
          <cell r="L305" t="str">
            <v>SI</v>
          </cell>
          <cell r="M305" t="str">
            <v>NO</v>
          </cell>
          <cell r="N305" t="str">
            <v>NO</v>
          </cell>
          <cell r="O305" t="str">
            <v>SI</v>
          </cell>
          <cell r="P305" t="str">
            <v>Porcentaje</v>
          </cell>
          <cell r="Q305" t="str">
            <v>Mensual</v>
          </cell>
          <cell r="R305" t="str">
            <v>Flujo</v>
          </cell>
          <cell r="S305">
            <v>100</v>
          </cell>
          <cell r="T305">
            <v>100</v>
          </cell>
          <cell r="U305">
            <v>100</v>
          </cell>
          <cell r="V305">
            <v>100</v>
          </cell>
          <cell r="W305">
            <v>100</v>
          </cell>
          <cell r="X305">
            <v>0</v>
          </cell>
          <cell r="Y305">
            <v>0</v>
          </cell>
          <cell r="Z305">
            <v>0</v>
          </cell>
          <cell r="AA305">
            <v>0</v>
          </cell>
          <cell r="AB305">
            <v>0</v>
          </cell>
          <cell r="AC305">
            <v>0</v>
          </cell>
          <cell r="AD305">
            <v>0</v>
          </cell>
          <cell r="AE305">
            <v>0</v>
          </cell>
          <cell r="AF305">
            <v>0</v>
          </cell>
          <cell r="AG305">
            <v>0</v>
          </cell>
          <cell r="AH305" t="str">
            <v>Laura Cristina Sanchez Alvarado</v>
          </cell>
          <cell r="AI305" t="str">
            <v>laura.sanchez@archivogeneral.gov.co</v>
          </cell>
          <cell r="AJ305">
            <v>5</v>
          </cell>
          <cell r="AK305">
            <v>0</v>
          </cell>
          <cell r="AL305">
            <v>0</v>
          </cell>
        </row>
        <row r="306">
          <cell r="A306">
            <v>5423</v>
          </cell>
          <cell r="B306" t="str">
            <v>Todos por un Nuevo País</v>
          </cell>
          <cell r="C306" t="str">
            <v>Movilidad social</v>
          </cell>
          <cell r="D306" t="str">
            <v>Cerrar la brecha en el acceso y la calidad de la educación, para mejorar la formación de capital humano, incrementar la movilidad social y fomentar la construcción de ciudadanía.</v>
          </cell>
          <cell r="E306" t="str">
            <v>Cultura</v>
          </cell>
          <cell r="F306" t="str">
            <v>Archivo general de la Nación</v>
          </cell>
          <cell r="G306" t="str">
            <v>Grupos Étnicos - Cultura</v>
          </cell>
          <cell r="H306">
            <v>5423</v>
          </cell>
          <cell r="I306" t="str">
            <v>Archivos de los Pueblos Indígenas funcionando</v>
          </cell>
          <cell r="J306" t="str">
            <v>Producto</v>
          </cell>
          <cell r="K306" t="str">
            <v>Mixto</v>
          </cell>
          <cell r="L306" t="str">
            <v>SI</v>
          </cell>
          <cell r="M306" t="str">
            <v>NO</v>
          </cell>
          <cell r="N306" t="str">
            <v>NO</v>
          </cell>
          <cell r="O306" t="str">
            <v>SI</v>
          </cell>
          <cell r="P306" t="str">
            <v>Porcentaje</v>
          </cell>
          <cell r="Q306" t="str">
            <v>Mensual</v>
          </cell>
          <cell r="R306" t="str">
            <v>Flujo</v>
          </cell>
          <cell r="S306">
            <v>0</v>
          </cell>
          <cell r="T306">
            <v>100</v>
          </cell>
          <cell r="U306">
            <v>100</v>
          </cell>
          <cell r="V306">
            <v>100</v>
          </cell>
          <cell r="W306">
            <v>100</v>
          </cell>
          <cell r="X306">
            <v>100</v>
          </cell>
          <cell r="Y306">
            <v>0</v>
          </cell>
          <cell r="Z306">
            <v>0</v>
          </cell>
          <cell r="AA306">
            <v>0</v>
          </cell>
          <cell r="AB306">
            <v>0</v>
          </cell>
          <cell r="AC306">
            <v>0</v>
          </cell>
          <cell r="AD306">
            <v>0</v>
          </cell>
          <cell r="AE306">
            <v>0</v>
          </cell>
          <cell r="AF306">
            <v>0</v>
          </cell>
          <cell r="AG306">
            <v>0</v>
          </cell>
          <cell r="AH306" t="str">
            <v>Laura Cristina Sanchez Alvarado</v>
          </cell>
          <cell r="AI306" t="str">
            <v>laura.sanchez@archivogeneral.gov.co</v>
          </cell>
          <cell r="AJ306">
            <v>5</v>
          </cell>
          <cell r="AK306">
            <v>0</v>
          </cell>
          <cell r="AL306">
            <v>0</v>
          </cell>
        </row>
        <row r="307">
          <cell r="A307">
            <v>5341</v>
          </cell>
          <cell r="B307" t="str">
            <v>Todos por un Nuevo País</v>
          </cell>
          <cell r="C307" t="str">
            <v>Movilidad social</v>
          </cell>
          <cell r="D307" t="str">
            <v>Cerrar la brecha en el acceso y la calidad de la educación, para mejorar la formación de capital humano, incrementar la movilidad social y fomentar la construcción de ciudadanía.</v>
          </cell>
          <cell r="E307" t="str">
            <v>Cultura</v>
          </cell>
          <cell r="F307" t="str">
            <v>Archivo general de la Nación</v>
          </cell>
          <cell r="G307" t="str">
            <v>Grupos Étnicos - Cultura</v>
          </cell>
          <cell r="H307">
            <v>5341</v>
          </cell>
          <cell r="I307" t="str">
            <v>Pueblos indígenas capacitados para la organización de sus archivos.</v>
          </cell>
          <cell r="J307" t="str">
            <v>Producto</v>
          </cell>
          <cell r="K307" t="str">
            <v>Mixto</v>
          </cell>
          <cell r="L307" t="str">
            <v>SI</v>
          </cell>
          <cell r="M307" t="str">
            <v>NO</v>
          </cell>
          <cell r="N307" t="str">
            <v>NO</v>
          </cell>
          <cell r="O307" t="str">
            <v>SI</v>
          </cell>
          <cell r="P307" t="str">
            <v>Porcentaje</v>
          </cell>
          <cell r="Q307" t="str">
            <v>Anual</v>
          </cell>
          <cell r="R307" t="str">
            <v>Acumulado</v>
          </cell>
          <cell r="S307">
            <v>14</v>
          </cell>
          <cell r="T307">
            <v>100</v>
          </cell>
          <cell r="U307">
            <v>100</v>
          </cell>
          <cell r="V307">
            <v>100</v>
          </cell>
          <cell r="W307">
            <v>100</v>
          </cell>
          <cell r="X307">
            <v>100</v>
          </cell>
          <cell r="Y307">
            <v>0</v>
          </cell>
          <cell r="Z307">
            <v>0</v>
          </cell>
          <cell r="AA307">
            <v>0</v>
          </cell>
          <cell r="AB307">
            <v>0</v>
          </cell>
          <cell r="AC307">
            <v>0</v>
          </cell>
          <cell r="AD307">
            <v>0</v>
          </cell>
          <cell r="AE307" t="str">
            <v>Reunión con Pablo Mora y Amado Villafaña de la Organización Gonawindúa Tayrona (OGT) para aclarar las características del acompañamiento en la conformación del archivo audiovisual de la OGT.</v>
          </cell>
          <cell r="AF307">
            <v>42460.208333333299</v>
          </cell>
          <cell r="AG307">
            <v>42500.764754479198</v>
          </cell>
          <cell r="AH307" t="str">
            <v>Laura Cristina Sanchez Alvarado</v>
          </cell>
          <cell r="AI307" t="str">
            <v>laura.sanchez@archivogeneral.gov.co</v>
          </cell>
          <cell r="AJ307">
            <v>5</v>
          </cell>
          <cell r="AK307">
            <v>0</v>
          </cell>
          <cell r="AL307">
            <v>0</v>
          </cell>
        </row>
        <row r="308">
          <cell r="A308">
            <v>5414</v>
          </cell>
          <cell r="B308" t="str">
            <v>Todos por un Nuevo País</v>
          </cell>
          <cell r="C308" t="str">
            <v>Movilidad social</v>
          </cell>
          <cell r="D308" t="str">
            <v>Cerrar la brecha en el acceso y la calidad de la educación, para mejorar la formación de capital humano, incrementar la movilidad social y fomentar la construcción de ciudadanía.</v>
          </cell>
          <cell r="E308" t="str">
            <v>Cultura</v>
          </cell>
          <cell r="F308" t="str">
            <v>MINCULTURA</v>
          </cell>
          <cell r="G308" t="str">
            <v>Grupos Étnicos - Cultura</v>
          </cell>
          <cell r="H308">
            <v>5414</v>
          </cell>
          <cell r="I308" t="str">
            <v>Proyectos para el fortalecimiento y visibilización de la identidad cultural de los pueblos indígenas financiados.</v>
          </cell>
          <cell r="J308" t="str">
            <v>Producto</v>
          </cell>
          <cell r="K308" t="str">
            <v>Mixto</v>
          </cell>
          <cell r="L308" t="str">
            <v>SI</v>
          </cell>
          <cell r="M308" t="str">
            <v>NO</v>
          </cell>
          <cell r="N308" t="str">
            <v>NO</v>
          </cell>
          <cell r="O308" t="str">
            <v>SI</v>
          </cell>
          <cell r="P308" t="str">
            <v>Porcentaje</v>
          </cell>
          <cell r="Q308" t="str">
            <v>Anual</v>
          </cell>
          <cell r="R308" t="str">
            <v>Flujo</v>
          </cell>
          <cell r="S308">
            <v>100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t="str">
            <v>Moisés Medrano Bohórquez</v>
          </cell>
          <cell r="AI308" t="str">
            <v>poblaciones@mincultura.gov.co</v>
          </cell>
          <cell r="AJ308">
            <v>60</v>
          </cell>
          <cell r="AK308">
            <v>0</v>
          </cell>
          <cell r="AL308">
            <v>0</v>
          </cell>
        </row>
        <row r="309">
          <cell r="A309">
            <v>5415</v>
          </cell>
          <cell r="B309" t="str">
            <v>Todos por un Nuevo País</v>
          </cell>
          <cell r="C309" t="str">
            <v>Movilidad social</v>
          </cell>
          <cell r="D309" t="str">
            <v>Cerrar la brecha en el acceso y la calidad de la educación, para mejorar la formación de capital humano, incrementar la movilidad social y fomentar la construcción de ciudadanía.</v>
          </cell>
          <cell r="E309" t="str">
            <v>Cultura</v>
          </cell>
          <cell r="F309" t="str">
            <v>MINCULTURA</v>
          </cell>
          <cell r="G309" t="str">
            <v>Grupos Étnicos - Cultura</v>
          </cell>
          <cell r="H309">
            <v>5415</v>
          </cell>
          <cell r="I309" t="str">
            <v>Pueblos indígenas beneficiados por el programa de revitalización y fortalecimiento del pensamiento mayor</v>
          </cell>
          <cell r="J309" t="str">
            <v>Producto</v>
          </cell>
          <cell r="K309" t="str">
            <v>Mixto</v>
          </cell>
          <cell r="L309" t="str">
            <v>SI</v>
          </cell>
          <cell r="M309" t="str">
            <v>NO</v>
          </cell>
          <cell r="N309" t="str">
            <v>NO</v>
          </cell>
          <cell r="O309" t="str">
            <v>SI</v>
          </cell>
          <cell r="P309" t="str">
            <v>Porcentaje</v>
          </cell>
          <cell r="Q309" t="str">
            <v>Anual</v>
          </cell>
          <cell r="R309" t="str">
            <v>Flujo</v>
          </cell>
          <cell r="S309">
            <v>100</v>
          </cell>
          <cell r="T309">
            <v>0</v>
          </cell>
          <cell r="U309">
            <v>100</v>
          </cell>
          <cell r="V309">
            <v>100</v>
          </cell>
          <cell r="W309">
            <v>100</v>
          </cell>
          <cell r="X309">
            <v>100</v>
          </cell>
          <cell r="Y309">
            <v>0</v>
          </cell>
          <cell r="Z309">
            <v>0</v>
          </cell>
          <cell r="AA309">
            <v>0</v>
          </cell>
          <cell r="AB309">
            <v>0</v>
          </cell>
          <cell r="AC309">
            <v>0</v>
          </cell>
          <cell r="AD309">
            <v>0</v>
          </cell>
          <cell r="AE309">
            <v>0</v>
          </cell>
          <cell r="AF309">
            <v>0</v>
          </cell>
          <cell r="AG309">
            <v>0</v>
          </cell>
          <cell r="AH309" t="str">
            <v>Moisés Medrano Bohórquez</v>
          </cell>
          <cell r="AI309" t="str">
            <v>poblaciones@mincultura.gov.co</v>
          </cell>
          <cell r="AJ309">
            <v>0</v>
          </cell>
          <cell r="AK309">
            <v>0</v>
          </cell>
          <cell r="AL309">
            <v>0</v>
          </cell>
        </row>
        <row r="310">
          <cell r="A310">
            <v>5417</v>
          </cell>
          <cell r="B310" t="str">
            <v>Todos por un Nuevo País</v>
          </cell>
          <cell r="C310" t="str">
            <v>Movilidad social</v>
          </cell>
          <cell r="D310" t="str">
            <v>Cerrar la brecha en el acceso y la calidad de la educación, para mejorar la formación de capital humano, incrementar la movilidad social y fomentar la construcción de ciudadanía.</v>
          </cell>
          <cell r="E310" t="str">
            <v>Cultura</v>
          </cell>
          <cell r="F310" t="str">
            <v>MINCULTURA</v>
          </cell>
          <cell r="G310" t="str">
            <v>Grupos Étnicos - Cultura</v>
          </cell>
          <cell r="H310">
            <v>5417</v>
          </cell>
          <cell r="I310" t="str">
            <v>Proyectos para la promoción y el fortalecimiento de las festividades indígenas con proyección internacional financiados</v>
          </cell>
          <cell r="J310" t="str">
            <v>Producto</v>
          </cell>
          <cell r="K310" t="str">
            <v>Mixto</v>
          </cell>
          <cell r="L310" t="str">
            <v>SI</v>
          </cell>
          <cell r="M310" t="str">
            <v>NO</v>
          </cell>
          <cell r="N310" t="str">
            <v>NO</v>
          </cell>
          <cell r="O310" t="str">
            <v>SI</v>
          </cell>
          <cell r="P310" t="str">
            <v>Porcentaje</v>
          </cell>
          <cell r="Q310" t="str">
            <v>Anual</v>
          </cell>
          <cell r="R310" t="str">
            <v>Flujo</v>
          </cell>
          <cell r="S310">
            <v>100</v>
          </cell>
          <cell r="T310">
            <v>100</v>
          </cell>
          <cell r="U310">
            <v>100</v>
          </cell>
          <cell r="V310">
            <v>0</v>
          </cell>
          <cell r="W310">
            <v>100</v>
          </cell>
          <cell r="X310">
            <v>100</v>
          </cell>
          <cell r="Y310">
            <v>0</v>
          </cell>
          <cell r="Z310">
            <v>0</v>
          </cell>
          <cell r="AA310">
            <v>0</v>
          </cell>
          <cell r="AB310">
            <v>0</v>
          </cell>
          <cell r="AC310">
            <v>0</v>
          </cell>
          <cell r="AD310">
            <v>0</v>
          </cell>
          <cell r="AE310">
            <v>0</v>
          </cell>
          <cell r="AF310">
            <v>0</v>
          </cell>
          <cell r="AG310">
            <v>0</v>
          </cell>
          <cell r="AH310" t="str">
            <v>Moisés Medrano Bohórquez</v>
          </cell>
          <cell r="AI310" t="str">
            <v>poblaciones@mincultura.gov.co</v>
          </cell>
          <cell r="AJ310">
            <v>60</v>
          </cell>
          <cell r="AK310">
            <v>0</v>
          </cell>
          <cell r="AL310">
            <v>0</v>
          </cell>
        </row>
        <row r="311">
          <cell r="A311">
            <v>5418</v>
          </cell>
          <cell r="B311" t="str">
            <v>Todos por un Nuevo País</v>
          </cell>
          <cell r="C311" t="str">
            <v>Movilidad social</v>
          </cell>
          <cell r="D311" t="str">
            <v>Cerrar la brecha en el acceso y la calidad de la educación, para mejorar la formación de capital humano, incrementar la movilidad social y fomentar la construcción de ciudadanía.</v>
          </cell>
          <cell r="E311" t="str">
            <v>Cultura</v>
          </cell>
          <cell r="F311" t="str">
            <v>MINCULTURA</v>
          </cell>
          <cell r="G311" t="str">
            <v>Grupos Étnicos - Cultura</v>
          </cell>
          <cell r="H311">
            <v>5418</v>
          </cell>
          <cell r="I311" t="str">
            <v>Plan Decenal de Lenguas Nativas consultado, concertado y formulado</v>
          </cell>
          <cell r="J311" t="str">
            <v>Gestión</v>
          </cell>
          <cell r="K311" t="str">
            <v>Mixto</v>
          </cell>
          <cell r="L311" t="str">
            <v>SI</v>
          </cell>
          <cell r="M311" t="str">
            <v>NO</v>
          </cell>
          <cell r="N311" t="str">
            <v>NO</v>
          </cell>
          <cell r="O311" t="str">
            <v>SI</v>
          </cell>
          <cell r="P311" t="str">
            <v>Porcentaje</v>
          </cell>
          <cell r="Q311" t="str">
            <v>Anual</v>
          </cell>
          <cell r="R311" t="str">
            <v>Capacidad</v>
          </cell>
          <cell r="S311">
            <v>0</v>
          </cell>
          <cell r="T311">
            <v>25</v>
          </cell>
          <cell r="U311">
            <v>50</v>
          </cell>
          <cell r="V311">
            <v>75</v>
          </cell>
          <cell r="W311">
            <v>100</v>
          </cell>
          <cell r="X311">
            <v>100</v>
          </cell>
          <cell r="Y311">
            <v>0</v>
          </cell>
          <cell r="Z311">
            <v>0</v>
          </cell>
          <cell r="AA311">
            <v>0</v>
          </cell>
          <cell r="AB311">
            <v>0</v>
          </cell>
          <cell r="AC311">
            <v>0</v>
          </cell>
          <cell r="AD311">
            <v>0</v>
          </cell>
          <cell r="AE311">
            <v>0</v>
          </cell>
          <cell r="AF311">
            <v>0</v>
          </cell>
          <cell r="AG311">
            <v>0</v>
          </cell>
          <cell r="AH311" t="str">
            <v>Moisés Medrano Bohórquez</v>
          </cell>
          <cell r="AI311" t="str">
            <v>poblaciones@mincultura.gov.co</v>
          </cell>
          <cell r="AJ311">
            <v>0</v>
          </cell>
          <cell r="AK311">
            <v>0</v>
          </cell>
          <cell r="AL311">
            <v>0</v>
          </cell>
        </row>
        <row r="312">
          <cell r="A312">
            <v>4912</v>
          </cell>
          <cell r="B312" t="str">
            <v>Todos por un Nuevo País</v>
          </cell>
          <cell r="C312" t="str">
            <v>Movilidad social</v>
          </cell>
          <cell r="D312" t="str">
            <v>Cerrar la brecha en el acceso y la calidad de la educación, para mejorar la formación de capital humano, incrementar la movilidad social y fomentar la construcción de ciudadanía.</v>
          </cell>
          <cell r="E312" t="str">
            <v>Cultura</v>
          </cell>
          <cell r="F312" t="str">
            <v>MINCULTURA</v>
          </cell>
          <cell r="G312" t="str">
            <v xml:space="preserve">Conservación del patrimonio cultural </v>
          </cell>
          <cell r="H312">
            <v>4912</v>
          </cell>
          <cell r="I312" t="str">
            <v>Espacios culturales nuevos, renovados y fortalecidos</v>
          </cell>
          <cell r="J312" t="str">
            <v>Producto</v>
          </cell>
          <cell r="K312" t="str">
            <v>Sectorial</v>
          </cell>
          <cell r="L312" t="str">
            <v>SI</v>
          </cell>
          <cell r="M312" t="str">
            <v>SI</v>
          </cell>
          <cell r="N312" t="str">
            <v>NO</v>
          </cell>
          <cell r="O312" t="str">
            <v>SI</v>
          </cell>
          <cell r="P312" t="str">
            <v>Número de espacios culturales</v>
          </cell>
          <cell r="Q312" t="str">
            <v>Trimestral</v>
          </cell>
          <cell r="R312" t="str">
            <v>Acumulado</v>
          </cell>
          <cell r="S312">
            <v>295</v>
          </cell>
          <cell r="T312">
            <v>70</v>
          </cell>
          <cell r="U312">
            <v>40</v>
          </cell>
          <cell r="V312">
            <v>41</v>
          </cell>
          <cell r="W312">
            <v>26</v>
          </cell>
          <cell r="X312">
            <v>177</v>
          </cell>
          <cell r="Y312">
            <v>0</v>
          </cell>
          <cell r="Z312">
            <v>0</v>
          </cell>
          <cell r="AA312">
            <v>0</v>
          </cell>
          <cell r="AB312">
            <v>0</v>
          </cell>
          <cell r="AC312">
            <v>0</v>
          </cell>
          <cell r="AD312">
            <v>0</v>
          </cell>
          <cell r="AE312" t="str">
            <v>El Ministerio de Cultura en la vigencia 2016 ha entregado 9 espacios culturales nuevos, renovados y fortalecidos: 2 nuevas bibliotecas públicas, 2 casas de cultura, 1 centro cultural rehabilitado y 4 intervenciones patrimoniales. Adicionalmente se encuent</v>
          </cell>
          <cell r="AF312">
            <v>42490.208333333299</v>
          </cell>
          <cell r="AG312">
            <v>42495.622670601901</v>
          </cell>
          <cell r="AH312" t="str">
            <v>Carmen Patricia Hernández Ballesteros</v>
          </cell>
          <cell r="AI312" t="str">
            <v>cphernandez@mincultura.gov.co</v>
          </cell>
          <cell r="AJ312">
            <v>10</v>
          </cell>
          <cell r="AK312">
            <v>0</v>
          </cell>
          <cell r="AL312">
            <v>0</v>
          </cell>
        </row>
        <row r="313">
          <cell r="A313">
            <v>4913</v>
          </cell>
          <cell r="B313" t="str">
            <v>Todos por un Nuevo País</v>
          </cell>
          <cell r="C313" t="str">
            <v>Movilidad social</v>
          </cell>
          <cell r="D313" t="str">
            <v>Cerrar la brecha en el acceso y la calidad de la educación, para mejorar la formación de capital humano, incrementar la movilidad social y fomentar la construcción de ciudadanía.</v>
          </cell>
          <cell r="E313" t="str">
            <v>Cultura</v>
          </cell>
          <cell r="F313" t="str">
            <v>MINCULTURA</v>
          </cell>
          <cell r="G313" t="str">
            <v xml:space="preserve">Conservación del patrimonio cultural </v>
          </cell>
          <cell r="H313">
            <v>4913</v>
          </cell>
          <cell r="I313" t="str">
            <v>Escenarios culturales nuevos y dotados</v>
          </cell>
          <cell r="J313" t="str">
            <v>Producto</v>
          </cell>
          <cell r="K313" t="str">
            <v>Sectorial</v>
          </cell>
          <cell r="L313" t="str">
            <v>SI</v>
          </cell>
          <cell r="M313" t="str">
            <v>SI</v>
          </cell>
          <cell r="N313" t="str">
            <v>NO</v>
          </cell>
          <cell r="O313" t="str">
            <v>SI</v>
          </cell>
          <cell r="P313" t="str">
            <v>Número de espacios culturales</v>
          </cell>
          <cell r="Q313" t="str">
            <v>Trimestral</v>
          </cell>
          <cell r="R313" t="str">
            <v>Acumulado</v>
          </cell>
          <cell r="S313">
            <v>121</v>
          </cell>
          <cell r="T313">
            <v>32</v>
          </cell>
          <cell r="U313">
            <v>27</v>
          </cell>
          <cell r="V313">
            <v>28</v>
          </cell>
          <cell r="W313">
            <v>13</v>
          </cell>
          <cell r="X313">
            <v>100</v>
          </cell>
          <cell r="Y313">
            <v>0</v>
          </cell>
          <cell r="Z313">
            <v>0</v>
          </cell>
          <cell r="AA313">
            <v>0</v>
          </cell>
          <cell r="AB313">
            <v>0</v>
          </cell>
          <cell r="AC313">
            <v>0</v>
          </cell>
          <cell r="AD313">
            <v>0</v>
          </cell>
          <cell r="AE313" t="str">
            <v>El Ministerio de Cultura a través del Grupo de Infraestructura cultural en la vigencia 2016 ha entregado 3 infraestructuras culturales, las cuales son: 2 bibliotecas públicas y 1 casa de cultura ; adicionalmente a la fecha se encuentran 28 obras en constr</v>
          </cell>
          <cell r="AF313">
            <v>42490.208333333299</v>
          </cell>
          <cell r="AG313">
            <v>42495.716333599499</v>
          </cell>
          <cell r="AH313" t="str">
            <v>Carmen Patricia Hernández Ballesteros</v>
          </cell>
          <cell r="AI313" t="str">
            <v>cphernandez@mincultura.gov.co</v>
          </cell>
          <cell r="AJ313">
            <v>10</v>
          </cell>
          <cell r="AK313">
            <v>0</v>
          </cell>
          <cell r="AL313">
            <v>0</v>
          </cell>
        </row>
        <row r="314">
          <cell r="A314">
            <v>4914</v>
          </cell>
          <cell r="B314" t="str">
            <v>Todos por un Nuevo País</v>
          </cell>
          <cell r="C314" t="str">
            <v>Movilidad social</v>
          </cell>
          <cell r="D314" t="str">
            <v>Cerrar la brecha en el acceso y la calidad de la educación, para mejorar la formación de capital humano, incrementar la movilidad social y fomentar la construcción de ciudadanía.</v>
          </cell>
          <cell r="E314" t="str">
            <v>Cultura</v>
          </cell>
          <cell r="F314" t="str">
            <v>MINCULTURA</v>
          </cell>
          <cell r="G314" t="str">
            <v xml:space="preserve">Conservación del patrimonio cultural </v>
          </cell>
          <cell r="H314">
            <v>4914</v>
          </cell>
          <cell r="I314" t="str">
            <v>Escenarios culturales rehabilitados y dotados</v>
          </cell>
          <cell r="J314" t="str">
            <v>Gestión</v>
          </cell>
          <cell r="K314" t="str">
            <v>Sectorial</v>
          </cell>
          <cell r="L314" t="str">
            <v>SI</v>
          </cell>
          <cell r="M314" t="str">
            <v>SI</v>
          </cell>
          <cell r="N314" t="str">
            <v>NO</v>
          </cell>
          <cell r="O314" t="str">
            <v>SI</v>
          </cell>
          <cell r="P314" t="str">
            <v>Número de espacios culturales</v>
          </cell>
          <cell r="Q314" t="str">
            <v>Trimestral</v>
          </cell>
          <cell r="R314" t="str">
            <v>Acumulado</v>
          </cell>
          <cell r="S314">
            <v>94</v>
          </cell>
          <cell r="T314">
            <v>26</v>
          </cell>
          <cell r="U314">
            <v>22</v>
          </cell>
          <cell r="V314">
            <v>22</v>
          </cell>
          <cell r="W314">
            <v>22</v>
          </cell>
          <cell r="X314">
            <v>38</v>
          </cell>
          <cell r="Y314">
            <v>0</v>
          </cell>
          <cell r="Z314">
            <v>0</v>
          </cell>
          <cell r="AA314">
            <v>0</v>
          </cell>
          <cell r="AB314">
            <v>0</v>
          </cell>
          <cell r="AC314">
            <v>0</v>
          </cell>
          <cell r="AD314">
            <v>0</v>
          </cell>
          <cell r="AE314" t="str">
            <v>El Ministerio de Cultura a través del Grupo de Infraestructura cultural en la vigencia 2016 ha entregado 2 obras rehabilitadas, 1 Centro Cultural en Ciénaga de Oro y 1 Casa de Cultura en San Juan de Urabá. Adicionalmente se encuentran 9 obras en rehabilit</v>
          </cell>
          <cell r="AF314">
            <v>42490.208333333299</v>
          </cell>
          <cell r="AG314">
            <v>42495.6225206366</v>
          </cell>
          <cell r="AH314" t="str">
            <v>Carmen Patricia Hernández Ballesteros</v>
          </cell>
          <cell r="AI314" t="str">
            <v>cphernandez@mincultura.gov.co</v>
          </cell>
          <cell r="AJ314">
            <v>10</v>
          </cell>
          <cell r="AK314">
            <v>0</v>
          </cell>
          <cell r="AL314">
            <v>0</v>
          </cell>
        </row>
        <row r="315">
          <cell r="A315">
            <v>4915</v>
          </cell>
          <cell r="B315" t="str">
            <v>Todos por un Nuevo País</v>
          </cell>
          <cell r="C315" t="str">
            <v>Movilidad social</v>
          </cell>
          <cell r="D315" t="str">
            <v>Cerrar la brecha en el acceso y la calidad de la educación, para mejorar la formación de capital humano, incrementar la movilidad social y fomentar la construcción de ciudadanía.</v>
          </cell>
          <cell r="E315" t="str">
            <v>Cultura</v>
          </cell>
          <cell r="F315" t="str">
            <v>MINCULTURA</v>
          </cell>
          <cell r="G315" t="str">
            <v xml:space="preserve">Conservación del patrimonio cultural </v>
          </cell>
          <cell r="H315">
            <v>4915</v>
          </cell>
          <cell r="I315" t="str">
            <v>Bienes y manifestaciones del patrimonio cultural reconocidos y protegidos</v>
          </cell>
          <cell r="J315" t="str">
            <v>Resultado</v>
          </cell>
          <cell r="K315" t="str">
            <v>Sectorial</v>
          </cell>
          <cell r="L315" t="str">
            <v>SI</v>
          </cell>
          <cell r="M315" t="str">
            <v>SI</v>
          </cell>
          <cell r="N315" t="str">
            <v>NO</v>
          </cell>
          <cell r="O315" t="str">
            <v>SI</v>
          </cell>
          <cell r="P315" t="str">
            <v>Número de espacios culturales</v>
          </cell>
          <cell r="Q315" t="str">
            <v>Trimestral</v>
          </cell>
          <cell r="R315" t="str">
            <v>Acumulado</v>
          </cell>
          <cell r="S315">
            <v>36</v>
          </cell>
          <cell r="T315">
            <v>5</v>
          </cell>
          <cell r="U315">
            <v>2</v>
          </cell>
          <cell r="V315">
            <v>2</v>
          </cell>
          <cell r="W315">
            <v>3</v>
          </cell>
          <cell r="X315">
            <v>48</v>
          </cell>
          <cell r="Y315">
            <v>0</v>
          </cell>
          <cell r="Z315">
            <v>0</v>
          </cell>
          <cell r="AA315">
            <v>0</v>
          </cell>
          <cell r="AB315">
            <v>0</v>
          </cell>
          <cell r="AC315">
            <v>0</v>
          </cell>
          <cell r="AD315">
            <v>0</v>
          </cell>
          <cell r="AE315" t="str">
            <v>A Abril 2016 el PES de Partería del Pacífico (95%) se encuentra en ajustes finales para presentación al CNPC , la Tejeduría de la cañaflecha en Córdoba (53%), los saberes asociados al mar de San Andrés, Providencia y Santa Catalina (20%) y Espacio cultura</v>
          </cell>
          <cell r="AF315">
            <v>42490.208333333299</v>
          </cell>
          <cell r="AG315">
            <v>42500.441189965299</v>
          </cell>
          <cell r="AH315" t="str">
            <v>Alberto  Escovar Wilson-White</v>
          </cell>
          <cell r="AI315" t="str">
            <v>aescovar@mincultura.gov.co</v>
          </cell>
          <cell r="AJ315">
            <v>0</v>
          </cell>
          <cell r="AK315">
            <v>0</v>
          </cell>
          <cell r="AL315">
            <v>0</v>
          </cell>
        </row>
        <row r="316">
          <cell r="A316">
            <v>4916</v>
          </cell>
          <cell r="B316" t="str">
            <v>Todos por un Nuevo País</v>
          </cell>
          <cell r="C316" t="str">
            <v>Movilidad social</v>
          </cell>
          <cell r="D316" t="str">
            <v>Cerrar la brecha en el acceso y la calidad de la educación, para mejorar la formación de capital humano, incrementar la movilidad social y fomentar la construcción de ciudadanía.</v>
          </cell>
          <cell r="E316" t="str">
            <v>Cultura</v>
          </cell>
          <cell r="F316" t="str">
            <v>MINCULTURA</v>
          </cell>
          <cell r="G316" t="str">
            <v xml:space="preserve">Conservación del patrimonio cultural </v>
          </cell>
          <cell r="H316">
            <v>4916</v>
          </cell>
          <cell r="I316" t="str">
            <v>Planes Especiales de Manejo y Protección (PEMP) y Planes Especiales de Salvaguardia (PES) formulados</v>
          </cell>
          <cell r="J316" t="str">
            <v>Producto</v>
          </cell>
          <cell r="K316" t="str">
            <v>Sectorial</v>
          </cell>
          <cell r="L316" t="str">
            <v>SI</v>
          </cell>
          <cell r="M316" t="str">
            <v>SI</v>
          </cell>
          <cell r="N316" t="str">
            <v>NO</v>
          </cell>
          <cell r="O316" t="str">
            <v>SI</v>
          </cell>
          <cell r="P316" t="str">
            <v>Número de PEMP y PES</v>
          </cell>
          <cell r="Q316" t="str">
            <v>Trimestral</v>
          </cell>
          <cell r="R316" t="str">
            <v>Acumulado</v>
          </cell>
          <cell r="S316">
            <v>33</v>
          </cell>
          <cell r="T316">
            <v>2</v>
          </cell>
          <cell r="U316">
            <v>3</v>
          </cell>
          <cell r="V316">
            <v>1</v>
          </cell>
          <cell r="W316">
            <v>4</v>
          </cell>
          <cell r="X316">
            <v>43</v>
          </cell>
          <cell r="Y316">
            <v>0</v>
          </cell>
          <cell r="Z316">
            <v>0</v>
          </cell>
          <cell r="AA316">
            <v>0</v>
          </cell>
          <cell r="AB316">
            <v>0</v>
          </cell>
          <cell r="AC316">
            <v>0</v>
          </cell>
          <cell r="AD316">
            <v>0</v>
          </cell>
          <cell r="AE316" t="str">
            <v>A Abril de 2016 el PES de Partería del Pacífico (95%) se encuentra en proceso de ajustes finales para presentación al CNPC; la Tejeduría de la cañaflecha en Córdoba (53%); Los saberes asociados al mar de San Andrés, Providencia y Santa Catalina (20%); Esp</v>
          </cell>
          <cell r="AF316">
            <v>42490.208333333299</v>
          </cell>
          <cell r="AG316">
            <v>42500.440094594902</v>
          </cell>
          <cell r="AH316" t="str">
            <v>Alberto  Escovar Wilson-White</v>
          </cell>
          <cell r="AI316" t="str">
            <v>aescovar@mincultura.gov.co</v>
          </cell>
          <cell r="AJ316">
            <v>0</v>
          </cell>
          <cell r="AK316">
            <v>0</v>
          </cell>
          <cell r="AL316">
            <v>0</v>
          </cell>
        </row>
        <row r="317">
          <cell r="A317">
            <v>4918</v>
          </cell>
          <cell r="B317" t="str">
            <v>Todos por un Nuevo País</v>
          </cell>
          <cell r="C317" t="str">
            <v>Movilidad social</v>
          </cell>
          <cell r="D317" t="str">
            <v>Cerrar la brecha en el acceso y la calidad de la educación, para mejorar la formación de capital humano, incrementar la movilidad social y fomentar la construcción de ciudadanía.</v>
          </cell>
          <cell r="E317" t="str">
            <v>Cultura</v>
          </cell>
          <cell r="F317" t="str">
            <v>MINCULTURA</v>
          </cell>
          <cell r="G317" t="str">
            <v xml:space="preserve">Conservación del patrimonio cultural </v>
          </cell>
          <cell r="H317">
            <v>4918</v>
          </cell>
          <cell r="I317" t="str">
            <v>Imágenes digitalizadas de los fondos documentales del AGN para consulta a través de Internet</v>
          </cell>
          <cell r="J317" t="str">
            <v>Producto</v>
          </cell>
          <cell r="K317" t="str">
            <v>Sectorial</v>
          </cell>
          <cell r="L317" t="str">
            <v>SI</v>
          </cell>
          <cell r="M317" t="str">
            <v>NO</v>
          </cell>
          <cell r="N317" t="str">
            <v>NO</v>
          </cell>
          <cell r="O317" t="str">
            <v>SI</v>
          </cell>
          <cell r="P317" t="str">
            <v>Número de imágenes</v>
          </cell>
          <cell r="Q317" t="str">
            <v>Trimestral</v>
          </cell>
          <cell r="R317" t="str">
            <v>Acumulado</v>
          </cell>
          <cell r="S317">
            <v>5847840</v>
          </cell>
          <cell r="T317">
            <v>4000000</v>
          </cell>
          <cell r="U317">
            <v>5000000</v>
          </cell>
          <cell r="V317">
            <v>5500000</v>
          </cell>
          <cell r="W317">
            <v>5500000</v>
          </cell>
          <cell r="X317">
            <v>20000000</v>
          </cell>
          <cell r="Y317">
            <v>934502</v>
          </cell>
          <cell r="Z317">
            <v>18.690000000000001</v>
          </cell>
          <cell r="AA317">
            <v>5882369</v>
          </cell>
          <cell r="AB317">
            <v>29.41</v>
          </cell>
          <cell r="AC317">
            <v>42460.208333333299</v>
          </cell>
          <cell r="AD317">
            <v>42468.333883101899</v>
          </cell>
          <cell r="AE317" t="str">
            <v>Se digitalizaron 1356878 imágenes. Para un total acumulado de 2291380. Estas imágenes corresponden a los fondos Ministerio de Relaciones Exteriores (1.117.987), Ministerio de Educación Nacional (211.574), Ministerio de Transporte (11485), Presidencia de l</v>
          </cell>
          <cell r="AF317">
            <v>42490.208333333299</v>
          </cell>
          <cell r="AG317">
            <v>42501.496325115702</v>
          </cell>
          <cell r="AH317" t="str">
            <v>Natasha Eslava Velez</v>
          </cell>
          <cell r="AI317" t="str">
            <v>natasha.eslava@archivogeneral.gov.co</v>
          </cell>
          <cell r="AJ317">
            <v>0</v>
          </cell>
          <cell r="AK317">
            <v>42551.208333333299</v>
          </cell>
          <cell r="AL317">
            <v>0</v>
          </cell>
        </row>
        <row r="318">
          <cell r="A318">
            <v>4908</v>
          </cell>
          <cell r="B318" t="str">
            <v>Todos por un Nuevo País</v>
          </cell>
          <cell r="C318" t="str">
            <v>Movilidad social</v>
          </cell>
          <cell r="D318" t="str">
            <v>Cerrar la brecha en el acceso y la calidad de la educación, para mejorar la formación de capital humano, incrementar la movilidad social y fomentar la construcción de ciudadanía.</v>
          </cell>
          <cell r="E318" t="str">
            <v>Cultura</v>
          </cell>
          <cell r="F318" t="str">
            <v>MINCULTURA</v>
          </cell>
          <cell r="G318" t="str">
            <v>Incentivo y fomento a la formación artística y creación cultural</v>
          </cell>
          <cell r="H318">
            <v>4908</v>
          </cell>
          <cell r="I318" t="str">
            <v>Niños y jóvenes en procesos de formación musical</v>
          </cell>
          <cell r="J318" t="str">
            <v>Producto</v>
          </cell>
          <cell r="K318" t="str">
            <v>Sectorial</v>
          </cell>
          <cell r="L318" t="str">
            <v>SI</v>
          </cell>
          <cell r="M318" t="str">
            <v>SI</v>
          </cell>
          <cell r="N318" t="str">
            <v>NO</v>
          </cell>
          <cell r="O318" t="str">
            <v>SI</v>
          </cell>
          <cell r="P318" t="str">
            <v>Número de niños y Jóvenes</v>
          </cell>
          <cell r="Q318" t="str">
            <v>Trimestral</v>
          </cell>
          <cell r="R318" t="str">
            <v>Capacidad</v>
          </cell>
          <cell r="S318">
            <v>93000</v>
          </cell>
          <cell r="T318">
            <v>100000</v>
          </cell>
          <cell r="U318">
            <v>110000</v>
          </cell>
          <cell r="V318">
            <v>120000</v>
          </cell>
          <cell r="W318">
            <v>130000</v>
          </cell>
          <cell r="X318">
            <v>130000</v>
          </cell>
          <cell r="Y318">
            <v>116203</v>
          </cell>
          <cell r="Z318">
            <v>100</v>
          </cell>
          <cell r="AA318">
            <v>116203</v>
          </cell>
          <cell r="AB318">
            <v>62.71</v>
          </cell>
          <cell r="AC318">
            <v>42460.208333333299</v>
          </cell>
          <cell r="AD318">
            <v>42468.341110150497</v>
          </cell>
          <cell r="AE318" t="str">
            <v>En el mes de abril se diseñó el portal de inscripción para la jornada de celebra la música http://celebralamusica.mincultura.gov.co que permite tener una información directa de cerca de 900 municipios participantes. Con este nuevo mecanismo cada concierto</v>
          </cell>
          <cell r="AF318">
            <v>42490.208333333299</v>
          </cell>
          <cell r="AG318">
            <v>42500.769762581003</v>
          </cell>
          <cell r="AH318" t="str">
            <v>Alejandro  Mantilla</v>
          </cell>
          <cell r="AI318" t="str">
            <v>amantilla@mincultura.gov.co</v>
          </cell>
          <cell r="AJ318">
            <v>10</v>
          </cell>
          <cell r="AK318">
            <v>42551.208333333299</v>
          </cell>
          <cell r="AL318">
            <v>-53</v>
          </cell>
        </row>
        <row r="319">
          <cell r="A319">
            <v>4909</v>
          </cell>
          <cell r="B319" t="str">
            <v>Todos por un Nuevo País</v>
          </cell>
          <cell r="C319" t="str">
            <v>Movilidad social</v>
          </cell>
          <cell r="D319" t="str">
            <v>Cerrar la brecha en el acceso y la calidad de la educación, para mejorar la formación de capital humano, incrementar la movilidad social y fomentar la construcción de ciudadanía.</v>
          </cell>
          <cell r="E319" t="str">
            <v>Cultura</v>
          </cell>
          <cell r="F319" t="str">
            <v>MINCULTURA</v>
          </cell>
          <cell r="G319" t="str">
            <v>Incentivo y fomento a la formación artística y creación cultural</v>
          </cell>
          <cell r="H319">
            <v>4909</v>
          </cell>
          <cell r="I319" t="str">
            <v>Escuelas municipales de música fortalecidas</v>
          </cell>
          <cell r="J319" t="str">
            <v>Gestión</v>
          </cell>
          <cell r="K319" t="str">
            <v>Sectorial</v>
          </cell>
          <cell r="L319" t="str">
            <v>SI</v>
          </cell>
          <cell r="M319" t="str">
            <v>SI</v>
          </cell>
          <cell r="N319" t="str">
            <v>NO</v>
          </cell>
          <cell r="O319" t="str">
            <v>SI</v>
          </cell>
          <cell r="P319" t="str">
            <v>Número de escuelas de música</v>
          </cell>
          <cell r="Q319" t="str">
            <v>Trimestral</v>
          </cell>
          <cell r="R319" t="str">
            <v>Flujo</v>
          </cell>
          <cell r="S319">
            <v>667</v>
          </cell>
          <cell r="T319">
            <v>500</v>
          </cell>
          <cell r="U319">
            <v>500</v>
          </cell>
          <cell r="V319">
            <v>500</v>
          </cell>
          <cell r="W319">
            <v>500</v>
          </cell>
          <cell r="X319">
            <v>500</v>
          </cell>
          <cell r="Y319">
            <v>0</v>
          </cell>
          <cell r="Z319">
            <v>0</v>
          </cell>
          <cell r="AA319">
            <v>0</v>
          </cell>
          <cell r="AB319">
            <v>0</v>
          </cell>
          <cell r="AC319">
            <v>0</v>
          </cell>
          <cell r="AD319">
            <v>0</v>
          </cell>
          <cell r="AE319" t="str">
            <v>Se llevó a cabo el seminario de inducción a los 13 expertos musicales que realizarán las asesorías a las diferentes escuelas municipales de música. Se elaboraron fichas que permitirán concretar la asesoría en 2 de los factores de fortalecimiento de las es</v>
          </cell>
          <cell r="AF319">
            <v>42490.208333333299</v>
          </cell>
          <cell r="AG319">
            <v>42500.7693842593</v>
          </cell>
          <cell r="AH319" t="str">
            <v>Alejandro  Mantilla</v>
          </cell>
          <cell r="AI319" t="str">
            <v>amantilla@mincultura.gov.co</v>
          </cell>
          <cell r="AJ319">
            <v>10</v>
          </cell>
          <cell r="AK319">
            <v>0</v>
          </cell>
          <cell r="AL319">
            <v>0</v>
          </cell>
        </row>
        <row r="320">
          <cell r="A320">
            <v>4910</v>
          </cell>
          <cell r="B320" t="str">
            <v>Todos por un Nuevo País</v>
          </cell>
          <cell r="C320" t="str">
            <v>Movilidad social</v>
          </cell>
          <cell r="D320" t="str">
            <v>Cerrar la brecha en el acceso y la calidad de la educación, para mejorar la formación de capital humano, incrementar la movilidad social y fomentar la construcción de ciudadanía.</v>
          </cell>
          <cell r="E320" t="str">
            <v>Cultura</v>
          </cell>
          <cell r="F320" t="str">
            <v>MINCULTURA</v>
          </cell>
          <cell r="G320" t="str">
            <v>Incentivo y fomento a la formación artística y creación cultural</v>
          </cell>
          <cell r="H320">
            <v>4910</v>
          </cell>
          <cell r="I320" t="str">
            <v>Dotaciones de instrumentos musicales entregadas</v>
          </cell>
          <cell r="J320" t="str">
            <v>Producto</v>
          </cell>
          <cell r="K320" t="str">
            <v>Sectorial</v>
          </cell>
          <cell r="L320" t="str">
            <v>SI</v>
          </cell>
          <cell r="M320" t="str">
            <v>SI</v>
          </cell>
          <cell r="N320" t="str">
            <v>NO</v>
          </cell>
          <cell r="O320" t="str">
            <v>SI</v>
          </cell>
          <cell r="P320" t="str">
            <v>número de Sets de instrumentos musicales</v>
          </cell>
          <cell r="Q320" t="str">
            <v>Semestral</v>
          </cell>
          <cell r="R320" t="str">
            <v>Acumulado</v>
          </cell>
          <cell r="S320">
            <v>111</v>
          </cell>
          <cell r="T320">
            <v>87</v>
          </cell>
          <cell r="U320">
            <v>37</v>
          </cell>
          <cell r="V320">
            <v>38</v>
          </cell>
          <cell r="W320">
            <v>38</v>
          </cell>
          <cell r="X320">
            <v>200</v>
          </cell>
          <cell r="Y320">
            <v>0</v>
          </cell>
          <cell r="Z320">
            <v>0</v>
          </cell>
          <cell r="AA320">
            <v>0</v>
          </cell>
          <cell r="AB320">
            <v>0</v>
          </cell>
          <cell r="AC320">
            <v>0</v>
          </cell>
          <cell r="AD320">
            <v>0</v>
          </cell>
          <cell r="AE320" t="str">
            <v>Como resultado de la convocatoria de dotación de músicas tradicionales se presentaron 5 cabildos indígenas que cumplieron requisitos para ser beneficiarios de la cofinanciación. Así mismo, 37 municipios cumplieron requisitos para ser beneficiarios de esta</v>
          </cell>
          <cell r="AF320">
            <v>42490.208333333299</v>
          </cell>
          <cell r="AG320">
            <v>42500.768875115697</v>
          </cell>
          <cell r="AH320" t="str">
            <v>Alejandro  Mantilla</v>
          </cell>
          <cell r="AI320" t="str">
            <v>amantilla@mincultura.gov.co</v>
          </cell>
          <cell r="AJ320">
            <v>10</v>
          </cell>
          <cell r="AK320">
            <v>0</v>
          </cell>
          <cell r="AL320">
            <v>0</v>
          </cell>
        </row>
        <row r="321">
          <cell r="A321">
            <v>4911</v>
          </cell>
          <cell r="B321" t="str">
            <v>Todos por un Nuevo País</v>
          </cell>
          <cell r="C321" t="str">
            <v>Movilidad social</v>
          </cell>
          <cell r="D321" t="str">
            <v>Cerrar la brecha en el acceso y la calidad de la educación, para mejorar la formación de capital humano, incrementar la movilidad social y fomentar la construcción de ciudadanía.</v>
          </cell>
          <cell r="E321" t="str">
            <v>Cultura</v>
          </cell>
          <cell r="F321" t="str">
            <v>MINCULTURA</v>
          </cell>
          <cell r="G321" t="str">
            <v>Incentivo y fomento a la formación artística y creación cultural</v>
          </cell>
          <cell r="H321">
            <v>4911</v>
          </cell>
          <cell r="I321" t="str">
            <v>Maestros de música formados y actualizados mediante contenidos pedagógicos</v>
          </cell>
          <cell r="J321" t="str">
            <v>Producto</v>
          </cell>
          <cell r="K321" t="str">
            <v>Sectorial</v>
          </cell>
          <cell r="L321" t="str">
            <v>SI</v>
          </cell>
          <cell r="M321" t="str">
            <v>SI</v>
          </cell>
          <cell r="N321" t="str">
            <v>NO</v>
          </cell>
          <cell r="O321" t="str">
            <v>SI</v>
          </cell>
          <cell r="P321" t="str">
            <v>Número de maestros</v>
          </cell>
          <cell r="Q321" t="str">
            <v>Semestral</v>
          </cell>
          <cell r="R321" t="str">
            <v>Stock</v>
          </cell>
          <cell r="S321">
            <v>618</v>
          </cell>
          <cell r="T321">
            <v>600</v>
          </cell>
          <cell r="U321">
            <v>600</v>
          </cell>
          <cell r="V321">
            <v>600</v>
          </cell>
          <cell r="W321">
            <v>600</v>
          </cell>
          <cell r="X321">
            <v>600</v>
          </cell>
          <cell r="Y321">
            <v>0</v>
          </cell>
          <cell r="Z321">
            <v>0</v>
          </cell>
          <cell r="AA321">
            <v>0</v>
          </cell>
          <cell r="AB321">
            <v>0</v>
          </cell>
          <cell r="AC321">
            <v>0</v>
          </cell>
          <cell r="AD321">
            <v>0</v>
          </cell>
          <cell r="AE321" t="str">
            <v>Se ha trabajado en forma simultánea confirmando cada uno de los maestros de los municipios invitados al diplomado de iniciación musical que serán distribuidos en 10 sedes de formación. Así mismo se inició el primer módulo del diplomado de la zona andina c</v>
          </cell>
          <cell r="AF321">
            <v>42490.208333333299</v>
          </cell>
          <cell r="AG321">
            <v>42500.765287534698</v>
          </cell>
          <cell r="AH321" t="str">
            <v>Alejandro  Mantilla</v>
          </cell>
          <cell r="AI321" t="str">
            <v>amantilla@mincultura.gov.co</v>
          </cell>
          <cell r="AJ321">
            <v>10</v>
          </cell>
          <cell r="AK321">
            <v>0</v>
          </cell>
          <cell r="AL321">
            <v>0</v>
          </cell>
        </row>
        <row r="322">
          <cell r="A322">
            <v>4903</v>
          </cell>
          <cell r="B322" t="str">
            <v>Todos por un Nuevo País</v>
          </cell>
          <cell r="C322" t="str">
            <v>Movilidad social</v>
          </cell>
          <cell r="D322" t="str">
            <v>Cerrar la brecha en el acceso y la calidad de la educación, para mejorar la formación de capital humano, incrementar la movilidad social y fomentar la construcción de ciudadanía.</v>
          </cell>
          <cell r="E322" t="str">
            <v>Cultura</v>
          </cell>
          <cell r="F322" t="str">
            <v>MINCULTURA</v>
          </cell>
          <cell r="G322" t="str">
            <v>Desarrollo del Plan Nacional de Lecto - escritura</v>
          </cell>
          <cell r="H322">
            <v>4903</v>
          </cell>
          <cell r="I322" t="str">
            <v>Promedio de libros leídos por la población colombiana</v>
          </cell>
          <cell r="J322" t="str">
            <v>Gestión</v>
          </cell>
          <cell r="K322" t="str">
            <v>Sectorial</v>
          </cell>
          <cell r="L322" t="str">
            <v>SI</v>
          </cell>
          <cell r="M322" t="str">
            <v>NO</v>
          </cell>
          <cell r="N322" t="str">
            <v>NO</v>
          </cell>
          <cell r="O322" t="str">
            <v>SI</v>
          </cell>
          <cell r="P322" t="str">
            <v>Indice</v>
          </cell>
          <cell r="Q322" t="str">
            <v>Anual</v>
          </cell>
          <cell r="R322" t="str">
            <v>Flujo</v>
          </cell>
          <cell r="S322">
            <v>1.9</v>
          </cell>
          <cell r="T322">
            <v>0</v>
          </cell>
          <cell r="U322">
            <v>2</v>
          </cell>
          <cell r="V322">
            <v>0</v>
          </cell>
          <cell r="W322">
            <v>3.2</v>
          </cell>
          <cell r="X322">
            <v>3.2</v>
          </cell>
          <cell r="Y322">
            <v>0</v>
          </cell>
          <cell r="Z322">
            <v>0</v>
          </cell>
          <cell r="AA322">
            <v>0</v>
          </cell>
          <cell r="AB322">
            <v>0</v>
          </cell>
          <cell r="AC322">
            <v>0</v>
          </cell>
          <cell r="AD322">
            <v>0</v>
          </cell>
          <cell r="AE322" t="str">
            <v>Se realizó reunión con el DANE y Presidencia, en dicha reunión se revisó: * La fórmula que calcula el índice: La mitad de las preguntas a encuestar son sobre la lectura y la otra mitad es sobre consumo cultural, las preguntas se las hacen a los padres. Co</v>
          </cell>
          <cell r="AF322">
            <v>42490.208333333299</v>
          </cell>
          <cell r="AG322">
            <v>42500.439312881899</v>
          </cell>
          <cell r="AH322" t="str">
            <v>Consuelo Gaitán</v>
          </cell>
          <cell r="AI322" t="str">
            <v>cggaitan@bibliotecanacional.gov.co</v>
          </cell>
          <cell r="AJ322">
            <v>60</v>
          </cell>
          <cell r="AK322">
            <v>0</v>
          </cell>
          <cell r="AL322">
            <v>0</v>
          </cell>
        </row>
        <row r="323">
          <cell r="A323">
            <v>4904</v>
          </cell>
          <cell r="B323" t="str">
            <v>Todos por un Nuevo País</v>
          </cell>
          <cell r="C323" t="str">
            <v>Movilidad social</v>
          </cell>
          <cell r="D323" t="str">
            <v>Cerrar la brecha en el acceso y la calidad de la educación, para mejorar la formación de capital humano, incrementar la movilidad social y fomentar la construcción de ciudadanía.</v>
          </cell>
          <cell r="E323" t="str">
            <v>Cultura</v>
          </cell>
          <cell r="F323" t="str">
            <v>MINCULTURA</v>
          </cell>
          <cell r="G323" t="str">
            <v>Desarrollo del Plan Nacional de Lecto - escritura</v>
          </cell>
          <cell r="H323">
            <v>4904</v>
          </cell>
          <cell r="I323" t="str">
            <v>Bibliotecas públicas adscritas a la Red Nacional con conectividad</v>
          </cell>
          <cell r="J323" t="str">
            <v>Producto</v>
          </cell>
          <cell r="K323" t="str">
            <v>Sectorial</v>
          </cell>
          <cell r="L323" t="str">
            <v>SI</v>
          </cell>
          <cell r="M323" t="str">
            <v>NO</v>
          </cell>
          <cell r="N323" t="str">
            <v>NO</v>
          </cell>
          <cell r="O323" t="str">
            <v>SI</v>
          </cell>
          <cell r="P323" t="str">
            <v>Porcentaje</v>
          </cell>
          <cell r="Q323" t="str">
            <v>Trimestral</v>
          </cell>
          <cell r="R323" t="str">
            <v>Stock</v>
          </cell>
          <cell r="S323">
            <v>82</v>
          </cell>
          <cell r="T323">
            <v>85</v>
          </cell>
          <cell r="U323">
            <v>85</v>
          </cell>
          <cell r="V323">
            <v>85</v>
          </cell>
          <cell r="W323">
            <v>85</v>
          </cell>
          <cell r="X323">
            <v>85</v>
          </cell>
          <cell r="Y323">
            <v>88</v>
          </cell>
          <cell r="Z323">
            <v>100</v>
          </cell>
          <cell r="AA323">
            <v>88</v>
          </cell>
          <cell r="AB323">
            <v>100</v>
          </cell>
          <cell r="AC323">
            <v>42460.208333333299</v>
          </cell>
          <cell r="AD323">
            <v>42500.438225381899</v>
          </cell>
          <cell r="AE323" t="str">
            <v xml:space="preserve">Para el mes de marzo se tienen beneficiadas 415 bibliotecas públicas por el Ministerio de Cultura, por otra parte, las entidades territoriales están beneficiando con el servicio de conectividad a 406 bibliotecas públicas y el Ministerio TIC, por medio de </v>
          </cell>
          <cell r="AF323">
            <v>42460.208333333299</v>
          </cell>
          <cell r="AG323">
            <v>42500.438225231497</v>
          </cell>
          <cell r="AH323" t="str">
            <v>Consuelo Gaitán</v>
          </cell>
          <cell r="AI323" t="str">
            <v>cggaitan@bibliotecanacional.gov.co</v>
          </cell>
          <cell r="AJ323">
            <v>30</v>
          </cell>
          <cell r="AK323">
            <v>42551.208333333299</v>
          </cell>
          <cell r="AL323">
            <v>-73</v>
          </cell>
        </row>
        <row r="324">
          <cell r="A324">
            <v>4905</v>
          </cell>
          <cell r="B324" t="str">
            <v>Todos por un Nuevo País</v>
          </cell>
          <cell r="C324" t="str">
            <v>Movilidad social</v>
          </cell>
          <cell r="D324" t="str">
            <v>Cerrar la brecha en el acceso y la calidad de la educación, para mejorar la formación de capital humano, incrementar la movilidad social y fomentar la construcción de ciudadanía.</v>
          </cell>
          <cell r="E324" t="str">
            <v>Cultura</v>
          </cell>
          <cell r="F324" t="str">
            <v>MINCULTURA</v>
          </cell>
          <cell r="G324" t="str">
            <v>Desarrollo del Plan Nacional de Lecto - escritura</v>
          </cell>
          <cell r="H324">
            <v>4905</v>
          </cell>
          <cell r="I324" t="str">
            <v>Bibliotecarios formados en competencias TIC para el diseño, prestación y divulgación de servicios bibliotecarios</v>
          </cell>
          <cell r="J324" t="str">
            <v>Producto</v>
          </cell>
          <cell r="K324" t="str">
            <v>Sectorial</v>
          </cell>
          <cell r="L324" t="str">
            <v>SI</v>
          </cell>
          <cell r="M324" t="str">
            <v>SI</v>
          </cell>
          <cell r="N324" t="str">
            <v>NO</v>
          </cell>
          <cell r="O324" t="str">
            <v>SI</v>
          </cell>
          <cell r="P324" t="str">
            <v>número de bibliotecarios formados</v>
          </cell>
          <cell r="Q324" t="str">
            <v>Semestral</v>
          </cell>
          <cell r="R324" t="str">
            <v>Acumulado</v>
          </cell>
          <cell r="S324">
            <v>0</v>
          </cell>
          <cell r="T324">
            <v>300</v>
          </cell>
          <cell r="U324">
            <v>600</v>
          </cell>
          <cell r="V324">
            <v>300</v>
          </cell>
          <cell r="W324">
            <v>0</v>
          </cell>
          <cell r="X324">
            <v>1200</v>
          </cell>
          <cell r="Y324">
            <v>0</v>
          </cell>
          <cell r="Z324">
            <v>0</v>
          </cell>
          <cell r="AA324">
            <v>0</v>
          </cell>
          <cell r="AB324">
            <v>0</v>
          </cell>
          <cell r="AC324">
            <v>0</v>
          </cell>
          <cell r="AD324">
            <v>0</v>
          </cell>
          <cell r="AE324" t="str">
            <v>Durante el mes de abril, 328 bibliotecarios se vincularon al proceso de formación en competencias TIC. Este grupo de bibliotecarios proviene de los siguientes 22 departamentos (Antioquia, Atlántico, Bogotá, Bolívar, Boyacá, Caquetá, Casanare, Cesar, Chocó</v>
          </cell>
          <cell r="AF324">
            <v>42490.208333333299</v>
          </cell>
          <cell r="AG324">
            <v>42496.617960335701</v>
          </cell>
          <cell r="AH324" t="str">
            <v>Consuelo Gaitán</v>
          </cell>
          <cell r="AI324" t="str">
            <v>cggaitan@bibliotecanacional.gov.co</v>
          </cell>
          <cell r="AJ324">
            <v>15</v>
          </cell>
          <cell r="AK324">
            <v>0</v>
          </cell>
          <cell r="AL324">
            <v>0</v>
          </cell>
        </row>
        <row r="325">
          <cell r="A325">
            <v>4906</v>
          </cell>
          <cell r="B325" t="str">
            <v>Todos por un Nuevo País</v>
          </cell>
          <cell r="C325" t="str">
            <v>Movilidad social</v>
          </cell>
          <cell r="D325" t="str">
            <v>Cerrar la brecha en el acceso y la calidad de la educación, para mejorar la formación de capital humano, incrementar la movilidad social y fomentar la construcción de ciudadanía.</v>
          </cell>
          <cell r="E325" t="str">
            <v>Cultura</v>
          </cell>
          <cell r="F325" t="str">
            <v>MINCULTURA</v>
          </cell>
          <cell r="G325" t="str">
            <v>Desarrollo del Plan Nacional de Lecto - escritura</v>
          </cell>
          <cell r="H325">
            <v>4906</v>
          </cell>
          <cell r="I325" t="str">
            <v>Nuevos contenidos impresos, audiovisuales y digitales</v>
          </cell>
          <cell r="J325" t="str">
            <v>Producto</v>
          </cell>
          <cell r="K325" t="str">
            <v>Sectorial</v>
          </cell>
          <cell r="L325" t="str">
            <v>SI</v>
          </cell>
          <cell r="M325" t="str">
            <v>NO</v>
          </cell>
          <cell r="N325" t="str">
            <v>NO</v>
          </cell>
          <cell r="O325" t="str">
            <v>SI</v>
          </cell>
          <cell r="P325" t="str">
            <v>número de bibliotecarios formados</v>
          </cell>
          <cell r="Q325" t="str">
            <v>Trimestral</v>
          </cell>
          <cell r="R325" t="str">
            <v>Acumulado</v>
          </cell>
          <cell r="S325">
            <v>26</v>
          </cell>
          <cell r="T325">
            <v>5</v>
          </cell>
          <cell r="U325">
            <v>4</v>
          </cell>
          <cell r="V325">
            <v>3</v>
          </cell>
          <cell r="W325">
            <v>3</v>
          </cell>
          <cell r="X325">
            <v>15</v>
          </cell>
          <cell r="Y325">
            <v>0</v>
          </cell>
          <cell r="Z325">
            <v>0</v>
          </cell>
          <cell r="AA325">
            <v>5</v>
          </cell>
          <cell r="AB325">
            <v>33.332999999999998</v>
          </cell>
          <cell r="AC325">
            <v>42460.208333333299</v>
          </cell>
          <cell r="AD325">
            <v>42501.6298628472</v>
          </cell>
          <cell r="AE325" t="str">
            <v>1- El 6 de Mayo se realizó la evaluación de las 11 propuestas presentadas para la beca para el desarrollo de proyecto de serie de televisión de no ficción para audiencia infantil entre 3 y 6 años de las cuales quedaron preseleccionados para asistir a la J</v>
          </cell>
          <cell r="AF325">
            <v>42490.208333333299</v>
          </cell>
          <cell r="AG325">
            <v>42501.631863506896</v>
          </cell>
          <cell r="AH325" t="str">
            <v>Argemiro Cortes Buitrago</v>
          </cell>
          <cell r="AI325" t="str">
            <v>acortes@mincultura.gov.co</v>
          </cell>
          <cell r="AJ325">
            <v>10</v>
          </cell>
          <cell r="AK325">
            <v>42551.208333333299</v>
          </cell>
          <cell r="AL325">
            <v>-53</v>
          </cell>
        </row>
        <row r="326">
          <cell r="A326">
            <v>4907</v>
          </cell>
          <cell r="B326" t="str">
            <v>Todos por un Nuevo País</v>
          </cell>
          <cell r="C326" t="str">
            <v>Movilidad social</v>
          </cell>
          <cell r="D326" t="str">
            <v>Cerrar la brecha en el acceso y la calidad de la educación, para mejorar la formación de capital humano, incrementar la movilidad social y fomentar la construcción de ciudadanía.</v>
          </cell>
          <cell r="E326" t="str">
            <v>Cultura</v>
          </cell>
          <cell r="F326" t="str">
            <v>MINCULTURA</v>
          </cell>
          <cell r="G326" t="str">
            <v>Desarrollo del Plan Nacional de Lecto - escritura</v>
          </cell>
          <cell r="H326">
            <v>4907</v>
          </cell>
          <cell r="I326" t="str">
            <v>Nuevos libros y material audiovisual adquirido</v>
          </cell>
          <cell r="J326" t="str">
            <v>Producto</v>
          </cell>
          <cell r="K326" t="str">
            <v>Sectorial</v>
          </cell>
          <cell r="L326" t="str">
            <v>SI</v>
          </cell>
          <cell r="M326" t="str">
            <v>NO</v>
          </cell>
          <cell r="N326" t="str">
            <v>NO</v>
          </cell>
          <cell r="O326" t="str">
            <v>SI</v>
          </cell>
          <cell r="P326" t="str">
            <v>Número de libros y material audiovisual</v>
          </cell>
          <cell r="Q326" t="str">
            <v>Anual</v>
          </cell>
          <cell r="R326" t="str">
            <v>Acumulado</v>
          </cell>
          <cell r="S326">
            <v>10224556</v>
          </cell>
          <cell r="T326">
            <v>2247152</v>
          </cell>
          <cell r="U326">
            <v>2633139</v>
          </cell>
          <cell r="V326">
            <v>2609320</v>
          </cell>
          <cell r="W326">
            <v>2538304</v>
          </cell>
          <cell r="X326">
            <v>10027915</v>
          </cell>
          <cell r="Y326">
            <v>0</v>
          </cell>
          <cell r="Z326">
            <v>0</v>
          </cell>
          <cell r="AA326">
            <v>0</v>
          </cell>
          <cell r="AB326">
            <v>0</v>
          </cell>
          <cell r="AC326">
            <v>0</v>
          </cell>
          <cell r="AD326">
            <v>0</v>
          </cell>
          <cell r="AE326" t="str">
            <v>Se realizó en la FILBO el lanzamiento digital de 4 títulos de la serie ‘Leer es mi cuento’: Don Quijote de la Mancha, Romeo y Julieta, El patito feo y Meñique, de esta forma se sensibilizó a los visitantes sobre la importancia de incorporar la lectura a s</v>
          </cell>
          <cell r="AF326">
            <v>42490.208333333299</v>
          </cell>
          <cell r="AG326">
            <v>42501.487880324101</v>
          </cell>
          <cell r="AH326" t="str">
            <v>Consuelo Gaitán</v>
          </cell>
          <cell r="AI326" t="str">
            <v>cggaitan@bibliotecanacional.gov.co</v>
          </cell>
          <cell r="AJ326">
            <v>10</v>
          </cell>
          <cell r="AK326">
            <v>0</v>
          </cell>
          <cell r="AL326">
            <v>0</v>
          </cell>
        </row>
        <row r="327">
          <cell r="A327">
            <v>5237</v>
          </cell>
          <cell r="B327" t="str">
            <v>Todos por un Nuevo País</v>
          </cell>
          <cell r="C327" t="str">
            <v>Movilidad social</v>
          </cell>
          <cell r="D327" t="str">
            <v>Cerrar la brecha en el acceso y la calidad de la educación, para mejorar la formación de capital humano, incrementar la movilidad social y fomentar la construcción de ciudadanía.</v>
          </cell>
          <cell r="E327" t="str">
            <v>Cultura</v>
          </cell>
          <cell r="F327" t="str">
            <v>MINCULTURA</v>
          </cell>
          <cell r="G327" t="str">
            <v>Desarrollo del Plan Nacional de Lecto - escritura</v>
          </cell>
          <cell r="H327">
            <v>5237</v>
          </cell>
          <cell r="I327" t="str">
            <v>Talento humano cualificado para la atención integral a la primera infancia (Cultura)</v>
          </cell>
          <cell r="J327" t="str">
            <v>Producto</v>
          </cell>
          <cell r="K327" t="str">
            <v>Transversal</v>
          </cell>
          <cell r="L327" t="str">
            <v>NO</v>
          </cell>
          <cell r="M327" t="str">
            <v>SI</v>
          </cell>
          <cell r="N327" t="str">
            <v>NO</v>
          </cell>
          <cell r="O327" t="str">
            <v>SI</v>
          </cell>
          <cell r="P327" t="str">
            <v>Personas</v>
          </cell>
          <cell r="Q327" t="str">
            <v>Semestral</v>
          </cell>
          <cell r="R327" t="str">
            <v>Acumulado</v>
          </cell>
          <cell r="S327">
            <v>4334</v>
          </cell>
          <cell r="T327">
            <v>1000</v>
          </cell>
          <cell r="U327">
            <v>500</v>
          </cell>
          <cell r="V327">
            <v>500</v>
          </cell>
          <cell r="W327">
            <v>500</v>
          </cell>
          <cell r="X327">
            <v>2500</v>
          </cell>
          <cell r="Y327">
            <v>0</v>
          </cell>
          <cell r="Z327">
            <v>0</v>
          </cell>
          <cell r="AA327">
            <v>0</v>
          </cell>
          <cell r="AB327">
            <v>0</v>
          </cell>
          <cell r="AC327">
            <v>0</v>
          </cell>
          <cell r="AD327">
            <v>0</v>
          </cell>
          <cell r="AE327" t="str">
            <v>El Grupo de Atención Integral a la Primera Infancia del Ministerio de Cultura firmo convenio número 2057/2016 con la Fundación Matarile el cual será el operador que realizara el proceso de formación en Cuerpo Sonoro y Expresiones Artísticas y Primera Infa</v>
          </cell>
          <cell r="AF327">
            <v>42490.208333333299</v>
          </cell>
          <cell r="AG327">
            <v>42495.607868286999</v>
          </cell>
          <cell r="AH327" t="str">
            <v>Guiomar Acevedo Gómez</v>
          </cell>
          <cell r="AI327" t="str">
            <v>gacevedo@mincultura.gov.co</v>
          </cell>
          <cell r="AJ327">
            <v>30</v>
          </cell>
          <cell r="AK327">
            <v>0</v>
          </cell>
          <cell r="AL327">
            <v>0</v>
          </cell>
        </row>
        <row r="328">
          <cell r="A328">
            <v>5239</v>
          </cell>
          <cell r="B328" t="str">
            <v>Todos por un Nuevo País</v>
          </cell>
          <cell r="C328" t="str">
            <v>Movilidad social</v>
          </cell>
          <cell r="D328" t="str">
            <v>Cerrar la brecha en el acceso y la calidad de la educación, para mejorar la formación de capital humano, incrementar la movilidad social y fomentar la construcción de ciudadanía.</v>
          </cell>
          <cell r="E328" t="str">
            <v>Cultura</v>
          </cell>
          <cell r="F328" t="str">
            <v>MINCULTURA</v>
          </cell>
          <cell r="G328" t="str">
            <v>Desarrollo del Plan Nacional de Lecto - escritura</v>
          </cell>
          <cell r="H328">
            <v>5239</v>
          </cell>
          <cell r="I328" t="str">
            <v>Libros y/o material audiovisual adquirido y producido para la primera infancia</v>
          </cell>
          <cell r="J328" t="str">
            <v>Producto</v>
          </cell>
          <cell r="K328" t="str">
            <v>Transversal</v>
          </cell>
          <cell r="L328" t="str">
            <v>NO</v>
          </cell>
          <cell r="M328" t="str">
            <v>NO</v>
          </cell>
          <cell r="N328" t="str">
            <v>NO</v>
          </cell>
          <cell r="O328" t="str">
            <v>SI</v>
          </cell>
          <cell r="P328" t="str">
            <v>Libros y/o material audiovisual adquirido</v>
          </cell>
          <cell r="Q328" t="str">
            <v>Trimestral</v>
          </cell>
          <cell r="R328" t="str">
            <v>Acumulado</v>
          </cell>
          <cell r="S328">
            <v>8227618</v>
          </cell>
          <cell r="T328">
            <v>2030000</v>
          </cell>
          <cell r="U328">
            <v>1615000</v>
          </cell>
          <cell r="V328">
            <v>1615000</v>
          </cell>
          <cell r="W328">
            <v>1615000</v>
          </cell>
          <cell r="X328">
            <v>6875000</v>
          </cell>
          <cell r="Y328">
            <v>0</v>
          </cell>
          <cell r="Z328">
            <v>0</v>
          </cell>
          <cell r="AA328">
            <v>2067021</v>
          </cell>
          <cell r="AB328">
            <v>30.065999999999999</v>
          </cell>
          <cell r="AC328">
            <v>42460.208333333299</v>
          </cell>
          <cell r="AD328">
            <v>42501.485494016197</v>
          </cell>
          <cell r="AE328" t="str">
            <v>Colecciones especializadas para la primera infancia y la Serie leer es mi cuento: Actualmente se está surtiendo los trámites requeridos por parte del Departamento administrativo de presidencia de la República (DAPRE), en cuanto a los comités de contrataci</v>
          </cell>
          <cell r="AF328">
            <v>42460.208333333299</v>
          </cell>
          <cell r="AG328">
            <v>42501.485493865701</v>
          </cell>
          <cell r="AH328" t="str">
            <v>Guiomar Acevedo Gómez</v>
          </cell>
          <cell r="AI328" t="str">
            <v>gacevedo@mincultura.gov.co</v>
          </cell>
          <cell r="AJ328">
            <v>0</v>
          </cell>
          <cell r="AK328">
            <v>42551.208333333299</v>
          </cell>
          <cell r="AL328">
            <v>-43</v>
          </cell>
        </row>
        <row r="329">
          <cell r="A329">
            <v>4917</v>
          </cell>
          <cell r="B329" t="str">
            <v>Todos por un Nuevo País</v>
          </cell>
          <cell r="C329" t="str">
            <v>Movilidad social</v>
          </cell>
          <cell r="D329" t="str">
            <v>Cerrar la brecha en el acceso y la calidad de la educación, para mejorar la formación de capital humano, incrementar la movilidad social y fomentar la construcción de ciudadanía.</v>
          </cell>
          <cell r="E329" t="str">
            <v>Cultura</v>
          </cell>
          <cell r="F329" t="str">
            <v>MINCULTURA</v>
          </cell>
          <cell r="G329" t="str">
            <v>Promoción del Sistema Nacional de Cultura</v>
          </cell>
          <cell r="H329">
            <v>4917</v>
          </cell>
          <cell r="I329" t="str">
            <v>Profesores formados en el diplomado de Pedagogía y Didáctica para la Enseñanza del Español como Lengua Extranjera (ELE), de manera presencial y virtual</v>
          </cell>
          <cell r="J329" t="str">
            <v>Producto</v>
          </cell>
          <cell r="K329" t="str">
            <v>Sectorial</v>
          </cell>
          <cell r="L329" t="str">
            <v>SI</v>
          </cell>
          <cell r="M329" t="str">
            <v>SI</v>
          </cell>
          <cell r="N329" t="str">
            <v>NO</v>
          </cell>
          <cell r="O329" t="str">
            <v>SI</v>
          </cell>
          <cell r="P329" t="str">
            <v>Número de profesores</v>
          </cell>
          <cell r="Q329" t="str">
            <v>Semestral</v>
          </cell>
          <cell r="R329" t="str">
            <v>Acumulado</v>
          </cell>
          <cell r="S329">
            <v>96</v>
          </cell>
          <cell r="T329">
            <v>150</v>
          </cell>
          <cell r="U329">
            <v>180</v>
          </cell>
          <cell r="V329">
            <v>220</v>
          </cell>
          <cell r="W329">
            <v>250</v>
          </cell>
          <cell r="X329">
            <v>800</v>
          </cell>
          <cell r="Y329">
            <v>0</v>
          </cell>
          <cell r="Z329">
            <v>0</v>
          </cell>
          <cell r="AA329">
            <v>0</v>
          </cell>
          <cell r="AB329">
            <v>0</v>
          </cell>
          <cell r="AC329">
            <v>0</v>
          </cell>
          <cell r="AD329">
            <v>0</v>
          </cell>
          <cell r="AE329" t="str">
            <v>En el mes de abril, continuaron las clases del Diplomado en Pedagogía y didáctica para la enseñanza de ELE; han avanzado 8 semanas del Diplomado y las clases se desarrollan los viernes de 5:00 a 8:00 p.m. y los sábados de 9:00 a.m. a 4:00 p.m. Continúan a</v>
          </cell>
          <cell r="AF329">
            <v>42490.208333333299</v>
          </cell>
          <cell r="AG329">
            <v>42495.635851886604</v>
          </cell>
          <cell r="AH329" t="str">
            <v>Carmen Millán Benavides</v>
          </cell>
          <cell r="AI329" t="str">
            <v>planeacion@caroycuervo.gov.co</v>
          </cell>
          <cell r="AJ329">
            <v>0</v>
          </cell>
          <cell r="AK329">
            <v>0</v>
          </cell>
          <cell r="AL329">
            <v>0</v>
          </cell>
        </row>
        <row r="330">
          <cell r="A330">
            <v>4782</v>
          </cell>
          <cell r="B330" t="str">
            <v>Todos por un Nuevo País</v>
          </cell>
          <cell r="C330" t="str">
            <v>Movilidad social</v>
          </cell>
          <cell r="D330" t="str">
            <v>Cerrar la brecha en el acceso y la calidad de la educación, para mejorar la formación de capital humano, incrementar la movilidad social y fomentar la construcción de ciudadanía.</v>
          </cell>
          <cell r="E330" t="str">
            <v>Deporte y Recreación</v>
          </cell>
          <cell r="F330" t="str">
            <v>Coldeportes</v>
          </cell>
          <cell r="G330" t="str">
            <v>Formación y preparación de deportistas</v>
          </cell>
          <cell r="H330">
            <v>4782</v>
          </cell>
          <cell r="I330" t="str">
            <v>Medallas en juegos multideportivos del Ciclo Olímpico-Convencional y Ciclo Paralímpico internacional; y número de medallas en campeonatos mundiales juveniles y mayores</v>
          </cell>
          <cell r="J330" t="str">
            <v>Gestión</v>
          </cell>
          <cell r="K330" t="str">
            <v>Sectorial</v>
          </cell>
          <cell r="L330" t="str">
            <v>SI</v>
          </cell>
          <cell r="M330" t="str">
            <v>NO</v>
          </cell>
          <cell r="N330" t="str">
            <v>NO</v>
          </cell>
          <cell r="O330" t="str">
            <v>SI</v>
          </cell>
          <cell r="P330" t="str">
            <v>Medallas</v>
          </cell>
          <cell r="Q330" t="str">
            <v>Mensual</v>
          </cell>
          <cell r="R330" t="str">
            <v>Flujo</v>
          </cell>
          <cell r="S330">
            <v>1349</v>
          </cell>
          <cell r="T330">
            <v>263</v>
          </cell>
          <cell r="U330">
            <v>375</v>
          </cell>
          <cell r="V330">
            <v>1000</v>
          </cell>
          <cell r="W330">
            <v>1650</v>
          </cell>
          <cell r="X330">
            <v>1650</v>
          </cell>
          <cell r="Y330">
            <v>0</v>
          </cell>
          <cell r="Z330">
            <v>0</v>
          </cell>
          <cell r="AA330">
            <v>0</v>
          </cell>
          <cell r="AB330">
            <v>0</v>
          </cell>
          <cell r="AC330">
            <v>0</v>
          </cell>
          <cell r="AD330">
            <v>0</v>
          </cell>
          <cell r="AE330" t="str">
            <v xml:space="preserve">Se registra un avance de 5 medallas asi: 2 en el Ciclo Olimpico en el Campeonato Mundial Ciclismo Pista Mayores (Londres) y 1 en Campeonato Mundial Juijitsu (España) y 3 en el Ciclo paralimpico en Campeonato Mundial Ciclismo Pista (Italia) </v>
          </cell>
          <cell r="AF330">
            <v>42460.208333333299</v>
          </cell>
          <cell r="AG330">
            <v>42468.349410185197</v>
          </cell>
          <cell r="AH330" t="str">
            <v>Afranio Restrepo Villareall</v>
          </cell>
          <cell r="AI330" t="str">
            <v>arestrepo@coldeportes.gov.co</v>
          </cell>
          <cell r="AJ330">
            <v>10</v>
          </cell>
          <cell r="AK330">
            <v>0</v>
          </cell>
          <cell r="AL330">
            <v>0</v>
          </cell>
        </row>
        <row r="331">
          <cell r="A331">
            <v>4787</v>
          </cell>
          <cell r="B331" t="str">
            <v>Todos por un Nuevo País</v>
          </cell>
          <cell r="C331" t="str">
            <v>Movilidad social</v>
          </cell>
          <cell r="D331" t="str">
            <v>Cerrar la brecha en el acceso y la calidad de la educación, para mejorar la formación de capital humano, incrementar la movilidad social y fomentar la construcción de ciudadanía.</v>
          </cell>
          <cell r="E331" t="str">
            <v>Deporte y Recreación</v>
          </cell>
          <cell r="F331" t="str">
            <v>Coldeportes</v>
          </cell>
          <cell r="G331" t="str">
            <v>Formación y preparación de deportistas</v>
          </cell>
          <cell r="H331">
            <v>4787</v>
          </cell>
          <cell r="I331" t="str">
            <v>Niños, niñas, adolescentes y jóvenes vinculados al programa Supérate - Intercolegiados</v>
          </cell>
          <cell r="J331" t="str">
            <v>Resultado</v>
          </cell>
          <cell r="K331" t="str">
            <v>Sectorial</v>
          </cell>
          <cell r="L331" t="str">
            <v>SI</v>
          </cell>
          <cell r="M331" t="str">
            <v>SI</v>
          </cell>
          <cell r="N331" t="str">
            <v>NO</v>
          </cell>
          <cell r="O331" t="str">
            <v>SI</v>
          </cell>
          <cell r="P331" t="str">
            <v>Niños, niñas, adolecentes, y jovenes</v>
          </cell>
          <cell r="Q331" t="str">
            <v>Anual</v>
          </cell>
          <cell r="R331" t="str">
            <v>Capacidad</v>
          </cell>
          <cell r="S331">
            <v>2118657</v>
          </cell>
          <cell r="T331">
            <v>2330522.7000000002</v>
          </cell>
          <cell r="U331">
            <v>2447048.835</v>
          </cell>
          <cell r="V331">
            <v>2569401.2769999998</v>
          </cell>
          <cell r="W331">
            <v>2700000</v>
          </cell>
          <cell r="X331">
            <v>2700000</v>
          </cell>
          <cell r="Y331">
            <v>0</v>
          </cell>
          <cell r="Z331">
            <v>0</v>
          </cell>
          <cell r="AA331">
            <v>0</v>
          </cell>
          <cell r="AB331">
            <v>0</v>
          </cell>
          <cell r="AC331">
            <v>0</v>
          </cell>
          <cell r="AD331">
            <v>0</v>
          </cell>
          <cell r="AE331" t="str">
            <v>Se han inscrito 2.764.940 Niños, niñas, adolescentes y jóvenes hasta el momento de 7.446 instituciones en 1.052 municipios .</v>
          </cell>
          <cell r="AF331">
            <v>42490.208333333299</v>
          </cell>
          <cell r="AG331">
            <v>42501.497976238403</v>
          </cell>
          <cell r="AH331" t="str">
            <v>Afranio Restrepo Villareall</v>
          </cell>
          <cell r="AI331" t="str">
            <v>arestrepo@coldeportes.gov.co</v>
          </cell>
          <cell r="AJ331">
            <v>0</v>
          </cell>
          <cell r="AK331">
            <v>0</v>
          </cell>
          <cell r="AL331">
            <v>0</v>
          </cell>
        </row>
        <row r="332">
          <cell r="A332">
            <v>4788</v>
          </cell>
          <cell r="B332" t="str">
            <v>Todos por un Nuevo País</v>
          </cell>
          <cell r="C332" t="str">
            <v>Movilidad social</v>
          </cell>
          <cell r="D332" t="str">
            <v>Cerrar la brecha en el acceso y la calidad de la educación, para mejorar la formación de capital humano, incrementar la movilidad social y fomentar la construcción de ciudadanía.</v>
          </cell>
          <cell r="E332" t="str">
            <v>Deporte y Recreación</v>
          </cell>
          <cell r="F332" t="str">
            <v>Coldeportes</v>
          </cell>
          <cell r="G332" t="str">
            <v>Formación y preparación de deportistas</v>
          </cell>
          <cell r="H332">
            <v>4788</v>
          </cell>
          <cell r="I332" t="str">
            <v>Instituciones educativas vinculados al programa Supérate-Intercolegiados</v>
          </cell>
          <cell r="J332" t="str">
            <v>Producto</v>
          </cell>
          <cell r="K332" t="str">
            <v>Sectorial</v>
          </cell>
          <cell r="L332" t="str">
            <v>SI</v>
          </cell>
          <cell r="M332" t="str">
            <v>SI</v>
          </cell>
          <cell r="N332" t="str">
            <v>NO</v>
          </cell>
          <cell r="O332" t="str">
            <v>SI</v>
          </cell>
          <cell r="P332" t="str">
            <v>Instituciones educativas</v>
          </cell>
          <cell r="Q332" t="str">
            <v>Anual</v>
          </cell>
          <cell r="R332" t="str">
            <v>Capacidad</v>
          </cell>
          <cell r="S332">
            <v>8968</v>
          </cell>
          <cell r="T332">
            <v>9500</v>
          </cell>
          <cell r="U332">
            <v>9700</v>
          </cell>
          <cell r="V332">
            <v>9800</v>
          </cell>
          <cell r="W332">
            <v>10000</v>
          </cell>
          <cell r="X332">
            <v>10000</v>
          </cell>
          <cell r="Y332">
            <v>0</v>
          </cell>
          <cell r="Z332">
            <v>0</v>
          </cell>
          <cell r="AA332">
            <v>0</v>
          </cell>
          <cell r="AB332">
            <v>0</v>
          </cell>
          <cell r="AC332">
            <v>0</v>
          </cell>
          <cell r="AD332">
            <v>0</v>
          </cell>
          <cell r="AE332" t="str">
            <v>Se han inscrito 2.764.940 Niños, niñas, adolescentes y jóvenes hasta el momento de 7.446 instituciones en 1.052 municipios .</v>
          </cell>
          <cell r="AF332">
            <v>42490.208333333299</v>
          </cell>
          <cell r="AG332">
            <v>42501.5863777431</v>
          </cell>
          <cell r="AH332" t="str">
            <v>Afranio Restrepo Villareall</v>
          </cell>
          <cell r="AI332" t="str">
            <v>arestrepo@coldeportes.gov.co</v>
          </cell>
          <cell r="AJ332">
            <v>0</v>
          </cell>
          <cell r="AK332">
            <v>0</v>
          </cell>
          <cell r="AL332">
            <v>0</v>
          </cell>
        </row>
        <row r="333">
          <cell r="A333">
            <v>4789</v>
          </cell>
          <cell r="B333" t="str">
            <v>Todos por un Nuevo País</v>
          </cell>
          <cell r="C333" t="str">
            <v>Movilidad social</v>
          </cell>
          <cell r="D333" t="str">
            <v>Cerrar la brecha en el acceso y la calidad de la educación, para mejorar la formación de capital humano, incrementar la movilidad social y fomentar la construcción de ciudadanía.</v>
          </cell>
          <cell r="E333" t="str">
            <v>Deporte y Recreación</v>
          </cell>
          <cell r="F333" t="str">
            <v>Coldeportes</v>
          </cell>
          <cell r="G333" t="str">
            <v>Formación y preparación de deportistas</v>
          </cell>
          <cell r="H333">
            <v>4789</v>
          </cell>
          <cell r="I333" t="str">
            <v>Municipios vinculados al programa Supérate-Intercolegiados</v>
          </cell>
          <cell r="J333" t="str">
            <v>Gestión</v>
          </cell>
          <cell r="K333" t="str">
            <v>Sectorial</v>
          </cell>
          <cell r="L333" t="str">
            <v>SI</v>
          </cell>
          <cell r="M333" t="str">
            <v>SI</v>
          </cell>
          <cell r="N333" t="str">
            <v>NO</v>
          </cell>
          <cell r="O333" t="str">
            <v>SI</v>
          </cell>
          <cell r="P333" t="str">
            <v>Municipios</v>
          </cell>
          <cell r="Q333" t="str">
            <v>Anual</v>
          </cell>
          <cell r="R333" t="str">
            <v>Capacidad</v>
          </cell>
          <cell r="S333">
            <v>1092</v>
          </cell>
          <cell r="T333">
            <v>1092</v>
          </cell>
          <cell r="U333">
            <v>1095</v>
          </cell>
          <cell r="V333">
            <v>1100</v>
          </cell>
          <cell r="W333">
            <v>1102</v>
          </cell>
          <cell r="X333">
            <v>1102</v>
          </cell>
          <cell r="Y333">
            <v>0</v>
          </cell>
          <cell r="Z333">
            <v>0</v>
          </cell>
          <cell r="AA333">
            <v>0</v>
          </cell>
          <cell r="AB333">
            <v>0</v>
          </cell>
          <cell r="AC333">
            <v>0</v>
          </cell>
          <cell r="AD333">
            <v>0</v>
          </cell>
          <cell r="AE333" t="str">
            <v>Se han inscrito 2.764.940 Niños, niñas, adolescentes y jóvenes hasta el momento de 7.446 instituciones en 1.052 municipios .</v>
          </cell>
          <cell r="AF333">
            <v>42490.208333333299</v>
          </cell>
          <cell r="AG333">
            <v>42501.498803506896</v>
          </cell>
          <cell r="AH333" t="str">
            <v>Afranio Restrepo Villareall</v>
          </cell>
          <cell r="AI333" t="str">
            <v>arestrepo@coldeportes.gov.co</v>
          </cell>
          <cell r="AJ333">
            <v>0</v>
          </cell>
          <cell r="AK333">
            <v>0</v>
          </cell>
          <cell r="AL333">
            <v>0</v>
          </cell>
        </row>
        <row r="334">
          <cell r="A334">
            <v>4783</v>
          </cell>
          <cell r="B334" t="str">
            <v>Todos por un Nuevo País</v>
          </cell>
          <cell r="C334" t="str">
            <v>Movilidad social</v>
          </cell>
          <cell r="D334" t="str">
            <v>Cerrar la brecha en el acceso y la calidad de la educación, para mejorar la formación de capital humano, incrementar la movilidad social y fomentar la construcción de ciudadanía.</v>
          </cell>
          <cell r="E334" t="str">
            <v>Deporte y Recreación</v>
          </cell>
          <cell r="F334" t="str">
            <v>Coldeportes</v>
          </cell>
          <cell r="G334" t="str">
            <v>Fomento a la recreación la actividad física y el deporte</v>
          </cell>
          <cell r="H334">
            <v>4783</v>
          </cell>
          <cell r="I334" t="str">
            <v>Niños, niñas y adolescentes inscritos en el programa de Escuelas Deportivas</v>
          </cell>
          <cell r="J334" t="str">
            <v>Resultado</v>
          </cell>
          <cell r="K334" t="str">
            <v>Sectorial</v>
          </cell>
          <cell r="L334" t="str">
            <v>SI</v>
          </cell>
          <cell r="M334" t="str">
            <v>SI</v>
          </cell>
          <cell r="N334" t="str">
            <v>NO</v>
          </cell>
          <cell r="O334" t="str">
            <v>SI</v>
          </cell>
          <cell r="P334" t="str">
            <v>Niños</v>
          </cell>
          <cell r="Q334" t="str">
            <v>Anual</v>
          </cell>
          <cell r="R334" t="str">
            <v>Capacidad</v>
          </cell>
          <cell r="S334">
            <v>964453</v>
          </cell>
          <cell r="T334">
            <v>1012676</v>
          </cell>
          <cell r="U334">
            <v>1063309</v>
          </cell>
          <cell r="V334">
            <v>1116475</v>
          </cell>
          <cell r="W334">
            <v>1286977</v>
          </cell>
          <cell r="X334">
            <v>1286977</v>
          </cell>
          <cell r="Y334">
            <v>0</v>
          </cell>
          <cell r="Z334">
            <v>0</v>
          </cell>
          <cell r="AA334">
            <v>0</v>
          </cell>
          <cell r="AB334">
            <v>0</v>
          </cell>
          <cell r="AC334">
            <v>0</v>
          </cell>
          <cell r="AD334">
            <v>0</v>
          </cell>
          <cell r="AE334" t="str">
            <v>Teniendo en cuenta que los reportes se encuentran sujetos a los recursos iva los cuales se realizara la asignación hasta el mes de mayo, frente al programa de convencia y paz, los reportes se comenzaran a partir del mes de mayo.</v>
          </cell>
          <cell r="AF334">
            <v>42490.208333333299</v>
          </cell>
          <cell r="AG334">
            <v>42501.489851273102</v>
          </cell>
          <cell r="AH334" t="str">
            <v>Afranio Restrepo Villareall</v>
          </cell>
          <cell r="AI334" t="str">
            <v>arestrepo@coldeportes.gov.co</v>
          </cell>
          <cell r="AJ334">
            <v>10</v>
          </cell>
          <cell r="AK334">
            <v>0</v>
          </cell>
          <cell r="AL334">
            <v>0</v>
          </cell>
        </row>
        <row r="335">
          <cell r="A335">
            <v>4784</v>
          </cell>
          <cell r="B335" t="str">
            <v>Todos por un Nuevo País</v>
          </cell>
          <cell r="C335" t="str">
            <v>Movilidad social</v>
          </cell>
          <cell r="D335" t="str">
            <v>Cerrar la brecha en el acceso y la calidad de la educación, para mejorar la formación de capital humano, incrementar la movilidad social y fomentar la construcción de ciudadanía.</v>
          </cell>
          <cell r="E335" t="str">
            <v>Deporte y Recreación</v>
          </cell>
          <cell r="F335" t="str">
            <v>Coldeportes</v>
          </cell>
          <cell r="G335" t="str">
            <v>Fomento a la recreación la actividad física y el deporte</v>
          </cell>
          <cell r="H335">
            <v>4784</v>
          </cell>
          <cell r="I335" t="str">
            <v>Municipios con al menos una disciplina en Escuela Deportiva</v>
          </cell>
          <cell r="J335" t="str">
            <v>Producto</v>
          </cell>
          <cell r="K335" t="str">
            <v>Sectorial</v>
          </cell>
          <cell r="L335" t="str">
            <v>SI</v>
          </cell>
          <cell r="M335" t="str">
            <v>SI</v>
          </cell>
          <cell r="N335" t="str">
            <v>NO</v>
          </cell>
          <cell r="O335" t="str">
            <v>SI</v>
          </cell>
          <cell r="P335" t="str">
            <v>Municipios</v>
          </cell>
          <cell r="Q335" t="str">
            <v>Anual</v>
          </cell>
          <cell r="R335" t="str">
            <v>Capacidad</v>
          </cell>
          <cell r="S335">
            <v>200</v>
          </cell>
          <cell r="T335">
            <v>350</v>
          </cell>
          <cell r="U335">
            <v>550</v>
          </cell>
          <cell r="V335">
            <v>850</v>
          </cell>
          <cell r="W335">
            <v>1102</v>
          </cell>
          <cell r="X335">
            <v>1102</v>
          </cell>
          <cell r="Y335">
            <v>0</v>
          </cell>
          <cell r="Z335">
            <v>0</v>
          </cell>
          <cell r="AA335">
            <v>0</v>
          </cell>
          <cell r="AB335">
            <v>0</v>
          </cell>
          <cell r="AC335">
            <v>0</v>
          </cell>
          <cell r="AD335">
            <v>0</v>
          </cell>
          <cell r="AE335" t="str">
            <v>Teniendo en cuenta que los reportes se encuentran sujetos a los recursos iva los cuales se realizara la asignación hasta el mes de mayo, frente al programa de convencia y paz, los reportes se comenzaran a partir del mes de mayo.</v>
          </cell>
          <cell r="AF335">
            <v>42490.208333333299</v>
          </cell>
          <cell r="AG335">
            <v>42501.431870104199</v>
          </cell>
          <cell r="AH335" t="str">
            <v>Afranio Restrepo Villareall</v>
          </cell>
          <cell r="AI335" t="str">
            <v>arestrepo@coldeportes.gov.co</v>
          </cell>
          <cell r="AJ335">
            <v>10</v>
          </cell>
          <cell r="AK335">
            <v>0</v>
          </cell>
          <cell r="AL335">
            <v>0</v>
          </cell>
        </row>
        <row r="336">
          <cell r="A336">
            <v>4785</v>
          </cell>
          <cell r="B336" t="str">
            <v>Todos por un Nuevo País</v>
          </cell>
          <cell r="C336" t="str">
            <v>Movilidad social</v>
          </cell>
          <cell r="D336" t="str">
            <v>Cerrar la brecha en el acceso y la calidad de la educación, para mejorar la formación de capital humano, incrementar la movilidad social y fomentar la construcción de ciudadanía.</v>
          </cell>
          <cell r="E336" t="str">
            <v>Deporte y Recreación</v>
          </cell>
          <cell r="F336" t="str">
            <v>Coldeportes</v>
          </cell>
          <cell r="G336" t="str">
            <v>Fomento a la recreación la actividad física y el deporte</v>
          </cell>
          <cell r="H336">
            <v>4785</v>
          </cell>
          <cell r="I336" t="str">
            <v>Personas que acceden a los servicios deportivos, recreativos y de la actividad física</v>
          </cell>
          <cell r="J336" t="str">
            <v>Gestión</v>
          </cell>
          <cell r="K336" t="str">
            <v>Sectorial</v>
          </cell>
          <cell r="L336" t="str">
            <v>SI</v>
          </cell>
          <cell r="M336" t="str">
            <v>SI</v>
          </cell>
          <cell r="N336" t="str">
            <v>NO</v>
          </cell>
          <cell r="O336" t="str">
            <v>SI</v>
          </cell>
          <cell r="P336" t="str">
            <v>Personas</v>
          </cell>
          <cell r="Q336" t="str">
            <v>Anual</v>
          </cell>
          <cell r="R336" t="str">
            <v>Flujo</v>
          </cell>
          <cell r="S336">
            <v>2754065</v>
          </cell>
          <cell r="T336">
            <v>1000000</v>
          </cell>
          <cell r="U336">
            <v>1200000</v>
          </cell>
          <cell r="V336">
            <v>1400000</v>
          </cell>
          <cell r="W336">
            <v>1600000</v>
          </cell>
          <cell r="X336">
            <v>1600000</v>
          </cell>
          <cell r="Y336">
            <v>0</v>
          </cell>
          <cell r="Z336">
            <v>0</v>
          </cell>
          <cell r="AA336">
            <v>0</v>
          </cell>
          <cell r="AB336">
            <v>0</v>
          </cell>
          <cell r="AC336">
            <v>0</v>
          </cell>
          <cell r="AD336">
            <v>0</v>
          </cell>
          <cell r="AE336" t="str">
            <v>Se registra un avance en el Mes de Marzo, El Laboratorio de Control al dopaje ha atendido 843 personas, el Centro de alto rendimiento 43.686 y la Fería Institucional que se realizo en bolivar conto con 215 personas lo cual nos da un avance de 44.744 perso</v>
          </cell>
          <cell r="AF336">
            <v>42460.208333333299</v>
          </cell>
          <cell r="AG336">
            <v>42468.356092210597</v>
          </cell>
          <cell r="AH336" t="str">
            <v>Afranio Restrepo Villareall</v>
          </cell>
          <cell r="AI336" t="str">
            <v>arestrepo@coldeportes.gov.co</v>
          </cell>
          <cell r="AJ336">
            <v>10</v>
          </cell>
          <cell r="AK336">
            <v>0</v>
          </cell>
          <cell r="AL336">
            <v>0</v>
          </cell>
        </row>
        <row r="337">
          <cell r="A337">
            <v>4786</v>
          </cell>
          <cell r="B337" t="str">
            <v>Todos por un Nuevo País</v>
          </cell>
          <cell r="C337" t="str">
            <v>Movilidad social</v>
          </cell>
          <cell r="D337" t="str">
            <v>Cerrar la brecha en el acceso y la calidad de la educación, para mejorar la formación de capital humano, incrementar la movilidad social y fomentar la construcción de ciudadanía.</v>
          </cell>
          <cell r="E337" t="str">
            <v>Deporte y Recreación</v>
          </cell>
          <cell r="F337" t="str">
            <v>Coldeportes</v>
          </cell>
          <cell r="G337" t="str">
            <v>Fomento a la recreación la actividad física y el deporte</v>
          </cell>
          <cell r="H337">
            <v>4786</v>
          </cell>
          <cell r="I337" t="str">
            <v>Municipios implementando programas de recreación, actividad física y deporte social comunitario</v>
          </cell>
          <cell r="J337" t="str">
            <v>Gestión</v>
          </cell>
          <cell r="K337" t="str">
            <v>Sectorial</v>
          </cell>
          <cell r="L337" t="str">
            <v>SI</v>
          </cell>
          <cell r="M337" t="str">
            <v>SI</v>
          </cell>
          <cell r="N337" t="str">
            <v>NO</v>
          </cell>
          <cell r="O337" t="str">
            <v>SI</v>
          </cell>
          <cell r="P337" t="str">
            <v>Municipios</v>
          </cell>
          <cell r="Q337" t="str">
            <v>Anual</v>
          </cell>
          <cell r="R337" t="str">
            <v>Capacidad</v>
          </cell>
          <cell r="S337">
            <v>670</v>
          </cell>
          <cell r="T337">
            <v>600</v>
          </cell>
          <cell r="U337">
            <v>640</v>
          </cell>
          <cell r="V337">
            <v>680</v>
          </cell>
          <cell r="W337">
            <v>710</v>
          </cell>
          <cell r="X337">
            <v>710</v>
          </cell>
          <cell r="Y337">
            <v>0</v>
          </cell>
          <cell r="Z337">
            <v>0</v>
          </cell>
          <cell r="AA337">
            <v>0</v>
          </cell>
          <cell r="AB337">
            <v>0</v>
          </cell>
          <cell r="AC337">
            <v>0</v>
          </cell>
          <cell r="AD337">
            <v>0</v>
          </cell>
          <cell r="AE337" t="str">
            <v>Se atendio el Municipio de Isla Fuerte Bolivar con la Feria Institucional donde se conto con la participacion de 250 personas, y con el progrma de convivencia y paz 79 municipios para un total de avance de 80 municipios</v>
          </cell>
          <cell r="AF337">
            <v>42460.208333333299</v>
          </cell>
          <cell r="AG337">
            <v>42468.374747766196</v>
          </cell>
          <cell r="AH337" t="str">
            <v>Afranio Restrepo Villareall</v>
          </cell>
          <cell r="AI337" t="str">
            <v>arestrepo@coldeportes.gov.co</v>
          </cell>
          <cell r="AJ337">
            <v>0</v>
          </cell>
          <cell r="AK337">
            <v>0</v>
          </cell>
          <cell r="AL337">
            <v>0</v>
          </cell>
        </row>
        <row r="338">
          <cell r="A338">
            <v>5236</v>
          </cell>
          <cell r="B338" t="str">
            <v>Todos por un Nuevo País</v>
          </cell>
          <cell r="C338" t="str">
            <v>Movilidad social</v>
          </cell>
          <cell r="D338" t="str">
            <v>Cerrar la brecha en el acceso y la calidad de la educación, para mejorar la formación de capital humano, incrementar la movilidad social y fomentar la construcción de ciudadanía.</v>
          </cell>
          <cell r="E338" t="str">
            <v>Deporte y Recreación</v>
          </cell>
          <cell r="F338" t="str">
            <v>Coldeportes</v>
          </cell>
          <cell r="G338" t="str">
            <v>Fomento a la recreación la actividad física y el deporte</v>
          </cell>
          <cell r="H338">
            <v>5236</v>
          </cell>
          <cell r="I338" t="str">
            <v>Talento humano cualificado para la atención integral a la primera infancia (Coldeportes)</v>
          </cell>
          <cell r="J338" t="str">
            <v>Producto</v>
          </cell>
          <cell r="K338" t="str">
            <v>Transversal</v>
          </cell>
          <cell r="L338" t="str">
            <v>NO</v>
          </cell>
          <cell r="M338" t="str">
            <v>SI</v>
          </cell>
          <cell r="N338" t="str">
            <v>NO</v>
          </cell>
          <cell r="O338" t="str">
            <v>SI</v>
          </cell>
          <cell r="P338" t="str">
            <v xml:space="preserve">Personas </v>
          </cell>
          <cell r="Q338" t="str">
            <v>Semestral</v>
          </cell>
          <cell r="R338" t="str">
            <v>Acumulado</v>
          </cell>
          <cell r="S338">
            <v>1795</v>
          </cell>
          <cell r="T338">
            <v>2000</v>
          </cell>
          <cell r="U338">
            <v>3500</v>
          </cell>
          <cell r="V338">
            <v>3500</v>
          </cell>
          <cell r="W338">
            <v>3000</v>
          </cell>
          <cell r="X338">
            <v>12000</v>
          </cell>
          <cell r="Y338">
            <v>0</v>
          </cell>
          <cell r="Z338">
            <v>0</v>
          </cell>
          <cell r="AA338">
            <v>0</v>
          </cell>
          <cell r="AB338">
            <v>0</v>
          </cell>
          <cell r="AC338">
            <v>0</v>
          </cell>
          <cell r="AD338">
            <v>0</v>
          </cell>
          <cell r="AE338" t="str">
            <v>En el marco de la mesa técnica de sistemas de información en la que se presentó y analizó el reporte del SSNN con corte a diciembre de 2015, se estableció como compromiso agendar una reunión intersectorial con el DNP en la cual se pudieran revisar las fic</v>
          </cell>
          <cell r="AF338">
            <v>42460.208333333299</v>
          </cell>
          <cell r="AG338">
            <v>42501.431275115698</v>
          </cell>
          <cell r="AH338" t="str">
            <v>Afranio Restrepo</v>
          </cell>
          <cell r="AI338" t="str">
            <v>arestrepo@coldeportes.gov.co</v>
          </cell>
          <cell r="AJ338">
            <v>30</v>
          </cell>
          <cell r="AK338">
            <v>0</v>
          </cell>
          <cell r="AL338">
            <v>0</v>
          </cell>
        </row>
        <row r="339">
          <cell r="A339">
            <v>4776</v>
          </cell>
          <cell r="B339" t="str">
            <v>Todos por un Nuevo País</v>
          </cell>
          <cell r="C339" t="str">
            <v>Movilidad social</v>
          </cell>
          <cell r="D339" t="str">
            <v>Cerrar la brecha en el acceso y la calidad de la educación, para mejorar la formación de capital humano, incrementar la movilidad social y fomentar la construcción de ciudadanía.</v>
          </cell>
          <cell r="E339" t="str">
            <v>Deporte y Recreación</v>
          </cell>
          <cell r="F339" t="str">
            <v>Coldeportes</v>
          </cell>
          <cell r="G339" t="str">
            <v>Generación y mejoramiento de infraestructura deportiva y recreativa</v>
          </cell>
          <cell r="H339">
            <v>4776</v>
          </cell>
          <cell r="I339" t="str">
            <v>Escenarios deportivos requeridos para el desarrollo de eventos deportivos nacionales e internacionales</v>
          </cell>
          <cell r="J339" t="str">
            <v>Gestión</v>
          </cell>
          <cell r="K339" t="str">
            <v>Sectorial</v>
          </cell>
          <cell r="L339" t="str">
            <v>SI</v>
          </cell>
          <cell r="M339" t="str">
            <v>NO</v>
          </cell>
          <cell r="N339" t="str">
            <v>NO</v>
          </cell>
          <cell r="O339" t="str">
            <v>SI</v>
          </cell>
          <cell r="P339" t="str">
            <v>Escenarios Deportivos</v>
          </cell>
          <cell r="Q339" t="str">
            <v>Semestral</v>
          </cell>
          <cell r="R339" t="str">
            <v>Capacidad</v>
          </cell>
          <cell r="S339">
            <v>33</v>
          </cell>
          <cell r="T339">
            <v>0</v>
          </cell>
          <cell r="U339">
            <v>0</v>
          </cell>
          <cell r="V339">
            <v>0</v>
          </cell>
          <cell r="W339">
            <v>0</v>
          </cell>
          <cell r="X339">
            <v>0</v>
          </cell>
          <cell r="Y339">
            <v>0</v>
          </cell>
          <cell r="Z339">
            <v>0</v>
          </cell>
          <cell r="AA339">
            <v>0</v>
          </cell>
          <cell r="AB339">
            <v>0</v>
          </cell>
          <cell r="AC339">
            <v>0</v>
          </cell>
          <cell r="AD339">
            <v>0</v>
          </cell>
          <cell r="AE339" t="str">
            <v>Se registra un avance para el Mes Marzo de 12 escenarios con un avance de obra del 100%.</v>
          </cell>
          <cell r="AF339">
            <v>42460.208333333299</v>
          </cell>
          <cell r="AG339">
            <v>42471.719147106502</v>
          </cell>
          <cell r="AH339" t="str">
            <v>Afranio Restrepo Villareall</v>
          </cell>
          <cell r="AI339" t="str">
            <v>arestrepo@coldeportes.gov.co</v>
          </cell>
          <cell r="AJ339">
            <v>0</v>
          </cell>
          <cell r="AK339">
            <v>0</v>
          </cell>
          <cell r="AL339">
            <v>0</v>
          </cell>
        </row>
        <row r="340">
          <cell r="A340">
            <v>4777</v>
          </cell>
          <cell r="B340" t="str">
            <v>Todos por un Nuevo País</v>
          </cell>
          <cell r="C340" t="str">
            <v>Movilidad social</v>
          </cell>
          <cell r="D340" t="str">
            <v>Cerrar la brecha en el acceso y la calidad de la educación, para mejorar la formación de capital humano, incrementar la movilidad social y fomentar la construcción de ciudadanía.</v>
          </cell>
          <cell r="E340" t="str">
            <v>Deporte y Recreación</v>
          </cell>
          <cell r="F340" t="str">
            <v>Coldeportes</v>
          </cell>
          <cell r="G340" t="str">
            <v>Generación y mejoramiento de infraestructura deportiva y recreativa</v>
          </cell>
          <cell r="H340">
            <v>4777</v>
          </cell>
          <cell r="I340" t="str">
            <v>Escenarios deportivos construidos, adecuados y mejorados para el desarrollo de eventos del Ciclo Olímpico</v>
          </cell>
          <cell r="J340" t="str">
            <v>Gestión</v>
          </cell>
          <cell r="K340" t="str">
            <v>Sectorial</v>
          </cell>
          <cell r="L340" t="str">
            <v>SI</v>
          </cell>
          <cell r="M340" t="str">
            <v>NO</v>
          </cell>
          <cell r="N340" t="str">
            <v>NO</v>
          </cell>
          <cell r="O340" t="str">
            <v>SI</v>
          </cell>
          <cell r="P340" t="str">
            <v>Escenarios Deportivos</v>
          </cell>
          <cell r="Q340" t="str">
            <v>Semestral</v>
          </cell>
          <cell r="R340" t="str">
            <v>Capacidad</v>
          </cell>
          <cell r="S340">
            <v>29</v>
          </cell>
          <cell r="T340">
            <v>23</v>
          </cell>
          <cell r="U340">
            <v>23</v>
          </cell>
          <cell r="V340">
            <v>33</v>
          </cell>
          <cell r="W340">
            <v>35</v>
          </cell>
          <cell r="X340">
            <v>35</v>
          </cell>
          <cell r="Y340">
            <v>0</v>
          </cell>
          <cell r="Z340">
            <v>0</v>
          </cell>
          <cell r="AA340">
            <v>0</v>
          </cell>
          <cell r="AB340">
            <v>0</v>
          </cell>
          <cell r="AC340">
            <v>0</v>
          </cell>
          <cell r="AD340">
            <v>0</v>
          </cell>
          <cell r="AE340" t="str">
            <v>Se registra un avance para el Mes Marzo de 12 escenarios con un avance de obra del 100%.</v>
          </cell>
          <cell r="AF340">
            <v>42460.208333333299</v>
          </cell>
          <cell r="AG340">
            <v>42471.699477858798</v>
          </cell>
          <cell r="AH340" t="str">
            <v>Afranio Restrepo Villareall</v>
          </cell>
          <cell r="AI340" t="str">
            <v>arestrepo@coldeportes.gov.co</v>
          </cell>
          <cell r="AJ340">
            <v>0</v>
          </cell>
          <cell r="AK340">
            <v>0</v>
          </cell>
          <cell r="AL340">
            <v>0</v>
          </cell>
        </row>
        <row r="341">
          <cell r="A341">
            <v>4778</v>
          </cell>
          <cell r="B341" t="str">
            <v>Todos por un Nuevo País</v>
          </cell>
          <cell r="C341" t="str">
            <v>Movilidad social</v>
          </cell>
          <cell r="D341" t="str">
            <v>Cerrar la brecha en el acceso y la calidad de la educación, para mejorar la formación de capital humano, incrementar la movilidad social y fomentar la construcción de ciudadanía.</v>
          </cell>
          <cell r="E341" t="str">
            <v>Deporte y Recreación</v>
          </cell>
          <cell r="F341" t="str">
            <v>Coldeportes</v>
          </cell>
          <cell r="G341" t="str">
            <v>Generación y mejoramiento de infraestructura deportiva y recreativa</v>
          </cell>
          <cell r="H341">
            <v>4778</v>
          </cell>
          <cell r="I341" t="str">
            <v>Escenarios deportivos construidos, adecuados y mejorados para el desarrollo de eventos internacionales con sede en Colombia</v>
          </cell>
          <cell r="J341" t="str">
            <v>Gestión</v>
          </cell>
          <cell r="K341" t="str">
            <v>Sectorial</v>
          </cell>
          <cell r="L341" t="str">
            <v>SI</v>
          </cell>
          <cell r="M341" t="str">
            <v>NO</v>
          </cell>
          <cell r="N341" t="str">
            <v>NO</v>
          </cell>
          <cell r="O341" t="str">
            <v>SI</v>
          </cell>
          <cell r="P341" t="str">
            <v>Escenarios Deportivos</v>
          </cell>
          <cell r="Q341" t="str">
            <v>Semestral</v>
          </cell>
          <cell r="R341" t="str">
            <v>Capacidad</v>
          </cell>
          <cell r="S341">
            <v>10</v>
          </cell>
          <cell r="T341">
            <v>0</v>
          </cell>
          <cell r="U341">
            <v>5</v>
          </cell>
          <cell r="V341">
            <v>10</v>
          </cell>
          <cell r="W341">
            <v>15</v>
          </cell>
          <cell r="X341">
            <v>15</v>
          </cell>
          <cell r="Y341">
            <v>0</v>
          </cell>
          <cell r="Z341">
            <v>0</v>
          </cell>
          <cell r="AA341">
            <v>0</v>
          </cell>
          <cell r="AB341">
            <v>0</v>
          </cell>
          <cell r="AC341">
            <v>0</v>
          </cell>
          <cell r="AD341">
            <v>0</v>
          </cell>
          <cell r="AE341" t="str">
            <v>Se mantiene la información del mes anterior.Coldeportes firmo convenios con las sedes de los juegos</v>
          </cell>
          <cell r="AF341">
            <v>42460.208333333299</v>
          </cell>
          <cell r="AG341">
            <v>42471.718050960597</v>
          </cell>
          <cell r="AH341" t="str">
            <v>Afranio Restrepo Villareall</v>
          </cell>
          <cell r="AI341" t="str">
            <v>arestrepo@coldeportes.gov.co</v>
          </cell>
          <cell r="AJ341">
            <v>0</v>
          </cell>
          <cell r="AK341">
            <v>0</v>
          </cell>
          <cell r="AL341">
            <v>0</v>
          </cell>
        </row>
        <row r="342">
          <cell r="A342">
            <v>4779</v>
          </cell>
          <cell r="B342" t="str">
            <v>Todos por un Nuevo País</v>
          </cell>
          <cell r="C342" t="str">
            <v>Movilidad social</v>
          </cell>
          <cell r="D342" t="str">
            <v>Cerrar la brecha en el acceso y la calidad de la educación, para mejorar la formación de capital humano, incrementar la movilidad social y fomentar la construcción de ciudadanía.</v>
          </cell>
          <cell r="E342" t="str">
            <v>Deporte y Recreación</v>
          </cell>
          <cell r="F342" t="str">
            <v>Coldeportes</v>
          </cell>
          <cell r="G342" t="str">
            <v>Generación y mejoramiento de infraestructura deportiva y recreativa</v>
          </cell>
          <cell r="H342">
            <v>4779</v>
          </cell>
          <cell r="I342" t="str">
            <v>Escenarios recreo-deportivos construidos, mejorados y adecuados</v>
          </cell>
          <cell r="J342" t="str">
            <v>Gestión</v>
          </cell>
          <cell r="K342" t="str">
            <v>Sectorial</v>
          </cell>
          <cell r="L342" t="str">
            <v>SI</v>
          </cell>
          <cell r="M342" t="str">
            <v>NO</v>
          </cell>
          <cell r="N342" t="str">
            <v>NO</v>
          </cell>
          <cell r="O342" t="str">
            <v>SI</v>
          </cell>
          <cell r="P342" t="str">
            <v>Escenarios Deportivos</v>
          </cell>
          <cell r="Q342" t="str">
            <v>Semestral</v>
          </cell>
          <cell r="R342" t="str">
            <v>Capacidad</v>
          </cell>
          <cell r="S342">
            <v>167</v>
          </cell>
          <cell r="T342">
            <v>139</v>
          </cell>
          <cell r="U342">
            <v>175</v>
          </cell>
          <cell r="V342">
            <v>212</v>
          </cell>
          <cell r="W342">
            <v>300</v>
          </cell>
          <cell r="X342">
            <v>300</v>
          </cell>
          <cell r="Y342">
            <v>0</v>
          </cell>
          <cell r="Z342">
            <v>0</v>
          </cell>
          <cell r="AA342">
            <v>0</v>
          </cell>
          <cell r="AB342">
            <v>0</v>
          </cell>
          <cell r="AC342">
            <v>0</v>
          </cell>
          <cell r="AD342">
            <v>0</v>
          </cell>
          <cell r="AE342" t="str">
            <v>SE regitra un avance de 87 escenarios con un avance de obra del 100%</v>
          </cell>
          <cell r="AF342">
            <v>42460.208333333299</v>
          </cell>
          <cell r="AG342">
            <v>42471.7234753472</v>
          </cell>
          <cell r="AH342" t="str">
            <v>Afranio Restrepo Villareall</v>
          </cell>
          <cell r="AI342" t="str">
            <v>arestrepo@coldeportes.gov.co</v>
          </cell>
          <cell r="AJ342">
            <v>0</v>
          </cell>
          <cell r="AK342">
            <v>0</v>
          </cell>
          <cell r="AL342">
            <v>0</v>
          </cell>
        </row>
        <row r="343">
          <cell r="A343">
            <v>4780</v>
          </cell>
          <cell r="B343" t="str">
            <v>Todos por un Nuevo País</v>
          </cell>
          <cell r="C343" t="str">
            <v>Movilidad social</v>
          </cell>
          <cell r="D343" t="str">
            <v>Cerrar la brecha en el acceso y la calidad de la educación, para mejorar la formación de capital humano, incrementar la movilidad social y fomentar la construcción de ciudadanía.</v>
          </cell>
          <cell r="E343" t="str">
            <v>Deporte y Recreación</v>
          </cell>
          <cell r="F343" t="str">
            <v>Coldeportes</v>
          </cell>
          <cell r="G343" t="str">
            <v>Generación y mejoramiento de infraestructura deportiva y recreativa</v>
          </cell>
          <cell r="H343">
            <v>4780</v>
          </cell>
          <cell r="I343" t="str">
            <v>Escenarios recreo-deportivos construidos, para el desarrollo de programas de recreación, actividad física y deporte</v>
          </cell>
          <cell r="J343" t="str">
            <v>Gestión</v>
          </cell>
          <cell r="K343" t="str">
            <v>Sectorial</v>
          </cell>
          <cell r="L343" t="str">
            <v>SI</v>
          </cell>
          <cell r="M343" t="str">
            <v>NO</v>
          </cell>
          <cell r="N343" t="str">
            <v>NO</v>
          </cell>
          <cell r="O343" t="str">
            <v>SI</v>
          </cell>
          <cell r="P343" t="str">
            <v>Escenarios Deportivos</v>
          </cell>
          <cell r="Q343" t="str">
            <v>Semestral</v>
          </cell>
          <cell r="R343" t="str">
            <v>Capacidad</v>
          </cell>
          <cell r="S343">
            <v>66</v>
          </cell>
          <cell r="T343">
            <v>92</v>
          </cell>
          <cell r="U343">
            <v>101</v>
          </cell>
          <cell r="V343">
            <v>110</v>
          </cell>
          <cell r="W343">
            <v>120</v>
          </cell>
          <cell r="X343">
            <v>120</v>
          </cell>
          <cell r="Y343">
            <v>0</v>
          </cell>
          <cell r="Z343">
            <v>0</v>
          </cell>
          <cell r="AA343">
            <v>0</v>
          </cell>
          <cell r="AB343">
            <v>0</v>
          </cell>
          <cell r="AC343">
            <v>0</v>
          </cell>
          <cell r="AD343">
            <v>0</v>
          </cell>
          <cell r="AE343" t="str">
            <v>Se mantiene a información registrada en el Mes de Febrero con un avance de 52 escenarios construido con un avance dde obra del 100%</v>
          </cell>
          <cell r="AF343">
            <v>42460.208333333299</v>
          </cell>
          <cell r="AG343">
            <v>42468.462038310201</v>
          </cell>
          <cell r="AH343" t="str">
            <v>Afranio Restrepo Villareall</v>
          </cell>
          <cell r="AI343" t="str">
            <v>arestrepo@coldeportes.gov.co</v>
          </cell>
          <cell r="AJ343">
            <v>0</v>
          </cell>
          <cell r="AK343">
            <v>0</v>
          </cell>
          <cell r="AL343">
            <v>0</v>
          </cell>
        </row>
        <row r="344">
          <cell r="A344">
            <v>4781</v>
          </cell>
          <cell r="B344" t="str">
            <v>Todos por un Nuevo País</v>
          </cell>
          <cell r="C344" t="str">
            <v>Movilidad social</v>
          </cell>
          <cell r="D344" t="str">
            <v>Cerrar la brecha en el acceso y la calidad de la educación, para mejorar la formación de capital humano, incrementar la movilidad social y fomentar la construcción de ciudadanía.</v>
          </cell>
          <cell r="E344" t="str">
            <v>Deporte y Recreación</v>
          </cell>
          <cell r="F344" t="str">
            <v>Coldeportes</v>
          </cell>
          <cell r="G344" t="str">
            <v>Generación y mejoramiento de infraestructura deportiva y recreativa</v>
          </cell>
          <cell r="H344">
            <v>4781</v>
          </cell>
          <cell r="I344" t="str">
            <v>Escenarios recreo-deportivos mejorados y/o adecuados para el desarrollo de programas de recreación, actividad física y deporte</v>
          </cell>
          <cell r="J344" t="str">
            <v>Gestión</v>
          </cell>
          <cell r="K344" t="str">
            <v>Sectorial</v>
          </cell>
          <cell r="L344" t="str">
            <v>SI</v>
          </cell>
          <cell r="M344" t="str">
            <v>NO</v>
          </cell>
          <cell r="N344" t="str">
            <v>NO</v>
          </cell>
          <cell r="O344" t="str">
            <v>SI</v>
          </cell>
          <cell r="P344" t="str">
            <v>Escenarios Deportivos</v>
          </cell>
          <cell r="Q344" t="str">
            <v>Semestral</v>
          </cell>
          <cell r="R344" t="str">
            <v>Capacidad</v>
          </cell>
          <cell r="S344">
            <v>101</v>
          </cell>
          <cell r="T344">
            <v>47</v>
          </cell>
          <cell r="U344">
            <v>74</v>
          </cell>
          <cell r="V344">
            <v>102</v>
          </cell>
          <cell r="W344">
            <v>180</v>
          </cell>
          <cell r="X344">
            <v>180</v>
          </cell>
          <cell r="Y344">
            <v>0</v>
          </cell>
          <cell r="Z344">
            <v>0</v>
          </cell>
          <cell r="AA344">
            <v>0</v>
          </cell>
          <cell r="AB344">
            <v>0</v>
          </cell>
          <cell r="AC344">
            <v>0</v>
          </cell>
          <cell r="AD344">
            <v>0</v>
          </cell>
          <cell r="AE344" t="str">
            <v>Se mantiene la informacion de 35 escenarios en el 100% de avance</v>
          </cell>
          <cell r="AF344">
            <v>42460.208333333299</v>
          </cell>
          <cell r="AG344">
            <v>42468.464137650502</v>
          </cell>
          <cell r="AH344" t="str">
            <v>Afranio Restrepo Villareall</v>
          </cell>
          <cell r="AI344" t="str">
            <v>arestrepo@coldeportes.gov.co</v>
          </cell>
          <cell r="AJ344">
            <v>0</v>
          </cell>
          <cell r="AK344">
            <v>0</v>
          </cell>
          <cell r="AL344">
            <v>0</v>
          </cell>
        </row>
        <row r="345">
          <cell r="A345">
            <v>5345</v>
          </cell>
          <cell r="B345" t="str">
            <v>Todos por un Nuevo País</v>
          </cell>
          <cell r="C345" t="str">
            <v>Movilidad social</v>
          </cell>
          <cell r="D345" t="str">
            <v>Cerrar la brecha en el acceso y la calidad de la educación, para mejorar la formación de capital humano, incrementar la movilidad social y fomentar la construcción de ciudadanía.</v>
          </cell>
          <cell r="E345" t="str">
            <v>Deporte y Recreación</v>
          </cell>
          <cell r="F345" t="str">
            <v>Coldeportes</v>
          </cell>
          <cell r="G345" t="str">
            <v>Grupos Étnicos - Deporte</v>
          </cell>
          <cell r="H345">
            <v>5345</v>
          </cell>
          <cell r="I345" t="str">
            <v>Personas de los pueblos y comunidades indígenas que participan de los programas y proyectos de deporte, recreación y actividad física.</v>
          </cell>
          <cell r="J345" t="str">
            <v>Gestión</v>
          </cell>
          <cell r="K345" t="str">
            <v>Sectorial</v>
          </cell>
          <cell r="L345" t="str">
            <v>NO</v>
          </cell>
          <cell r="M345" t="str">
            <v>NO</v>
          </cell>
          <cell r="N345" t="str">
            <v>SI</v>
          </cell>
          <cell r="O345" t="str">
            <v>SI</v>
          </cell>
          <cell r="P345" t="str">
            <v>Habitantes</v>
          </cell>
          <cell r="Q345" t="str">
            <v>Trimestral</v>
          </cell>
          <cell r="R345" t="str">
            <v>Capacidad</v>
          </cell>
          <cell r="S345">
            <v>0</v>
          </cell>
          <cell r="T345">
            <v>250</v>
          </cell>
          <cell r="U345">
            <v>750</v>
          </cell>
          <cell r="V345">
            <v>1500</v>
          </cell>
          <cell r="W345">
            <v>3000</v>
          </cell>
          <cell r="X345">
            <v>3000</v>
          </cell>
          <cell r="Y345">
            <v>0</v>
          </cell>
          <cell r="Z345">
            <v>0</v>
          </cell>
          <cell r="AA345">
            <v>0</v>
          </cell>
          <cell r="AB345">
            <v>0</v>
          </cell>
          <cell r="AC345">
            <v>0</v>
          </cell>
          <cell r="AD345">
            <v>0</v>
          </cell>
          <cell r="AE345" t="str">
            <v>Actualmente Coldeportes dio inicio de los convenios con las entidades territoriales para el desarrollo de las actividades, de las cuales y los programas en desarrollo son los componentes que nos permiten establecer este indicador</v>
          </cell>
          <cell r="AF345">
            <v>42490.208333333299</v>
          </cell>
          <cell r="AG345">
            <v>42501.441599999998</v>
          </cell>
          <cell r="AH345" t="str">
            <v>Afranio Restrepo</v>
          </cell>
          <cell r="AI345" t="str">
            <v>arestrepo@coldeportes.gov.co</v>
          </cell>
          <cell r="AJ345">
            <v>10</v>
          </cell>
          <cell r="AK345">
            <v>0</v>
          </cell>
          <cell r="AL345">
            <v>0</v>
          </cell>
        </row>
        <row r="346">
          <cell r="A346">
            <v>5428</v>
          </cell>
          <cell r="B346" t="str">
            <v>Todos por un Nuevo País</v>
          </cell>
          <cell r="C346" t="str">
            <v>Movilidad social</v>
          </cell>
          <cell r="D346" t="str">
            <v>Cerrar la brecha en el acceso y la calidad de la educación, para mejorar la formación de capital humano, incrementar la movilidad social y fomentar la construcción de ciudadanía.</v>
          </cell>
          <cell r="E346" t="str">
            <v>Deporte y Recreación</v>
          </cell>
          <cell r="F346" t="str">
            <v>Coldeportes</v>
          </cell>
          <cell r="G346" t="str">
            <v>Grupos Étnicos - Deporte</v>
          </cell>
          <cell r="H346">
            <v>5428</v>
          </cell>
          <cell r="I346" t="str">
            <v>Lineamientos de política pública para el fomento de juegos tradicionales autoctonos, popúlares, actividades deportivas y deporte convencional consultado y concertado en la mesa permanente de concertación</v>
          </cell>
          <cell r="J346" t="str">
            <v>Gestión</v>
          </cell>
          <cell r="K346" t="str">
            <v>Mixto</v>
          </cell>
          <cell r="L346" t="str">
            <v>SI</v>
          </cell>
          <cell r="M346" t="str">
            <v>NO</v>
          </cell>
          <cell r="N346" t="str">
            <v>NO</v>
          </cell>
          <cell r="O346" t="str">
            <v>SI</v>
          </cell>
          <cell r="P346" t="str">
            <v>Porcentaje</v>
          </cell>
          <cell r="Q346" t="str">
            <v>Trimestral</v>
          </cell>
          <cell r="R346" t="str">
            <v>Capacidad</v>
          </cell>
          <cell r="S346">
            <v>0</v>
          </cell>
          <cell r="T346">
            <v>50</v>
          </cell>
          <cell r="U346">
            <v>100</v>
          </cell>
          <cell r="V346">
            <v>0</v>
          </cell>
          <cell r="W346">
            <v>0</v>
          </cell>
          <cell r="X346">
            <v>100</v>
          </cell>
          <cell r="Y346">
            <v>0</v>
          </cell>
          <cell r="Z346">
            <v>0</v>
          </cell>
          <cell r="AA346">
            <v>0</v>
          </cell>
          <cell r="AB346">
            <v>0</v>
          </cell>
          <cell r="AC346">
            <v>0</v>
          </cell>
          <cell r="AD346">
            <v>0</v>
          </cell>
          <cell r="AE346" t="str">
            <v>Desde la formulacion de este indicador y hasta el mes de mayo, se han venido realizando reuniones preparatorias de recursos y concertación para la construcción de indicadores y metas de las acciones a cargo de Coldeportes. Igualmente la construcción de la</v>
          </cell>
          <cell r="AF346">
            <v>42400.208333333299</v>
          </cell>
          <cell r="AG346">
            <v>42501.441230092598</v>
          </cell>
          <cell r="AH346" t="str">
            <v>Afranio Restrepo</v>
          </cell>
          <cell r="AI346" t="str">
            <v>arestrepo@coldeportes.gov.co</v>
          </cell>
          <cell r="AJ346">
            <v>0</v>
          </cell>
          <cell r="AK346">
            <v>0</v>
          </cell>
          <cell r="AL346">
            <v>0</v>
          </cell>
        </row>
        <row r="347">
          <cell r="A347">
            <v>5429</v>
          </cell>
          <cell r="B347" t="str">
            <v>Todos por un Nuevo País</v>
          </cell>
          <cell r="C347" t="str">
            <v>Movilidad social</v>
          </cell>
          <cell r="D347" t="str">
            <v>Cerrar la brecha en el acceso y la calidad de la educación, para mejorar la formación de capital humano, incrementar la movilidad social y fomentar la construcción de ciudadanía.</v>
          </cell>
          <cell r="E347" t="str">
            <v>Deporte y Recreación</v>
          </cell>
          <cell r="F347" t="str">
            <v>Coldeportes</v>
          </cell>
          <cell r="G347" t="str">
            <v>Grupos Étnicos - Deporte</v>
          </cell>
          <cell r="H347">
            <v>5429</v>
          </cell>
          <cell r="I347" t="str">
            <v>Encuentros recreo deportivos implementados en territorios indigenas según lineamientos de política pública concertada y expedida</v>
          </cell>
          <cell r="J347" t="str">
            <v>Gestión</v>
          </cell>
          <cell r="K347" t="str">
            <v>Mixto</v>
          </cell>
          <cell r="L347" t="str">
            <v>SI</v>
          </cell>
          <cell r="M347" t="str">
            <v>SI</v>
          </cell>
          <cell r="N347" t="str">
            <v>NO</v>
          </cell>
          <cell r="O347" t="str">
            <v>SI</v>
          </cell>
          <cell r="P347" t="str">
            <v>Porcentaje</v>
          </cell>
          <cell r="Q347" t="str">
            <v>Anual</v>
          </cell>
          <cell r="R347" t="str">
            <v>Flujo</v>
          </cell>
          <cell r="S347">
            <v>100</v>
          </cell>
          <cell r="T347">
            <v>0</v>
          </cell>
          <cell r="U347">
            <v>100</v>
          </cell>
          <cell r="V347">
            <v>100</v>
          </cell>
          <cell r="W347">
            <v>100</v>
          </cell>
          <cell r="X347">
            <v>100</v>
          </cell>
          <cell r="Y347">
            <v>0</v>
          </cell>
          <cell r="Z347">
            <v>0</v>
          </cell>
          <cell r="AA347">
            <v>0</v>
          </cell>
          <cell r="AB347">
            <v>0</v>
          </cell>
          <cell r="AC347">
            <v>0</v>
          </cell>
          <cell r="AD347">
            <v>0</v>
          </cell>
          <cell r="AE347">
            <v>0</v>
          </cell>
          <cell r="AF347">
            <v>0</v>
          </cell>
          <cell r="AG347">
            <v>0</v>
          </cell>
          <cell r="AH347" t="str">
            <v>Afranio Restrepo</v>
          </cell>
          <cell r="AI347" t="str">
            <v>arestrepo@coldeportes.gov.co</v>
          </cell>
          <cell r="AJ347">
            <v>0</v>
          </cell>
          <cell r="AK347">
            <v>0</v>
          </cell>
          <cell r="AL347">
            <v>0</v>
          </cell>
        </row>
        <row r="348">
          <cell r="A348">
            <v>4435</v>
          </cell>
          <cell r="B348" t="str">
            <v>Todos por un Nuevo País</v>
          </cell>
          <cell r="C348" t="str">
            <v>Movilidad social</v>
          </cell>
          <cell r="D348" t="str">
            <v>Cerrar la brecha en el acceso y la calidad de la educación, para mejorar la formación de capital humano, incrementar la movilidad social y fomentar la construcción de ciudadanía.</v>
          </cell>
          <cell r="E348" t="str">
            <v>Educación</v>
          </cell>
          <cell r="F348" t="str">
            <v>MINEDUCACION</v>
          </cell>
          <cell r="G348" t="str">
            <v>Mejoramiento de la Calidad en educación primaria, básica y media</v>
          </cell>
          <cell r="H348">
            <v>4435</v>
          </cell>
          <cell r="I348" t="str">
            <v>Porcentaje de la población evaluada en el sector oficial en las pruebas Saber 5 que sube de nivel de logro respecto a la línea base</v>
          </cell>
          <cell r="J348" t="str">
            <v>Gestión</v>
          </cell>
          <cell r="K348" t="str">
            <v>Sectorial</v>
          </cell>
          <cell r="L348" t="str">
            <v>NO</v>
          </cell>
          <cell r="M348" t="str">
            <v>SI</v>
          </cell>
          <cell r="N348" t="str">
            <v>SI</v>
          </cell>
          <cell r="O348" t="str">
            <v>SI</v>
          </cell>
          <cell r="P348" t="str">
            <v>Porcentaje</v>
          </cell>
          <cell r="Q348" t="str">
            <v>Anual</v>
          </cell>
          <cell r="R348" t="str">
            <v>Capacidad</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t="str">
            <v>Victor Javier Saavedra Mercado</v>
          </cell>
          <cell r="AI348" t="str">
            <v>planeacion@mineducacion.gov.co</v>
          </cell>
          <cell r="AJ348">
            <v>0</v>
          </cell>
          <cell r="AK348">
            <v>0</v>
          </cell>
          <cell r="AL348">
            <v>0</v>
          </cell>
        </row>
        <row r="349">
          <cell r="A349">
            <v>4436</v>
          </cell>
          <cell r="B349" t="str">
            <v>Todos por un Nuevo País</v>
          </cell>
          <cell r="C349" t="str">
            <v>Movilidad social</v>
          </cell>
          <cell r="D349" t="str">
            <v>Cerrar la brecha en el acceso y la calidad de la educación, para mejorar la formación de capital humano, incrementar la movilidad social y fomentar la construcción de ciudadanía.</v>
          </cell>
          <cell r="E349" t="str">
            <v>Educación</v>
          </cell>
          <cell r="F349" t="str">
            <v>MINEDUCACION</v>
          </cell>
          <cell r="G349" t="str">
            <v>Mejoramiento de la Calidad en educación primaria, básica y media</v>
          </cell>
          <cell r="H349">
            <v>4436</v>
          </cell>
          <cell r="I349" t="str">
            <v>Porcentaje de estudiantes en establecimientos focalizados por el Programa Todos a Aprender con niveles Satisfactorio y Avanzado en pruebas de Lenguaje SABER 5</v>
          </cell>
          <cell r="J349" t="str">
            <v>Resultado</v>
          </cell>
          <cell r="K349" t="str">
            <v>Sectorial</v>
          </cell>
          <cell r="L349" t="str">
            <v>SI</v>
          </cell>
          <cell r="M349" t="str">
            <v>SI</v>
          </cell>
          <cell r="N349" t="str">
            <v>NO</v>
          </cell>
          <cell r="O349" t="str">
            <v>SI</v>
          </cell>
          <cell r="P349" t="str">
            <v>Porcentaje</v>
          </cell>
          <cell r="Q349" t="str">
            <v>Anual</v>
          </cell>
          <cell r="R349" t="str">
            <v>Capacidad</v>
          </cell>
          <cell r="S349">
            <v>27.7</v>
          </cell>
          <cell r="T349">
            <v>28.5</v>
          </cell>
          <cell r="U349">
            <v>29.3</v>
          </cell>
          <cell r="V349">
            <v>30.1</v>
          </cell>
          <cell r="W349">
            <v>30.9</v>
          </cell>
          <cell r="X349">
            <v>30.9</v>
          </cell>
          <cell r="Y349">
            <v>0</v>
          </cell>
          <cell r="Z349">
            <v>0</v>
          </cell>
          <cell r="AA349">
            <v>0</v>
          </cell>
          <cell r="AB349">
            <v>0</v>
          </cell>
          <cell r="AC349">
            <v>0</v>
          </cell>
          <cell r="AD349">
            <v>0</v>
          </cell>
          <cell r="AE349" t="str">
            <v xml:space="preserve">Se evidencia una disminución de 0,6 puntos porcentuales respecto a la línea base. Se está avanzando en el análisis de las causas de este decrecimiento, así como en la formulación de acciones para potenciar el efecto del programa sobre este indicador. Los </v>
          </cell>
          <cell r="AF349">
            <v>42490.208333333299</v>
          </cell>
          <cell r="AG349">
            <v>42500.745953587997</v>
          </cell>
          <cell r="AH349" t="str">
            <v>Beatriz Helena Vallejo Reyes</v>
          </cell>
          <cell r="AI349" t="str">
            <v>bvallejo@mineducacion.gov.co</v>
          </cell>
          <cell r="AJ349">
            <v>180</v>
          </cell>
          <cell r="AK349">
            <v>0</v>
          </cell>
          <cell r="AL349">
            <v>0</v>
          </cell>
        </row>
        <row r="350">
          <cell r="A350">
            <v>4437</v>
          </cell>
          <cell r="B350" t="str">
            <v>Todos por un Nuevo País</v>
          </cell>
          <cell r="C350" t="str">
            <v>Movilidad social</v>
          </cell>
          <cell r="D350" t="str">
            <v>Cerrar la brecha en el acceso y la calidad de la educación, para mejorar la formación de capital humano, incrementar la movilidad social y fomentar la construcción de ciudadanía.</v>
          </cell>
          <cell r="E350" t="str">
            <v>Educación</v>
          </cell>
          <cell r="F350" t="str">
            <v>MINEDUCACION</v>
          </cell>
          <cell r="G350" t="str">
            <v>Mejoramiento de la Calidad en educación primaria, básica y media</v>
          </cell>
          <cell r="H350">
            <v>4437</v>
          </cell>
          <cell r="I350" t="str">
            <v>Porcentaje de estudiantes en establecimientos focalizados por el Programa Todos a Aprender en niveles Satisfactorio y Avanzado en pruebas de Matemáticas SABER 5</v>
          </cell>
          <cell r="J350" t="str">
            <v>Gestión</v>
          </cell>
          <cell r="K350" t="str">
            <v>Sectorial</v>
          </cell>
          <cell r="L350" t="str">
            <v>SI</v>
          </cell>
          <cell r="M350" t="str">
            <v>SI</v>
          </cell>
          <cell r="N350" t="str">
            <v>NO</v>
          </cell>
          <cell r="O350" t="str">
            <v>SI</v>
          </cell>
          <cell r="P350" t="str">
            <v>Porcentaje</v>
          </cell>
          <cell r="Q350" t="str">
            <v>Anual</v>
          </cell>
          <cell r="R350" t="str">
            <v>Capacidad</v>
          </cell>
          <cell r="S350">
            <v>21.7</v>
          </cell>
          <cell r="T350">
            <v>23.8</v>
          </cell>
          <cell r="U350">
            <v>25.8</v>
          </cell>
          <cell r="V350">
            <v>27.9</v>
          </cell>
          <cell r="W350">
            <v>29.9</v>
          </cell>
          <cell r="X350">
            <v>29.9</v>
          </cell>
          <cell r="Y350">
            <v>0</v>
          </cell>
          <cell r="Z350">
            <v>0</v>
          </cell>
          <cell r="AA350">
            <v>0</v>
          </cell>
          <cell r="AB350">
            <v>0</v>
          </cell>
          <cell r="AC350">
            <v>0</v>
          </cell>
          <cell r="AD350">
            <v>0</v>
          </cell>
          <cell r="AE350" t="str">
            <v>Se evidencia un incremento respecto a la línea base de 2,23 puntos porcentuales. Con respecto a la meta, se evidencia un cumplimiento superior en 0,1 puntos respecto a la meta establecida para 2015. No se reporta en la plataforma reporte cuantitativo porq</v>
          </cell>
          <cell r="AF350">
            <v>42490.208333333299</v>
          </cell>
          <cell r="AG350">
            <v>42500.744328784698</v>
          </cell>
          <cell r="AH350" t="str">
            <v>Beatriz Helena Vallejo Reyes</v>
          </cell>
          <cell r="AI350" t="str">
            <v>bvallejo@mineducacion.gov.co</v>
          </cell>
          <cell r="AJ350">
            <v>0</v>
          </cell>
          <cell r="AK350">
            <v>0</v>
          </cell>
          <cell r="AL350">
            <v>0</v>
          </cell>
        </row>
        <row r="351">
          <cell r="A351">
            <v>4438</v>
          </cell>
          <cell r="B351" t="str">
            <v>Todos por un Nuevo País</v>
          </cell>
          <cell r="C351" t="str">
            <v>Movilidad social</v>
          </cell>
          <cell r="D351" t="str">
            <v>Cerrar la brecha en el acceso y la calidad de la educación, para mejorar la formación de capital humano, incrementar la movilidad social y fomentar la construcción de ciudadanía.</v>
          </cell>
          <cell r="E351" t="str">
            <v>Educación</v>
          </cell>
          <cell r="F351" t="str">
            <v>MINEDUCACION</v>
          </cell>
          <cell r="G351" t="str">
            <v>Mejoramiento de la Calidad en educación primaria, básica y media</v>
          </cell>
          <cell r="H351">
            <v>4438</v>
          </cell>
          <cell r="I351" t="str">
            <v>Docentes por tutor en el programa Todos a Aprender</v>
          </cell>
          <cell r="J351" t="str">
            <v>Resultado</v>
          </cell>
          <cell r="K351" t="str">
            <v>Sectorial</v>
          </cell>
          <cell r="L351" t="str">
            <v>SI</v>
          </cell>
          <cell r="M351" t="str">
            <v>SI</v>
          </cell>
          <cell r="N351" t="str">
            <v>NO</v>
          </cell>
          <cell r="O351" t="str">
            <v>SI</v>
          </cell>
          <cell r="P351" t="str">
            <v>Razon</v>
          </cell>
          <cell r="Q351" t="str">
            <v>Anual</v>
          </cell>
          <cell r="R351" t="str">
            <v>Reducción</v>
          </cell>
          <cell r="S351">
            <v>27</v>
          </cell>
          <cell r="T351">
            <v>26</v>
          </cell>
          <cell r="U351">
            <v>24</v>
          </cell>
          <cell r="V351">
            <v>22</v>
          </cell>
          <cell r="W351">
            <v>20</v>
          </cell>
          <cell r="X351">
            <v>20</v>
          </cell>
          <cell r="Y351">
            <v>0</v>
          </cell>
          <cell r="Z351">
            <v>0</v>
          </cell>
          <cell r="AA351">
            <v>0</v>
          </cell>
          <cell r="AB351">
            <v>0</v>
          </cell>
          <cell r="AC351">
            <v>0</v>
          </cell>
          <cell r="AD351">
            <v>0</v>
          </cell>
          <cell r="AE351" t="str">
            <v>Con respecto al corte anterior, el número de docentes por tutor se redujo dado que se culminó el proceso de vinculación de tutores. En este momento, el programa cuenta con el 99% de los tutores aprobados, cumpliendo con la meta establecida para este indic</v>
          </cell>
          <cell r="AF351">
            <v>42460.208333333299</v>
          </cell>
          <cell r="AG351">
            <v>42472.986115821797</v>
          </cell>
          <cell r="AH351" t="str">
            <v>Beatriz Helena Vallejo Reyes</v>
          </cell>
          <cell r="AI351" t="str">
            <v>bvallejo@mineducacion.gov.co</v>
          </cell>
          <cell r="AJ351">
            <v>0</v>
          </cell>
          <cell r="AK351">
            <v>0</v>
          </cell>
          <cell r="AL351">
            <v>0</v>
          </cell>
        </row>
        <row r="352">
          <cell r="A352">
            <v>4445</v>
          </cell>
          <cell r="B352" t="str">
            <v>Todos por un Nuevo País</v>
          </cell>
          <cell r="C352" t="str">
            <v>Movilidad social</v>
          </cell>
          <cell r="D352" t="str">
            <v>Cerrar la brecha en el acceso y la calidad de la educación, para mejorar la formación de capital humano, incrementar la movilidad social y fomentar la construcción de ciudadanía.</v>
          </cell>
          <cell r="E352" t="str">
            <v>Educación</v>
          </cell>
          <cell r="F352" t="str">
            <v>MINEDUCACION</v>
          </cell>
          <cell r="G352" t="str">
            <v>Mejoramiento de la Calidad en educación primaria, básica y media</v>
          </cell>
          <cell r="H352">
            <v>4445</v>
          </cell>
          <cell r="I352" t="str">
            <v>Porcentaje de docentes que entran al magisterio que se encuentran en los quintiles superiores (4 y 5) de las pruebas SABER PRO en Razonamiento Cuantitativo</v>
          </cell>
          <cell r="J352" t="str">
            <v>Resultado</v>
          </cell>
          <cell r="K352" t="str">
            <v>Sectorial</v>
          </cell>
          <cell r="L352" t="str">
            <v>SI</v>
          </cell>
          <cell r="M352" t="str">
            <v>SI</v>
          </cell>
          <cell r="N352" t="str">
            <v>NO</v>
          </cell>
          <cell r="O352" t="str">
            <v>SI</v>
          </cell>
          <cell r="P352" t="str">
            <v>Porcentaje</v>
          </cell>
          <cell r="Q352" t="str">
            <v>Anual</v>
          </cell>
          <cell r="R352" t="str">
            <v>Capacidad</v>
          </cell>
          <cell r="S352">
            <v>37.1</v>
          </cell>
          <cell r="T352">
            <v>38.853999999999999</v>
          </cell>
          <cell r="U352">
            <v>40.622999999999998</v>
          </cell>
          <cell r="V352">
            <v>42.392000000000003</v>
          </cell>
          <cell r="W352">
            <v>45</v>
          </cell>
          <cell r="X352">
            <v>45</v>
          </cell>
          <cell r="Y352">
            <v>0</v>
          </cell>
          <cell r="Z352">
            <v>0</v>
          </cell>
          <cell r="AA352">
            <v>0</v>
          </cell>
          <cell r="AB352">
            <v>0</v>
          </cell>
          <cell r="AC352">
            <v>0</v>
          </cell>
          <cell r="AD352">
            <v>0</v>
          </cell>
          <cell r="AE352"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2">
            <v>42490.208333333299</v>
          </cell>
          <cell r="AG352">
            <v>42494.758092361102</v>
          </cell>
          <cell r="AH352" t="str">
            <v>Hector Julio Flechas</v>
          </cell>
          <cell r="AI352" t="str">
            <v>HFlechas@mineducacion.gov.co</v>
          </cell>
          <cell r="AJ352">
            <v>180</v>
          </cell>
          <cell r="AK352">
            <v>0</v>
          </cell>
          <cell r="AL352">
            <v>0</v>
          </cell>
        </row>
        <row r="353">
          <cell r="A353">
            <v>4446</v>
          </cell>
          <cell r="B353" t="str">
            <v>Todos por un Nuevo País</v>
          </cell>
          <cell r="C353" t="str">
            <v>Movilidad social</v>
          </cell>
          <cell r="D353" t="str">
            <v>Cerrar la brecha en el acceso y la calidad de la educación, para mejorar la formación de capital humano, incrementar la movilidad social y fomentar la construcción de ciudadanía.</v>
          </cell>
          <cell r="E353" t="str">
            <v>Educación</v>
          </cell>
          <cell r="F353" t="str">
            <v>MINEDUCACION</v>
          </cell>
          <cell r="G353" t="str">
            <v>Mejoramiento de la Calidad en educación primaria, básica y media</v>
          </cell>
          <cell r="H353">
            <v>4446</v>
          </cell>
          <cell r="I353" t="str">
            <v>Porcentaje de docentes que entran al magisterio que se encuentran en los quintiles superiores (4 y 5) de las pruebas SABER PRO en Lectura Crítica</v>
          </cell>
          <cell r="J353" t="str">
            <v>Resultado</v>
          </cell>
          <cell r="K353" t="str">
            <v>Sectorial</v>
          </cell>
          <cell r="L353" t="str">
            <v>SI</v>
          </cell>
          <cell r="M353" t="str">
            <v>SI</v>
          </cell>
          <cell r="N353" t="str">
            <v>NO</v>
          </cell>
          <cell r="O353" t="str">
            <v>SI</v>
          </cell>
          <cell r="P353" t="str">
            <v>Porcentaje</v>
          </cell>
          <cell r="Q353" t="str">
            <v>Anual</v>
          </cell>
          <cell r="R353" t="str">
            <v>Capacidad</v>
          </cell>
          <cell r="S353">
            <v>35.700000000000003</v>
          </cell>
          <cell r="T353">
            <v>37.384999999999998</v>
          </cell>
          <cell r="U353">
            <v>39.087000000000003</v>
          </cell>
          <cell r="V353">
            <v>40.789000000000001</v>
          </cell>
          <cell r="W353">
            <v>42</v>
          </cell>
          <cell r="X353">
            <v>42</v>
          </cell>
          <cell r="Y353">
            <v>0</v>
          </cell>
          <cell r="Z353">
            <v>0</v>
          </cell>
          <cell r="AA353">
            <v>0</v>
          </cell>
          <cell r="AB353">
            <v>0</v>
          </cell>
          <cell r="AC353">
            <v>0</v>
          </cell>
          <cell r="AD353">
            <v>0</v>
          </cell>
          <cell r="AE353" t="str">
            <v xml:space="preserve">El Ministerio de Educación Nacional expidió la Resolución 06312 del 07.abr.2016, "Por la cual se dispone el funcionamiento del aplicativo para la provisión de vacantes definitivas de cargos docentes mediante nombramiento provisional." , cuyo objeto es la </v>
          </cell>
          <cell r="AF353">
            <v>42490.208333333299</v>
          </cell>
          <cell r="AG353">
            <v>42494.757832638898</v>
          </cell>
          <cell r="AH353" t="str">
            <v>Hector Julio Flechas</v>
          </cell>
          <cell r="AI353" t="str">
            <v>HFlechas@mineducacion.gov.co</v>
          </cell>
          <cell r="AJ353">
            <v>180</v>
          </cell>
          <cell r="AK353">
            <v>0</v>
          </cell>
          <cell r="AL353">
            <v>0</v>
          </cell>
        </row>
        <row r="354">
          <cell r="A354">
            <v>5163</v>
          </cell>
          <cell r="B354" t="str">
            <v>Todos por un Nuevo País</v>
          </cell>
          <cell r="C354" t="str">
            <v>Movilidad social</v>
          </cell>
          <cell r="D354" t="str">
            <v>Cerrar la brecha en el acceso y la calidad de la educación, para mejorar la formación de capital humano, incrementar la movilidad social y fomentar la construcción de ciudadanía.</v>
          </cell>
          <cell r="E354" t="str">
            <v>Educación</v>
          </cell>
          <cell r="F354" t="str">
            <v>MINEDUCACION</v>
          </cell>
          <cell r="G354" t="str">
            <v>Mejoramiento de la Calidad en educación primaria, básica y media</v>
          </cell>
          <cell r="H354">
            <v>5163</v>
          </cell>
          <cell r="I354" t="str">
            <v>Número de estudiantes en el sector oficial con jornada única</v>
          </cell>
          <cell r="J354" t="str">
            <v>Producto</v>
          </cell>
          <cell r="K354" t="str">
            <v>Sectorial</v>
          </cell>
          <cell r="L354" t="str">
            <v>NO</v>
          </cell>
          <cell r="M354" t="str">
            <v>SI</v>
          </cell>
          <cell r="N354" t="str">
            <v>NO</v>
          </cell>
          <cell r="O354" t="str">
            <v>SI</v>
          </cell>
          <cell r="P354" t="str">
            <v>Estudiantes</v>
          </cell>
          <cell r="Q354" t="str">
            <v>Trimestral</v>
          </cell>
          <cell r="R354" t="str">
            <v>Capacidad</v>
          </cell>
          <cell r="S354">
            <v>0</v>
          </cell>
          <cell r="T354">
            <v>305516.08</v>
          </cell>
          <cell r="U354">
            <v>687411.18</v>
          </cell>
          <cell r="V354">
            <v>1527580.4</v>
          </cell>
          <cell r="W354">
            <v>2300000</v>
          </cell>
          <cell r="X354">
            <v>2300000</v>
          </cell>
          <cell r="Y354">
            <v>0</v>
          </cell>
          <cell r="Z354">
            <v>0</v>
          </cell>
          <cell r="AA354">
            <v>0</v>
          </cell>
          <cell r="AB354">
            <v>0</v>
          </cell>
          <cell r="AC354">
            <v>42460.208333333299</v>
          </cell>
          <cell r="AD354">
            <v>42500.486558912002</v>
          </cell>
          <cell r="AE354" t="str">
            <v>Se realizó el lanzamiento de la segunda convocatoria para la implementación de la Jornada Única donde se invitó a los alcaldes, gobernadores y rectores de los establecimientos educativos a participar de manera activa, presentando propuestas para implement</v>
          </cell>
          <cell r="AF354">
            <v>42460.208333333299</v>
          </cell>
          <cell r="AG354">
            <v>42500.4865587616</v>
          </cell>
          <cell r="AH354" t="str">
            <v>Beatriz Helena Vallejo Reyes</v>
          </cell>
          <cell r="AI354" t="str">
            <v>bvallejo@mineducacion.gov.co</v>
          </cell>
          <cell r="AJ354">
            <v>180</v>
          </cell>
          <cell r="AK354">
            <v>42551.208333333299</v>
          </cell>
          <cell r="AL354">
            <v>-223</v>
          </cell>
        </row>
        <row r="355">
          <cell r="A355">
            <v>4452</v>
          </cell>
          <cell r="B355" t="str">
            <v>Todos por un Nuevo País</v>
          </cell>
          <cell r="C355" t="str">
            <v>Movilidad social</v>
          </cell>
          <cell r="D355" t="str">
            <v>Cerrar la brecha en el acceso y la calidad de la educación, para mejorar la formación de capital humano, incrementar la movilidad social y fomentar la construcción de ciudadanía.</v>
          </cell>
          <cell r="E355" t="str">
            <v>Educación</v>
          </cell>
          <cell r="F355" t="str">
            <v>MINEDUCACION</v>
          </cell>
          <cell r="G355" t="str">
            <v>Mejoramiento de la Calidad en educación primaria, básica y media</v>
          </cell>
          <cell r="H355">
            <v>4452</v>
          </cell>
          <cell r="I355" t="str">
            <v>Porcentaje de docentes oficiales de educación preescolar, básica y media con formación de postgrado</v>
          </cell>
          <cell r="J355" t="str">
            <v>Producto</v>
          </cell>
          <cell r="K355" t="str">
            <v>Sectorial</v>
          </cell>
          <cell r="L355" t="str">
            <v>SI</v>
          </cell>
          <cell r="M355" t="str">
            <v>SI</v>
          </cell>
          <cell r="N355" t="str">
            <v>NO</v>
          </cell>
          <cell r="O355" t="str">
            <v>SI</v>
          </cell>
          <cell r="P355" t="str">
            <v>Porcentaje</v>
          </cell>
          <cell r="Q355" t="str">
            <v>Anual</v>
          </cell>
          <cell r="R355" t="str">
            <v>Capacidad</v>
          </cell>
          <cell r="S355">
            <v>316</v>
          </cell>
          <cell r="T355">
            <v>32</v>
          </cell>
          <cell r="U355">
            <v>33</v>
          </cell>
          <cell r="V355">
            <v>36.6</v>
          </cell>
          <cell r="W355">
            <v>38</v>
          </cell>
          <cell r="X355">
            <v>38</v>
          </cell>
          <cell r="Y355">
            <v>0</v>
          </cell>
          <cell r="Z355">
            <v>0</v>
          </cell>
          <cell r="AA355">
            <v>0</v>
          </cell>
          <cell r="AB355">
            <v>0</v>
          </cell>
          <cell r="AC355">
            <v>0</v>
          </cell>
          <cell r="AD355">
            <v>0</v>
          </cell>
          <cell r="AE355" t="str">
            <v>El Ministerio de Educación, en desarrollo del Programa Becas para Excelencia, a través de la Convocatoria 2016-II, registró 8660 docentes candidatos para acceder a formación de postgrado.</v>
          </cell>
          <cell r="AF355">
            <v>42490.208333333299</v>
          </cell>
          <cell r="AG355">
            <v>42496.488977048597</v>
          </cell>
          <cell r="AH355" t="str">
            <v>Beatriz Helena Vallejo Reyes</v>
          </cell>
          <cell r="AI355" t="str">
            <v>bvallejo@mineducacion.gov.co</v>
          </cell>
          <cell r="AJ355">
            <v>180</v>
          </cell>
          <cell r="AK355">
            <v>0</v>
          </cell>
          <cell r="AL355">
            <v>0</v>
          </cell>
        </row>
        <row r="356">
          <cell r="A356">
            <v>4467</v>
          </cell>
          <cell r="B356" t="str">
            <v>Todos por un Nuevo País</v>
          </cell>
          <cell r="C356" t="str">
            <v>Movilidad social</v>
          </cell>
          <cell r="D356" t="str">
            <v>Cerrar la brecha en el acceso y la calidad de la educación, para mejorar la formación de capital humano, incrementar la movilidad social y fomentar la construcción de ciudadanía.</v>
          </cell>
          <cell r="E356" t="str">
            <v>Educación</v>
          </cell>
          <cell r="F356" t="str">
            <v>MINEDUCACION</v>
          </cell>
          <cell r="G356" t="str">
            <v>Mejoramiento de la Calidad en educación primaria, básica y media</v>
          </cell>
          <cell r="H356">
            <v>4467</v>
          </cell>
          <cell r="I356" t="str">
            <v>Docentes de inglés del sector oficial evaluados con nivel B2 o superior de acuerdo a los niveles del Marco Común Europeo de Referencia</v>
          </cell>
          <cell r="J356" t="str">
            <v>Gestión</v>
          </cell>
          <cell r="K356" t="str">
            <v>Sectorial</v>
          </cell>
          <cell r="L356" t="str">
            <v>SI</v>
          </cell>
          <cell r="M356" t="str">
            <v>SI</v>
          </cell>
          <cell r="N356" t="str">
            <v>NO</v>
          </cell>
          <cell r="O356" t="str">
            <v>SI</v>
          </cell>
          <cell r="P356" t="str">
            <v>Porcentaje</v>
          </cell>
          <cell r="Q356" t="str">
            <v>Anual</v>
          </cell>
          <cell r="R356" t="str">
            <v>Capacidad</v>
          </cell>
          <cell r="S356">
            <v>0</v>
          </cell>
          <cell r="T356">
            <v>5</v>
          </cell>
          <cell r="U356">
            <v>9</v>
          </cell>
          <cell r="V356">
            <v>15</v>
          </cell>
          <cell r="W356">
            <v>22</v>
          </cell>
          <cell r="X356">
            <v>22</v>
          </cell>
          <cell r="Y356">
            <v>0</v>
          </cell>
          <cell r="Z356">
            <v>0</v>
          </cell>
          <cell r="AA356">
            <v>0</v>
          </cell>
          <cell r="AB356">
            <v>0</v>
          </cell>
          <cell r="AC356">
            <v>0</v>
          </cell>
          <cell r="AD356">
            <v>0</v>
          </cell>
          <cell r="AE356" t="str">
            <v>Durante el mes de Abril, se crearon 1.289 Licencias para las Pruebas APTIS 1.289 para docentes de inglés del sector oficial. Se programaron 537 pruebas en total, presentadas durante las tres primeras semanas del mes. Se presentó el 73% y el 27% se registr</v>
          </cell>
          <cell r="AF356">
            <v>42490.208333333299</v>
          </cell>
          <cell r="AG356">
            <v>42494.448359641203</v>
          </cell>
          <cell r="AH356" t="str">
            <v>Beatriz Helena Vallejo Reyes</v>
          </cell>
          <cell r="AI356" t="str">
            <v>bvallejo@mineducacion.gov.co</v>
          </cell>
          <cell r="AJ356">
            <v>90</v>
          </cell>
          <cell r="AK356">
            <v>0</v>
          </cell>
          <cell r="AL356">
            <v>0</v>
          </cell>
        </row>
        <row r="357">
          <cell r="A357">
            <v>4468</v>
          </cell>
          <cell r="B357" t="str">
            <v>Todos por un Nuevo País</v>
          </cell>
          <cell r="C357" t="str">
            <v>Movilidad social</v>
          </cell>
          <cell r="D357" t="str">
            <v>Cerrar la brecha en el acceso y la calidad de la educación, para mejorar la formación de capital humano, incrementar la movilidad social y fomentar la construcción de ciudadanía.</v>
          </cell>
          <cell r="E357" t="str">
            <v>Educación</v>
          </cell>
          <cell r="F357" t="str">
            <v>MINEDUCACION</v>
          </cell>
          <cell r="G357" t="str">
            <v>Mejoramiento de la Calidad en educación primaria, básica y media</v>
          </cell>
          <cell r="H357">
            <v>4468</v>
          </cell>
          <cell r="I357" t="str">
            <v>Docentes formados en inglés</v>
          </cell>
          <cell r="J357" t="str">
            <v>Producto</v>
          </cell>
          <cell r="K357" t="str">
            <v>Sectorial</v>
          </cell>
          <cell r="L357" t="str">
            <v>SI</v>
          </cell>
          <cell r="M357" t="str">
            <v>SI</v>
          </cell>
          <cell r="N357" t="str">
            <v>NO</v>
          </cell>
          <cell r="O357" t="str">
            <v>SI</v>
          </cell>
          <cell r="P357" t="str">
            <v>Docentes</v>
          </cell>
          <cell r="Q357" t="str">
            <v>Anual</v>
          </cell>
          <cell r="R357" t="str">
            <v>Acumulado</v>
          </cell>
          <cell r="S357">
            <v>4293</v>
          </cell>
          <cell r="T357">
            <v>1000</v>
          </cell>
          <cell r="U357">
            <v>2335</v>
          </cell>
          <cell r="V357">
            <v>2367</v>
          </cell>
          <cell r="W357">
            <v>2298</v>
          </cell>
          <cell r="X357">
            <v>8000</v>
          </cell>
          <cell r="Y357">
            <v>0</v>
          </cell>
          <cell r="Z357">
            <v>0</v>
          </cell>
          <cell r="AA357">
            <v>0</v>
          </cell>
          <cell r="AB357">
            <v>0</v>
          </cell>
          <cell r="AC357">
            <v>0</v>
          </cell>
          <cell r="AD357">
            <v>0</v>
          </cell>
          <cell r="AE357" t="str">
            <v>En el mes de abril se realizaron 10 talleres de encuentros regionales del programa Formadores Nativos Extranjeros a los cuales asistieron 924 personas (501 Nativos y 410 Docentes de inglés) pertenecientes a las 42 Secretarías de Educación focalizadas. Est</v>
          </cell>
          <cell r="AF357">
            <v>42490.208333333299</v>
          </cell>
          <cell r="AG357">
            <v>42494.441545983798</v>
          </cell>
          <cell r="AH357" t="str">
            <v>Beatriz Helena Vallejo Reyes</v>
          </cell>
          <cell r="AI357" t="str">
            <v>bvallejo@mineducacion.gov.co</v>
          </cell>
          <cell r="AJ357">
            <v>0</v>
          </cell>
          <cell r="AK357">
            <v>0</v>
          </cell>
          <cell r="AL357">
            <v>0</v>
          </cell>
        </row>
        <row r="358">
          <cell r="A358">
            <v>5158</v>
          </cell>
          <cell r="B358" t="str">
            <v>Todos por un Nuevo País</v>
          </cell>
          <cell r="C358" t="str">
            <v>Movilidad social</v>
          </cell>
          <cell r="D358" t="str">
            <v>Cerrar la brecha en el acceso y la calidad de la educación, para mejorar la formación de capital humano, incrementar la movilidad social y fomentar la construcción de ciudadanía.</v>
          </cell>
          <cell r="E358" t="str">
            <v>Educación</v>
          </cell>
          <cell r="F358" t="str">
            <v>MINEDUCACION</v>
          </cell>
          <cell r="G358" t="str">
            <v>Mejoramiento de la Calidad en educación primaria, básica y media</v>
          </cell>
          <cell r="H358">
            <v>5158</v>
          </cell>
          <cell r="I358" t="str">
            <v>Tutores vinculados al Programa Todos a Aprender 2.0</v>
          </cell>
          <cell r="J358" t="str">
            <v>Producto</v>
          </cell>
          <cell r="K358" t="str">
            <v>Sectorial</v>
          </cell>
          <cell r="L358" t="str">
            <v>NO</v>
          </cell>
          <cell r="M358" t="str">
            <v>NO</v>
          </cell>
          <cell r="N358" t="str">
            <v>NO</v>
          </cell>
          <cell r="O358" t="str">
            <v>SI</v>
          </cell>
          <cell r="P358" t="str">
            <v>Tutores</v>
          </cell>
          <cell r="Q358" t="str">
            <v>Bimestral</v>
          </cell>
          <cell r="R358" t="str">
            <v>Capacidad</v>
          </cell>
          <cell r="S358">
            <v>2889</v>
          </cell>
          <cell r="T358">
            <v>3400</v>
          </cell>
          <cell r="U358">
            <v>3700</v>
          </cell>
          <cell r="V358">
            <v>4000</v>
          </cell>
          <cell r="W358">
            <v>4350</v>
          </cell>
          <cell r="X358">
            <v>4350</v>
          </cell>
          <cell r="Y358">
            <v>3972</v>
          </cell>
          <cell r="Z358">
            <v>100</v>
          </cell>
          <cell r="AA358">
            <v>3972</v>
          </cell>
          <cell r="AB358">
            <v>74.126999999999995</v>
          </cell>
          <cell r="AC358">
            <v>42429.208333333299</v>
          </cell>
          <cell r="AD358">
            <v>42500.485415972202</v>
          </cell>
          <cell r="AE358" t="str">
            <v>El programa culminó el proceso de vinculación de tutores. Las vinculaciones futuras serán marginales y en ningún caso superaran un techo de 4.000. Las vinculaciones marginales están atadas al proceso de rotación normal del programa.</v>
          </cell>
          <cell r="AF358">
            <v>42490.208333333299</v>
          </cell>
          <cell r="AG358">
            <v>42494.417075463003</v>
          </cell>
          <cell r="AH358" t="str">
            <v>Beatriz Helena Vallejo Reyes</v>
          </cell>
          <cell r="AI358" t="str">
            <v>bvallejo@mineducacion.gov.co</v>
          </cell>
          <cell r="AJ358">
            <v>0</v>
          </cell>
          <cell r="AK358">
            <v>42489.208333333299</v>
          </cell>
          <cell r="AL358">
            <v>18</v>
          </cell>
        </row>
        <row r="359">
          <cell r="A359">
            <v>5160</v>
          </cell>
          <cell r="B359" t="str">
            <v>Todos por un Nuevo País</v>
          </cell>
          <cell r="C359" t="str">
            <v>Movilidad social</v>
          </cell>
          <cell r="D359" t="str">
            <v>Cerrar la brecha en el acceso y la calidad de la educación, para mejorar la formación de capital humano, incrementar la movilidad social y fomentar la construcción de ciudadanía.</v>
          </cell>
          <cell r="E359" t="str">
            <v>Educación</v>
          </cell>
          <cell r="F359" t="str">
            <v>MINEDUCACION</v>
          </cell>
          <cell r="G359" t="str">
            <v>Mejoramiento de la Calidad en educación primaria, básica y media</v>
          </cell>
          <cell r="H359">
            <v>5160</v>
          </cell>
          <cell r="I359" t="str">
            <v>Índice sintético de calidad educativa Primaria</v>
          </cell>
          <cell r="J359" t="str">
            <v>Resultado</v>
          </cell>
          <cell r="K359" t="str">
            <v>Sectorial</v>
          </cell>
          <cell r="L359" t="str">
            <v>NO</v>
          </cell>
          <cell r="M359" t="str">
            <v>NO</v>
          </cell>
          <cell r="N359" t="str">
            <v>NO</v>
          </cell>
          <cell r="O359" t="str">
            <v>SI</v>
          </cell>
          <cell r="P359" t="str">
            <v>Índice</v>
          </cell>
          <cell r="Q359" t="str">
            <v>Anual</v>
          </cell>
          <cell r="R359" t="str">
            <v>Capacidad</v>
          </cell>
          <cell r="S359">
            <v>5.07</v>
          </cell>
          <cell r="T359">
            <v>5.0709999999999997</v>
          </cell>
          <cell r="U359">
            <v>5.2450000000000001</v>
          </cell>
          <cell r="V359">
            <v>5.4009999999999998</v>
          </cell>
          <cell r="W359">
            <v>5.609</v>
          </cell>
          <cell r="X359">
            <v>5.609</v>
          </cell>
          <cell r="Y359">
            <v>0</v>
          </cell>
          <cell r="Z359">
            <v>0</v>
          </cell>
          <cell r="AA359">
            <v>0</v>
          </cell>
          <cell r="AB359">
            <v>0</v>
          </cell>
          <cell r="AC359">
            <v>0</v>
          </cell>
          <cell r="AD359">
            <v>0</v>
          </cell>
          <cell r="AE359" t="str">
            <v>El resultado del ISCE Primaria correspondiente a las pruebas presentadas durante 2016 que aún no se encuentran disponibles, estas se publican en 2017. Los resultados cuantitativos de 2015 ya fueron registrados a diciembre de ese año con un total de 5,42 s</v>
          </cell>
          <cell r="AF359">
            <v>42490.208333333299</v>
          </cell>
          <cell r="AG359">
            <v>42500.744860300903</v>
          </cell>
          <cell r="AH359" t="str">
            <v>Beatriz Helena Vallejo Reyes</v>
          </cell>
          <cell r="AI359" t="str">
            <v>bvallejo@mineducacion.gov.co</v>
          </cell>
          <cell r="AJ359">
            <v>0</v>
          </cell>
          <cell r="AK359">
            <v>0</v>
          </cell>
          <cell r="AL359">
            <v>0</v>
          </cell>
        </row>
        <row r="360">
          <cell r="A360">
            <v>5162</v>
          </cell>
          <cell r="B360" t="str">
            <v>Todos por un Nuevo País</v>
          </cell>
          <cell r="C360" t="str">
            <v>Movilidad social</v>
          </cell>
          <cell r="D360" t="str">
            <v>Cerrar la brecha en el acceso y la calidad de la educación, para mejorar la formación de capital humano, incrementar la movilidad social y fomentar la construcción de ciudadanía.</v>
          </cell>
          <cell r="E360" t="str">
            <v>Educación</v>
          </cell>
          <cell r="F360" t="str">
            <v>MINEDUCACION</v>
          </cell>
          <cell r="G360" t="str">
            <v>Mejoramiento de la Calidad en educación primaria, básica y media</v>
          </cell>
          <cell r="H360">
            <v>5162</v>
          </cell>
          <cell r="I360" t="str">
            <v>Número de colegios oficiales en las categorias A+, A y B en las pruebas SABER 11</v>
          </cell>
          <cell r="J360" t="str">
            <v>Resultado</v>
          </cell>
          <cell r="K360" t="str">
            <v>Sectorial</v>
          </cell>
          <cell r="L360" t="str">
            <v>NO</v>
          </cell>
          <cell r="M360" t="str">
            <v>SI</v>
          </cell>
          <cell r="N360" t="str">
            <v>NO</v>
          </cell>
          <cell r="O360" t="str">
            <v>SI</v>
          </cell>
          <cell r="P360" t="str">
            <v>Colegios oficiales</v>
          </cell>
          <cell r="Q360" t="str">
            <v>Anual</v>
          </cell>
          <cell r="R360" t="str">
            <v>Capacidad</v>
          </cell>
          <cell r="S360">
            <v>2012</v>
          </cell>
          <cell r="T360">
            <v>2109</v>
          </cell>
          <cell r="U360">
            <v>2230</v>
          </cell>
          <cell r="V360">
            <v>2545</v>
          </cell>
          <cell r="W360">
            <v>2720</v>
          </cell>
          <cell r="X360">
            <v>2720</v>
          </cell>
          <cell r="Y360">
            <v>0</v>
          </cell>
          <cell r="Z360">
            <v>0</v>
          </cell>
          <cell r="AA360">
            <v>0</v>
          </cell>
          <cell r="AB360">
            <v>0</v>
          </cell>
          <cell r="AC360">
            <v>0</v>
          </cell>
          <cell r="AD360">
            <v>0</v>
          </cell>
          <cell r="AE360" t="str">
            <v xml:space="preserve">El 13 de marzo se realizó la aplicación de Calendario B, la cual refiere al 20% de la población que se evaluará en el 2016. Se contará con estos resultados aproximadamente al inicio de mayo. </v>
          </cell>
          <cell r="AF360">
            <v>42460.208333333299</v>
          </cell>
          <cell r="AG360">
            <v>42494.395392013903</v>
          </cell>
          <cell r="AH360" t="str">
            <v>Beatriz Helena Vallejo Reyes</v>
          </cell>
          <cell r="AI360" t="str">
            <v>bvallejo@mineducacion.gov.co</v>
          </cell>
          <cell r="AJ360">
            <v>180</v>
          </cell>
          <cell r="AK360">
            <v>0</v>
          </cell>
          <cell r="AL360">
            <v>0</v>
          </cell>
        </row>
        <row r="361">
          <cell r="A361">
            <v>4448</v>
          </cell>
          <cell r="B361" t="str">
            <v>Todos por un Nuevo País</v>
          </cell>
          <cell r="C361" t="str">
            <v>Movilidad social</v>
          </cell>
          <cell r="D361" t="str">
            <v>Cerrar la brecha en el acceso y la calidad de la educación, para mejorar la formación de capital humano, incrementar la movilidad social y fomentar la construcción de ciudadanía.</v>
          </cell>
          <cell r="E361" t="str">
            <v>Educación</v>
          </cell>
          <cell r="F361" t="str">
            <v>MINEDUCACION</v>
          </cell>
          <cell r="G361" t="str">
            <v>Mejoramiento de la Calidad en educación superior</v>
          </cell>
          <cell r="H361">
            <v>4448</v>
          </cell>
          <cell r="I361" t="str">
            <v>Porcentaje de programas de licenciatura con acreditación de alta calidad</v>
          </cell>
          <cell r="J361" t="str">
            <v>Gestión</v>
          </cell>
          <cell r="K361" t="str">
            <v>Sectorial</v>
          </cell>
          <cell r="L361" t="str">
            <v>SI</v>
          </cell>
          <cell r="M361" t="str">
            <v>NO</v>
          </cell>
          <cell r="N361" t="str">
            <v>NO</v>
          </cell>
          <cell r="O361" t="str">
            <v>SI</v>
          </cell>
          <cell r="P361" t="str">
            <v>Porcentaje</v>
          </cell>
          <cell r="Q361" t="str">
            <v>Trimestral</v>
          </cell>
          <cell r="R361" t="str">
            <v>Capacidad</v>
          </cell>
          <cell r="S361">
            <v>16.5</v>
          </cell>
          <cell r="T361">
            <v>25</v>
          </cell>
          <cell r="U361">
            <v>40</v>
          </cell>
          <cell r="V361">
            <v>60</v>
          </cell>
          <cell r="W361">
            <v>90</v>
          </cell>
          <cell r="X361">
            <v>90</v>
          </cell>
          <cell r="Y361">
            <v>17</v>
          </cell>
          <cell r="Z361">
            <v>2.1280000000000001</v>
          </cell>
          <cell r="AA361">
            <v>17</v>
          </cell>
          <cell r="AB361">
            <v>0.68</v>
          </cell>
          <cell r="AC361">
            <v>42460.208333333299</v>
          </cell>
          <cell r="AD361">
            <v>42500.676852083299</v>
          </cell>
          <cell r="AE361" t="str">
            <v>A la fecha de corte se tienen 88 programas acreditados sobre 494 de oferta total, lo que da un porcentaje de 17,8%. Adicionalmente hay 8 programas con concepto de acreditación (evaluados entre enero y abril) pendientes de resolución. El 9 de mayo vence la</v>
          </cell>
          <cell r="AF361">
            <v>42490.208333333299</v>
          </cell>
          <cell r="AG361">
            <v>42500.690728668997</v>
          </cell>
          <cell r="AH361" t="str">
            <v>Javier Andrés Rubio Saenz</v>
          </cell>
          <cell r="AI361" t="str">
            <v>jrubio@mineducacion.gov.co</v>
          </cell>
          <cell r="AJ361">
            <v>180</v>
          </cell>
          <cell r="AK361">
            <v>42551.208333333299</v>
          </cell>
          <cell r="AL361">
            <v>-223</v>
          </cell>
        </row>
        <row r="362">
          <cell r="A362">
            <v>4449</v>
          </cell>
          <cell r="B362" t="str">
            <v>Todos por un Nuevo País</v>
          </cell>
          <cell r="C362" t="str">
            <v>Movilidad social</v>
          </cell>
          <cell r="D362" t="str">
            <v>Cerrar la brecha en el acceso y la calidad de la educación, para mejorar la formación de capital humano, incrementar la movilidad social y fomentar la construcción de ciudadanía.</v>
          </cell>
          <cell r="E362" t="str">
            <v>Educación</v>
          </cell>
          <cell r="F362" t="str">
            <v>MINEDUCACION</v>
          </cell>
          <cell r="G362" t="str">
            <v>Mejoramiento de la Calidad en educación superior</v>
          </cell>
          <cell r="H362">
            <v>4449</v>
          </cell>
          <cell r="I362" t="str">
            <v>Porcentaje de estudiantes de licenciatura en nivel de desempeño alto (nivel 3) en pruebas de razonamiento cuantitativo de SABER PRO</v>
          </cell>
          <cell r="J362" t="str">
            <v>Resultado</v>
          </cell>
          <cell r="K362" t="str">
            <v>Sectorial</v>
          </cell>
          <cell r="L362" t="str">
            <v>SI</v>
          </cell>
          <cell r="M362" t="str">
            <v>SI</v>
          </cell>
          <cell r="N362" t="str">
            <v>NO</v>
          </cell>
          <cell r="O362" t="str">
            <v>SI</v>
          </cell>
          <cell r="P362" t="str">
            <v>Porcentaje</v>
          </cell>
          <cell r="Q362" t="str">
            <v>Anual</v>
          </cell>
          <cell r="R362" t="str">
            <v>Capacidad</v>
          </cell>
          <cell r="S362">
            <v>3.4</v>
          </cell>
          <cell r="T362">
            <v>4</v>
          </cell>
          <cell r="U362">
            <v>6</v>
          </cell>
          <cell r="V362">
            <v>9</v>
          </cell>
          <cell r="W362">
            <v>13.2</v>
          </cell>
          <cell r="X362">
            <v>13.2</v>
          </cell>
          <cell r="Y362">
            <v>0</v>
          </cell>
          <cell r="Z362">
            <v>0</v>
          </cell>
          <cell r="AA362">
            <v>0</v>
          </cell>
          <cell r="AB362">
            <v>0</v>
          </cell>
          <cell r="AC362">
            <v>0</v>
          </cell>
          <cell r="AD362">
            <v>0</v>
          </cell>
          <cell r="AE362">
            <v>0</v>
          </cell>
          <cell r="AF362">
            <v>0</v>
          </cell>
          <cell r="AG362">
            <v>0</v>
          </cell>
          <cell r="AH362" t="str">
            <v>Javier Andrés Rubio Saenz</v>
          </cell>
          <cell r="AI362" t="str">
            <v>jrubio@mineducacion.gov.co</v>
          </cell>
          <cell r="AJ362">
            <v>180</v>
          </cell>
          <cell r="AK362">
            <v>0</v>
          </cell>
          <cell r="AL362">
            <v>0</v>
          </cell>
        </row>
        <row r="363">
          <cell r="A363">
            <v>4450</v>
          </cell>
          <cell r="B363" t="str">
            <v>Todos por un Nuevo País</v>
          </cell>
          <cell r="C363" t="str">
            <v>Movilidad social</v>
          </cell>
          <cell r="D363" t="str">
            <v>Cerrar la brecha en el acceso y la calidad de la educación, para mejorar la formación de capital humano, incrementar la movilidad social y fomentar la construcción de ciudadanía.</v>
          </cell>
          <cell r="E363" t="str">
            <v>Educación</v>
          </cell>
          <cell r="F363" t="str">
            <v>MINEDUCACION</v>
          </cell>
          <cell r="G363" t="str">
            <v>Mejoramiento de la Calidad en educación superior</v>
          </cell>
          <cell r="H363">
            <v>4450</v>
          </cell>
          <cell r="I363" t="str">
            <v>Porcentaje de estudiantes de licenciatura en nivel de desempeño alto (nivel 3) en pruebas de lectura crítica de SABER PRO</v>
          </cell>
          <cell r="J363" t="str">
            <v>Resultado</v>
          </cell>
          <cell r="K363" t="str">
            <v>Sectorial</v>
          </cell>
          <cell r="L363" t="str">
            <v>SI</v>
          </cell>
          <cell r="M363" t="str">
            <v>SI</v>
          </cell>
          <cell r="N363" t="str">
            <v>NO</v>
          </cell>
          <cell r="O363" t="str">
            <v>SI</v>
          </cell>
          <cell r="P363" t="str">
            <v>Porcentaje</v>
          </cell>
          <cell r="Q363" t="str">
            <v>Anual</v>
          </cell>
          <cell r="R363" t="str">
            <v>Capacidad</v>
          </cell>
          <cell r="S363">
            <v>9.3000000000000007</v>
          </cell>
          <cell r="T363">
            <v>10.5</v>
          </cell>
          <cell r="U363">
            <v>12</v>
          </cell>
          <cell r="V363">
            <v>13</v>
          </cell>
          <cell r="W363">
            <v>14.7</v>
          </cell>
          <cell r="X363">
            <v>14.7</v>
          </cell>
          <cell r="Y363">
            <v>0</v>
          </cell>
          <cell r="Z363">
            <v>0</v>
          </cell>
          <cell r="AA363">
            <v>0</v>
          </cell>
          <cell r="AB363">
            <v>0</v>
          </cell>
          <cell r="AC363">
            <v>0</v>
          </cell>
          <cell r="AD363">
            <v>0</v>
          </cell>
          <cell r="AE363">
            <v>0</v>
          </cell>
          <cell r="AF363">
            <v>0</v>
          </cell>
          <cell r="AG363">
            <v>0</v>
          </cell>
          <cell r="AH363" t="str">
            <v>Javier Andrés Rubio Saenz</v>
          </cell>
          <cell r="AI363" t="str">
            <v>jrubio@mineducacion.gov.co</v>
          </cell>
          <cell r="AJ363">
            <v>180</v>
          </cell>
          <cell r="AK363">
            <v>0</v>
          </cell>
          <cell r="AL363">
            <v>0</v>
          </cell>
        </row>
        <row r="364">
          <cell r="A364">
            <v>4451</v>
          </cell>
          <cell r="B364" t="str">
            <v>Todos por un Nuevo País</v>
          </cell>
          <cell r="C364" t="str">
            <v>Movilidad social</v>
          </cell>
          <cell r="D364" t="str">
            <v>Cerrar la brecha en el acceso y la calidad de la educación, para mejorar la formación de capital humano, incrementar la movilidad social y fomentar la construcción de ciudadanía.</v>
          </cell>
          <cell r="E364" t="str">
            <v>Educación</v>
          </cell>
          <cell r="F364" t="str">
            <v>MINEDUCACION</v>
          </cell>
          <cell r="G364" t="str">
            <v>Mejoramiento de la Calidad en educación superior</v>
          </cell>
          <cell r="H364">
            <v>4451</v>
          </cell>
          <cell r="I364" t="str">
            <v>Porcentaje de personas que ingresan a programas de licenciatura que están entre los puestos del 1 a 400 de la prueba SABER 11</v>
          </cell>
          <cell r="J364" t="str">
            <v>Resultado</v>
          </cell>
          <cell r="K364" t="str">
            <v>Sectorial</v>
          </cell>
          <cell r="L364" t="str">
            <v>SI</v>
          </cell>
          <cell r="M364" t="str">
            <v>SI</v>
          </cell>
          <cell r="N364" t="str">
            <v>NO</v>
          </cell>
          <cell r="O364" t="str">
            <v>SI</v>
          </cell>
          <cell r="P364" t="str">
            <v>Porcentaje</v>
          </cell>
          <cell r="Q364" t="str">
            <v>Anual</v>
          </cell>
          <cell r="R364" t="str">
            <v>Capacidad</v>
          </cell>
          <cell r="S364">
            <v>53.1</v>
          </cell>
          <cell r="T364">
            <v>58.6</v>
          </cell>
          <cell r="U364">
            <v>64.099999999999994</v>
          </cell>
          <cell r="V364">
            <v>69.599999999999994</v>
          </cell>
          <cell r="W364">
            <v>75</v>
          </cell>
          <cell r="X364">
            <v>75</v>
          </cell>
          <cell r="Y364">
            <v>0</v>
          </cell>
          <cell r="Z364">
            <v>0</v>
          </cell>
          <cell r="AA364">
            <v>0</v>
          </cell>
          <cell r="AB364">
            <v>0</v>
          </cell>
          <cell r="AC364">
            <v>0</v>
          </cell>
          <cell r="AD364">
            <v>0</v>
          </cell>
          <cell r="AE364" t="str">
            <v>La base definitiva de personas que ingresan a programas de licenciatura del año 2015 estuvo lista el 31 de marzo y en este momento se está realizando el cruce de ésta con los resultados de SABER 11 (el cruce lo realiza Tecnología). El equipo de Planeación</v>
          </cell>
          <cell r="AF364">
            <v>42460.208333333299</v>
          </cell>
          <cell r="AG364">
            <v>42472.620845104197</v>
          </cell>
          <cell r="AH364" t="str">
            <v>Beatriz Helena Vallejo Reyes</v>
          </cell>
          <cell r="AI364" t="str">
            <v>bvallejo@mineducacion.gov.co</v>
          </cell>
          <cell r="AJ364">
            <v>180</v>
          </cell>
          <cell r="AK364">
            <v>0</v>
          </cell>
          <cell r="AL364">
            <v>0</v>
          </cell>
        </row>
        <row r="365">
          <cell r="A365">
            <v>4460</v>
          </cell>
          <cell r="B365" t="str">
            <v>Todos por un Nuevo País</v>
          </cell>
          <cell r="C365" t="str">
            <v>Movilidad social</v>
          </cell>
          <cell r="D365" t="str">
            <v>Cerrar la brecha en el acceso y la calidad de la educación, para mejorar la formación de capital humano, incrementar la movilidad social y fomentar la construcción de ciudadanía.</v>
          </cell>
          <cell r="E365" t="str">
            <v>Educación</v>
          </cell>
          <cell r="F365" t="str">
            <v>MINEDUCACION</v>
          </cell>
          <cell r="G365" t="str">
            <v>Mejoramiento de la Calidad en educación superior</v>
          </cell>
          <cell r="H365">
            <v>4460</v>
          </cell>
          <cell r="I365" t="str">
            <v>Porcentaje de estudiantes que mejora en el nivel de desempeño de las pruebas SABER PRO</v>
          </cell>
          <cell r="J365" t="str">
            <v>Resultado</v>
          </cell>
          <cell r="K365" t="str">
            <v>Sectorial</v>
          </cell>
          <cell r="L365" t="str">
            <v>SI</v>
          </cell>
          <cell r="M365" t="str">
            <v>SI</v>
          </cell>
          <cell r="N365" t="str">
            <v>NO</v>
          </cell>
          <cell r="O365" t="str">
            <v>SI</v>
          </cell>
          <cell r="P365" t="str">
            <v>Porcentaje</v>
          </cell>
          <cell r="Q365" t="str">
            <v>Anual</v>
          </cell>
          <cell r="R365" t="str">
            <v>Capacidad</v>
          </cell>
          <cell r="S365">
            <v>0</v>
          </cell>
          <cell r="T365">
            <v>3</v>
          </cell>
          <cell r="U365">
            <v>6</v>
          </cell>
          <cell r="V365">
            <v>9</v>
          </cell>
          <cell r="W365">
            <v>12</v>
          </cell>
          <cell r="X365">
            <v>12</v>
          </cell>
          <cell r="Y365">
            <v>0</v>
          </cell>
          <cell r="Z365">
            <v>0</v>
          </cell>
          <cell r="AA365">
            <v>0</v>
          </cell>
          <cell r="AB365">
            <v>0</v>
          </cell>
          <cell r="AC365">
            <v>0</v>
          </cell>
          <cell r="AD365">
            <v>0</v>
          </cell>
          <cell r="AE365"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5">
            <v>42490.208333333299</v>
          </cell>
          <cell r="AG365">
            <v>42496.506267245401</v>
          </cell>
          <cell r="AH365" t="str">
            <v>Luis Bernardo Carrillo</v>
          </cell>
          <cell r="AI365" t="str">
            <v>LCarrillo@mineducacion.gov.co</v>
          </cell>
          <cell r="AJ365">
            <v>180</v>
          </cell>
          <cell r="AK365">
            <v>0</v>
          </cell>
          <cell r="AL365">
            <v>0</v>
          </cell>
        </row>
        <row r="366">
          <cell r="A366">
            <v>4463</v>
          </cell>
          <cell r="B366" t="str">
            <v>Todos por un Nuevo País</v>
          </cell>
          <cell r="C366" t="str">
            <v>Movilidad social</v>
          </cell>
          <cell r="D366" t="str">
            <v>Cerrar la brecha en el acceso y la calidad de la educación, para mejorar la formación de capital humano, incrementar la movilidad social y fomentar la construcción de ciudadanía.</v>
          </cell>
          <cell r="E366" t="str">
            <v>Educación</v>
          </cell>
          <cell r="F366" t="str">
            <v>MINEDUCACION</v>
          </cell>
          <cell r="G366" t="str">
            <v>Mejoramiento de la Calidad en educación superior</v>
          </cell>
          <cell r="H366">
            <v>4463</v>
          </cell>
          <cell r="I366" t="str">
            <v>Docentes de educación superior con formación doctoral</v>
          </cell>
          <cell r="J366" t="str">
            <v>Producto</v>
          </cell>
          <cell r="K366" t="str">
            <v>Sectorial</v>
          </cell>
          <cell r="L366" t="str">
            <v>SI</v>
          </cell>
          <cell r="M366" t="str">
            <v>SI</v>
          </cell>
          <cell r="N366" t="str">
            <v>NO</v>
          </cell>
          <cell r="O366" t="str">
            <v>SI</v>
          </cell>
          <cell r="P366" t="str">
            <v>Docentes</v>
          </cell>
          <cell r="Q366" t="str">
            <v>Anual</v>
          </cell>
          <cell r="R366" t="str">
            <v>Capacidad</v>
          </cell>
          <cell r="S366">
            <v>7573</v>
          </cell>
          <cell r="T366">
            <v>8180</v>
          </cell>
          <cell r="U366">
            <v>8790</v>
          </cell>
          <cell r="V366">
            <v>9400</v>
          </cell>
          <cell r="W366">
            <v>10000</v>
          </cell>
          <cell r="X366">
            <v>10000</v>
          </cell>
          <cell r="Y366">
            <v>0</v>
          </cell>
          <cell r="Z366">
            <v>0</v>
          </cell>
          <cell r="AA366">
            <v>0</v>
          </cell>
          <cell r="AB366">
            <v>0</v>
          </cell>
          <cell r="AC366">
            <v>0</v>
          </cell>
          <cell r="AD366">
            <v>0</v>
          </cell>
          <cell r="AE366" t="str">
            <v>Durante el mes de abril se entregó la Guía para la Formulación de Planes de Gestión (PF IES acreditadas) para las IES del programa ser Pilo Paga y su formato anexo como cumplimiento del hito para abril 15. Se expidió la resolución de distribución de recur</v>
          </cell>
          <cell r="AF366">
            <v>42490.208333333299</v>
          </cell>
          <cell r="AG366">
            <v>42495.664365705998</v>
          </cell>
          <cell r="AH366" t="str">
            <v>Luis Bernardo Carrillo</v>
          </cell>
          <cell r="AI366" t="str">
            <v>LCarrillo@mineducacion.gov.co</v>
          </cell>
          <cell r="AJ366">
            <v>180</v>
          </cell>
          <cell r="AK366">
            <v>0</v>
          </cell>
          <cell r="AL366">
            <v>0</v>
          </cell>
        </row>
        <row r="367">
          <cell r="A367">
            <v>4464</v>
          </cell>
          <cell r="B367" t="str">
            <v>Todos por un Nuevo País</v>
          </cell>
          <cell r="C367" t="str">
            <v>Movilidad social</v>
          </cell>
          <cell r="D367" t="str">
            <v>Cerrar la brecha en el acceso y la calidad de la educación, para mejorar la formación de capital humano, incrementar la movilidad social y fomentar la construcción de ciudadanía.</v>
          </cell>
          <cell r="E367" t="str">
            <v>Educación</v>
          </cell>
          <cell r="F367" t="str">
            <v>MINEDUCACION</v>
          </cell>
          <cell r="G367" t="str">
            <v>Mejoramiento de la Calidad en educación superior</v>
          </cell>
          <cell r="H367">
            <v>4464</v>
          </cell>
          <cell r="I367" t="str">
            <v>Ganancias en puestos de universidades colombianas en ranking internacional</v>
          </cell>
          <cell r="J367" t="str">
            <v>Producto</v>
          </cell>
          <cell r="K367" t="str">
            <v>Sectorial</v>
          </cell>
          <cell r="L367" t="str">
            <v>SI</v>
          </cell>
          <cell r="M367" t="str">
            <v>NO</v>
          </cell>
          <cell r="N367" t="str">
            <v>NO</v>
          </cell>
          <cell r="O367" t="str">
            <v>SI</v>
          </cell>
          <cell r="P367" t="str">
            <v>Puestos</v>
          </cell>
          <cell r="Q367" t="str">
            <v>Anual</v>
          </cell>
          <cell r="R367" t="str">
            <v>Capacidad</v>
          </cell>
          <cell r="S367">
            <v>0</v>
          </cell>
          <cell r="T367">
            <v>4</v>
          </cell>
          <cell r="U367">
            <v>12</v>
          </cell>
          <cell r="V367">
            <v>20</v>
          </cell>
          <cell r="W367">
            <v>25</v>
          </cell>
          <cell r="X367">
            <v>25</v>
          </cell>
          <cell r="Y367">
            <v>0</v>
          </cell>
          <cell r="Z367">
            <v>0</v>
          </cell>
          <cell r="AA367">
            <v>0</v>
          </cell>
          <cell r="AB367">
            <v>0</v>
          </cell>
          <cell r="AC367">
            <v>0</v>
          </cell>
          <cell r="AD367">
            <v>0</v>
          </cell>
          <cell r="AE367" t="str">
            <v>Fueron aprobados los términos de referencia de la convocatoria para los estudiantes a la Escuela internacional de Verano.</v>
          </cell>
          <cell r="AF367">
            <v>42490.208333333299</v>
          </cell>
          <cell r="AG367">
            <v>42500.776460879599</v>
          </cell>
          <cell r="AH367" t="str">
            <v>Luis Bernardo Carrillo</v>
          </cell>
          <cell r="AI367" t="str">
            <v>LCarrillo@mineducacion.gov.co</v>
          </cell>
          <cell r="AJ367">
            <v>180</v>
          </cell>
          <cell r="AK367">
            <v>0</v>
          </cell>
          <cell r="AL367">
            <v>0</v>
          </cell>
        </row>
        <row r="368">
          <cell r="A368">
            <v>4443</v>
          </cell>
          <cell r="B368" t="str">
            <v>Todos por un Nuevo País</v>
          </cell>
          <cell r="C368" t="str">
            <v>Movilidad social</v>
          </cell>
          <cell r="D368" t="str">
            <v>Cerrar la brecha en el acceso y la calidad de la educación, para mejorar la formación de capital humano, incrementar la movilidad social y fomentar la construcción de ciudadanía.</v>
          </cell>
          <cell r="E368" t="str">
            <v>Educación</v>
          </cell>
          <cell r="F368" t="str">
            <v>MINEDUCACION</v>
          </cell>
          <cell r="G368" t="str">
            <v>Infraestructura Educativa Primaria, Basica y Media</v>
          </cell>
          <cell r="H368">
            <v>4443</v>
          </cell>
          <cell r="I368" t="str">
            <v>Tasa de cobertura bruta en educación media en la zona rural</v>
          </cell>
          <cell r="J368" t="str">
            <v>Resultado</v>
          </cell>
          <cell r="K368" t="str">
            <v>Sectorial</v>
          </cell>
          <cell r="L368" t="str">
            <v>SI</v>
          </cell>
          <cell r="M368" t="str">
            <v>NO</v>
          </cell>
          <cell r="N368" t="str">
            <v>NO</v>
          </cell>
          <cell r="O368" t="str">
            <v>SI</v>
          </cell>
          <cell r="P368" t="str">
            <v>Tasa</v>
          </cell>
          <cell r="Q368" t="str">
            <v>Anual</v>
          </cell>
          <cell r="R368" t="str">
            <v>Capacidad</v>
          </cell>
          <cell r="S368">
            <v>62.1</v>
          </cell>
          <cell r="T368">
            <v>63.277999999999999</v>
          </cell>
          <cell r="U368">
            <v>65.626999999999995</v>
          </cell>
          <cell r="V368">
            <v>67.975999999999999</v>
          </cell>
          <cell r="W368">
            <v>69</v>
          </cell>
          <cell r="X368">
            <v>69</v>
          </cell>
          <cell r="Y368">
            <v>0</v>
          </cell>
          <cell r="Z368">
            <v>0</v>
          </cell>
          <cell r="AA368">
            <v>0</v>
          </cell>
          <cell r="AB368">
            <v>0</v>
          </cell>
          <cell r="AC368">
            <v>0</v>
          </cell>
          <cell r="AD368">
            <v>0</v>
          </cell>
          <cell r="AE368"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368">
            <v>42490.208333333299</v>
          </cell>
          <cell r="AG368">
            <v>42495.643380636597</v>
          </cell>
          <cell r="AH368" t="str">
            <v>Hector Julio Flechas</v>
          </cell>
          <cell r="AI368" t="str">
            <v>HFlechas@mineducacion.gov.co</v>
          </cell>
          <cell r="AJ368">
            <v>180</v>
          </cell>
          <cell r="AK368">
            <v>0</v>
          </cell>
          <cell r="AL368">
            <v>0</v>
          </cell>
        </row>
        <row r="369">
          <cell r="A369">
            <v>4444</v>
          </cell>
          <cell r="B369" t="str">
            <v>Todos por un Nuevo País</v>
          </cell>
          <cell r="C369" t="str">
            <v>Movilidad social</v>
          </cell>
          <cell r="D369" t="str">
            <v>Cerrar la brecha en el acceso y la calidad de la educación, para mejorar la formación de capital humano, incrementar la movilidad social y fomentar la construcción de ciudadanía.</v>
          </cell>
          <cell r="E369" t="str">
            <v>Educación</v>
          </cell>
          <cell r="F369" t="str">
            <v>MINEDUCACION</v>
          </cell>
          <cell r="G369" t="str">
            <v>Infraestructura Educativa Primaria, Basica y Media</v>
          </cell>
          <cell r="H369">
            <v>4444</v>
          </cell>
          <cell r="I369" t="str">
            <v>Sedes rurales intervenidas con mejoramiento o construcción de infraestructura</v>
          </cell>
          <cell r="J369" t="str">
            <v>Producto</v>
          </cell>
          <cell r="K369" t="str">
            <v>Sectorial</v>
          </cell>
          <cell r="L369" t="str">
            <v>SI</v>
          </cell>
          <cell r="M369" t="str">
            <v>SI</v>
          </cell>
          <cell r="N369" t="str">
            <v>NO</v>
          </cell>
          <cell r="O369" t="str">
            <v>SI</v>
          </cell>
          <cell r="P369" t="str">
            <v>Sedes rurales</v>
          </cell>
          <cell r="Q369" t="str">
            <v>Anual</v>
          </cell>
          <cell r="R369" t="str">
            <v>Acumulado</v>
          </cell>
          <cell r="S369">
            <v>168</v>
          </cell>
          <cell r="T369">
            <v>150</v>
          </cell>
          <cell r="U369">
            <v>300</v>
          </cell>
          <cell r="V369">
            <v>350</v>
          </cell>
          <cell r="W369">
            <v>200</v>
          </cell>
          <cell r="X369">
            <v>1000</v>
          </cell>
          <cell r="Y369">
            <v>0</v>
          </cell>
          <cell r="Z369">
            <v>0</v>
          </cell>
          <cell r="AA369">
            <v>0</v>
          </cell>
          <cell r="AB369">
            <v>0</v>
          </cell>
          <cell r="AC369">
            <v>0</v>
          </cell>
          <cell r="AD369">
            <v>0</v>
          </cell>
          <cell r="AE369" t="str">
            <v>Para el mes de abril se cuenta con una obra de mejoramiento en zona rural, para el departamento de Caqueta para el municipio de San Vicente del Caguan (1)</v>
          </cell>
          <cell r="AF369">
            <v>42490.208333333299</v>
          </cell>
          <cell r="AG369">
            <v>42495.642392326401</v>
          </cell>
          <cell r="AH369" t="str">
            <v>Hector Julio Flechas</v>
          </cell>
          <cell r="AI369" t="str">
            <v>HFlechas@mineducacion.gov.co</v>
          </cell>
          <cell r="AJ369">
            <v>180</v>
          </cell>
          <cell r="AK369">
            <v>0</v>
          </cell>
          <cell r="AL369">
            <v>0</v>
          </cell>
        </row>
        <row r="370">
          <cell r="A370">
            <v>5157</v>
          </cell>
          <cell r="B370" t="str">
            <v>Todos por un Nuevo País</v>
          </cell>
          <cell r="C370" t="str">
            <v>Movilidad social</v>
          </cell>
          <cell r="D370" t="str">
            <v>Cerrar la brecha en el acceso y la calidad de la educación, para mejorar la formación de capital humano, incrementar la movilidad social y fomentar la construcción de ciudadanía.</v>
          </cell>
          <cell r="E370" t="str">
            <v>Educación</v>
          </cell>
          <cell r="F370" t="str">
            <v>MINEDUCACION</v>
          </cell>
          <cell r="G370" t="str">
            <v>Infraestructura Educativa Primaria, Basica y Media</v>
          </cell>
          <cell r="H370">
            <v>5157</v>
          </cell>
          <cell r="I370" t="str">
            <v>Aulas nuevas y ampliadas del Plan de Infraestructura para atender Jornada Única</v>
          </cell>
          <cell r="J370" t="str">
            <v>Producto</v>
          </cell>
          <cell r="K370" t="str">
            <v>Sectorial</v>
          </cell>
          <cell r="L370" t="str">
            <v>NO</v>
          </cell>
          <cell r="M370" t="str">
            <v>SI</v>
          </cell>
          <cell r="N370" t="str">
            <v>NO</v>
          </cell>
          <cell r="O370" t="str">
            <v>SI</v>
          </cell>
          <cell r="P370" t="str">
            <v>Aulas</v>
          </cell>
          <cell r="Q370" t="str">
            <v>Trimestral</v>
          </cell>
          <cell r="R370" t="str">
            <v>Capacidad</v>
          </cell>
          <cell r="S370">
            <v>0</v>
          </cell>
          <cell r="T370">
            <v>1562</v>
          </cell>
          <cell r="U370">
            <v>2722</v>
          </cell>
          <cell r="V370">
            <v>10298</v>
          </cell>
          <cell r="W370">
            <v>30693</v>
          </cell>
          <cell r="X370">
            <v>30693</v>
          </cell>
          <cell r="Y370">
            <v>1918</v>
          </cell>
          <cell r="Z370">
            <v>70.459999999999994</v>
          </cell>
          <cell r="AA370">
            <v>1918</v>
          </cell>
          <cell r="AB370">
            <v>6.25</v>
          </cell>
          <cell r="AC370">
            <v>42460.208333333299</v>
          </cell>
          <cell r="AD370">
            <v>42468.687713310203</v>
          </cell>
          <cell r="AE370" t="str">
            <v>Durante el mes de Abril se han entregado 334 Aulas así: Con recursos MEN Ley 21 en 54405-LOS PATIOS 8 Aulas. Con recursos propios ETC en 13688-SANTA ROSA DEL SUR 36 Aulas. Con recursos Fondo de Adaptación 59 Aulas: 25035-ANAPOIMA 1 Aula; 25386-LA MESA 1 A</v>
          </cell>
          <cell r="AF370">
            <v>42490.208333333299</v>
          </cell>
          <cell r="AG370">
            <v>42496.496346377302</v>
          </cell>
          <cell r="AH370" t="str">
            <v>Hector Julio Flechas</v>
          </cell>
          <cell r="AI370" t="str">
            <v>HFlechas@mineducacion.gov.co</v>
          </cell>
          <cell r="AJ370">
            <v>5</v>
          </cell>
          <cell r="AK370">
            <v>42551.208333333299</v>
          </cell>
          <cell r="AL370">
            <v>-48</v>
          </cell>
        </row>
        <row r="371">
          <cell r="A371">
            <v>5327</v>
          </cell>
          <cell r="B371" t="str">
            <v>Todos por un Nuevo País</v>
          </cell>
          <cell r="C371" t="str">
            <v>Movilidad social</v>
          </cell>
          <cell r="D371" t="str">
            <v>Cerrar la brecha en el acceso y la calidad de la educación, para mejorar la formación de capital humano, incrementar la movilidad social y fomentar la construcción de ciudadanía.</v>
          </cell>
          <cell r="E371" t="str">
            <v>Educación</v>
          </cell>
          <cell r="F371" t="str">
            <v>MINEDUCACION</v>
          </cell>
          <cell r="G371" t="str">
            <v>Atención y asistencia integral a la primera infancia, la infancia, la adolescencia, la juventud y sus familias</v>
          </cell>
          <cell r="H371">
            <v>5327</v>
          </cell>
          <cell r="I371" t="str">
            <v>Porcentaje de niños y niñas atendidos en educación inicial en el marco de la atención integral que cuentan con las 8 atenciones priorizadas</v>
          </cell>
          <cell r="J371" t="str">
            <v>Producto</v>
          </cell>
          <cell r="K371" t="str">
            <v>Transversal</v>
          </cell>
          <cell r="L371" t="str">
            <v>NO</v>
          </cell>
          <cell r="M371" t="str">
            <v>SI</v>
          </cell>
          <cell r="N371" t="str">
            <v>NO</v>
          </cell>
          <cell r="O371" t="str">
            <v>SI</v>
          </cell>
          <cell r="P371" t="str">
            <v>Porcentaje</v>
          </cell>
          <cell r="Q371" t="str">
            <v>Trimestral</v>
          </cell>
          <cell r="R371" t="str">
            <v>Stock</v>
          </cell>
          <cell r="S371">
            <v>0</v>
          </cell>
          <cell r="T371">
            <v>100</v>
          </cell>
          <cell r="U371">
            <v>100</v>
          </cell>
          <cell r="V371">
            <v>100</v>
          </cell>
          <cell r="W371">
            <v>100</v>
          </cell>
          <cell r="X371">
            <v>100</v>
          </cell>
          <cell r="Y371">
            <v>0</v>
          </cell>
          <cell r="Z371">
            <v>0</v>
          </cell>
          <cell r="AA371">
            <v>0</v>
          </cell>
          <cell r="AB371">
            <v>0</v>
          </cell>
          <cell r="AC371">
            <v>0</v>
          </cell>
          <cell r="AD371">
            <v>0</v>
          </cell>
          <cell r="AE371" t="str">
            <v>En concordancia con el compromiso establecido en el marco de la CIPI, la infomación de niños y niñas y atenciones del primer corte de 2016, debió haber sido entregada por el ICBF el 10 de abril, sin embargo dicho compromiso no fue cumplido, por lo cual se</v>
          </cell>
          <cell r="AF371">
            <v>42490.208333333299</v>
          </cell>
          <cell r="AG371">
            <v>42496.493644826398</v>
          </cell>
          <cell r="AH371" t="str">
            <v>Hector Julio Flechas</v>
          </cell>
          <cell r="AI371" t="str">
            <v>HFlechas@mineducacion.gov.co</v>
          </cell>
          <cell r="AJ371">
            <v>30</v>
          </cell>
          <cell r="AK371">
            <v>0</v>
          </cell>
          <cell r="AL371">
            <v>0</v>
          </cell>
        </row>
        <row r="372">
          <cell r="A372">
            <v>5328</v>
          </cell>
          <cell r="B372" t="str">
            <v>Todos por un Nuevo País</v>
          </cell>
          <cell r="C372" t="str">
            <v>Movilidad social</v>
          </cell>
          <cell r="D372" t="str">
            <v>Cerrar la brecha en el acceso y la calidad de la educación, para mejorar la formación de capital humano, incrementar la movilidad social y fomentar la construcción de ciudadanía.</v>
          </cell>
          <cell r="E372" t="str">
            <v>Educación</v>
          </cell>
          <cell r="F372" t="str">
            <v>MINEDUCACION</v>
          </cell>
          <cell r="G372" t="str">
            <v>Atención y asistencia integral a la primera infancia, la infancia, la adolescencia, la juventud y sus familias</v>
          </cell>
          <cell r="H372">
            <v>5328</v>
          </cell>
          <cell r="I372" t="str">
            <v>Porcentaje de mujeres gestantes inscritas en las modalidades de educación inicial en el marco de la atención integral que cuentan con las 3 atenciones priorizadas</v>
          </cell>
          <cell r="J372" t="str">
            <v>Producto</v>
          </cell>
          <cell r="K372" t="str">
            <v>Transversal</v>
          </cell>
          <cell r="L372" t="str">
            <v>NO</v>
          </cell>
          <cell r="M372" t="str">
            <v>SI</v>
          </cell>
          <cell r="N372" t="str">
            <v>NO</v>
          </cell>
          <cell r="O372" t="str">
            <v>SI</v>
          </cell>
          <cell r="P372" t="str">
            <v>Porcentaje</v>
          </cell>
          <cell r="Q372" t="str">
            <v>Trimestral</v>
          </cell>
          <cell r="R372" t="str">
            <v>Stock</v>
          </cell>
          <cell r="S372">
            <v>0</v>
          </cell>
          <cell r="T372">
            <v>100</v>
          </cell>
          <cell r="U372">
            <v>100</v>
          </cell>
          <cell r="V372">
            <v>100</v>
          </cell>
          <cell r="W372">
            <v>100</v>
          </cell>
          <cell r="X372">
            <v>100</v>
          </cell>
          <cell r="Y372">
            <v>0</v>
          </cell>
          <cell r="Z372">
            <v>0</v>
          </cell>
          <cell r="AA372">
            <v>0</v>
          </cell>
          <cell r="AB372">
            <v>0</v>
          </cell>
          <cell r="AC372">
            <v>0</v>
          </cell>
          <cell r="AD372">
            <v>0</v>
          </cell>
          <cell r="AE372">
            <v>0</v>
          </cell>
          <cell r="AF372">
            <v>0</v>
          </cell>
          <cell r="AG372">
            <v>0</v>
          </cell>
          <cell r="AH372" t="str">
            <v>Hector Julio Flechas</v>
          </cell>
          <cell r="AI372" t="str">
            <v>HFlechas@mineducacion.gov.co</v>
          </cell>
          <cell r="AJ372">
            <v>30</v>
          </cell>
          <cell r="AK372">
            <v>0</v>
          </cell>
          <cell r="AL372">
            <v>0</v>
          </cell>
        </row>
        <row r="373">
          <cell r="A373">
            <v>5334</v>
          </cell>
          <cell r="B373" t="str">
            <v>Todos por un Nuevo País</v>
          </cell>
          <cell r="C373" t="str">
            <v>Movilidad social</v>
          </cell>
          <cell r="D373" t="str">
            <v>Cerrar la brecha en el acceso y la calidad de la educación, para mejorar la formación de capital humano, incrementar la movilidad social y fomentar la construcción de ciudadanía.</v>
          </cell>
          <cell r="E373" t="str">
            <v>Educación</v>
          </cell>
          <cell r="F373" t="str">
            <v>MINEDUCACION</v>
          </cell>
          <cell r="G373" t="str">
            <v>Atención y asistencia integral a la primera infancia, la infancia, la adolescencia, la juventud y sus familias</v>
          </cell>
          <cell r="H373">
            <v>5334</v>
          </cell>
          <cell r="I373" t="str">
            <v>Porcentaje de talento humano cualificado vinculado a los servicios educación inicial en el marco de la atención integral.</v>
          </cell>
          <cell r="J373" t="str">
            <v>Producto</v>
          </cell>
          <cell r="K373" t="str">
            <v>Transversal</v>
          </cell>
          <cell r="L373" t="str">
            <v>NO</v>
          </cell>
          <cell r="M373" t="str">
            <v>SI</v>
          </cell>
          <cell r="N373" t="str">
            <v>NO</v>
          </cell>
          <cell r="O373" t="str">
            <v>SI</v>
          </cell>
          <cell r="P373" t="str">
            <v>Porcentaje</v>
          </cell>
          <cell r="Q373" t="str">
            <v>Semestral</v>
          </cell>
          <cell r="R373" t="str">
            <v>Stock</v>
          </cell>
          <cell r="S373">
            <v>0</v>
          </cell>
          <cell r="T373">
            <v>100</v>
          </cell>
          <cell r="U373">
            <v>100</v>
          </cell>
          <cell r="V373">
            <v>100</v>
          </cell>
          <cell r="W373">
            <v>100</v>
          </cell>
          <cell r="X373">
            <v>100</v>
          </cell>
          <cell r="Y373">
            <v>0</v>
          </cell>
          <cell r="Z373">
            <v>0</v>
          </cell>
          <cell r="AA373">
            <v>0</v>
          </cell>
          <cell r="AB373">
            <v>0</v>
          </cell>
          <cell r="AC373">
            <v>0</v>
          </cell>
          <cell r="AD373">
            <v>0</v>
          </cell>
          <cell r="AE373" t="str">
            <v>A la fecha cada una de las entidades responsables están en proceso de contratación de sus respectivos procesos de cualificación al talento humano vinculado a los servicios de educación inicial. El reporte cuantitativo es semestral.</v>
          </cell>
          <cell r="AF373">
            <v>42490.208333333299</v>
          </cell>
          <cell r="AG373">
            <v>42496.491377627302</v>
          </cell>
          <cell r="AH373" t="str">
            <v>Hector Julio Flechas</v>
          </cell>
          <cell r="AI373" t="str">
            <v>HFlechas@mineducacion.gov.co</v>
          </cell>
          <cell r="AJ373">
            <v>30</v>
          </cell>
          <cell r="AK373">
            <v>0</v>
          </cell>
          <cell r="AL373">
            <v>0</v>
          </cell>
        </row>
        <row r="374">
          <cell r="A374">
            <v>5238</v>
          </cell>
          <cell r="B374" t="str">
            <v>Todos por un Nuevo País</v>
          </cell>
          <cell r="C374" t="str">
            <v>Movilidad social</v>
          </cell>
          <cell r="D374" t="str">
            <v>Cerrar la brecha en el acceso y la calidad de la educación, para mejorar la formación de capital humano, incrementar la movilidad social y fomentar la construcción de ciudadanía.</v>
          </cell>
          <cell r="E374" t="str">
            <v>Educación</v>
          </cell>
          <cell r="F374" t="str">
            <v>MINEDUCACION</v>
          </cell>
          <cell r="G374" t="str">
            <v>Atención y asistencia integral a la primera infancia, la infancia, la adolescencia, la juventud y sus familias</v>
          </cell>
          <cell r="H374">
            <v>5238</v>
          </cell>
          <cell r="I374" t="str">
            <v>Talento humano cualificado para la atención integral a la primera infancia (MinEducación)</v>
          </cell>
          <cell r="J374" t="str">
            <v>Producto</v>
          </cell>
          <cell r="K374" t="str">
            <v>Transversal</v>
          </cell>
          <cell r="L374" t="str">
            <v>NO</v>
          </cell>
          <cell r="M374" t="str">
            <v>SI</v>
          </cell>
          <cell r="N374" t="str">
            <v>NO</v>
          </cell>
          <cell r="O374" t="str">
            <v>SI</v>
          </cell>
          <cell r="P374" t="str">
            <v>Personas</v>
          </cell>
          <cell r="Q374" t="str">
            <v>Semestral</v>
          </cell>
          <cell r="R374" t="str">
            <v>Acumulado</v>
          </cell>
          <cell r="S374">
            <v>43429</v>
          </cell>
          <cell r="T374">
            <v>1000</v>
          </cell>
          <cell r="U374">
            <v>15000</v>
          </cell>
          <cell r="V374">
            <v>15000</v>
          </cell>
          <cell r="W374">
            <v>15000</v>
          </cell>
          <cell r="X374">
            <v>46000</v>
          </cell>
          <cell r="Y374">
            <v>0</v>
          </cell>
          <cell r="Z374">
            <v>0</v>
          </cell>
          <cell r="AA374">
            <v>0</v>
          </cell>
          <cell r="AB374">
            <v>0</v>
          </cell>
          <cell r="AC374">
            <v>0</v>
          </cell>
          <cell r="AD374">
            <v>0</v>
          </cell>
          <cell r="AE374" t="str">
            <v>Durante el mes de abril se lorgó perfeccionamiento de la minuta del convenio y firma del acta de inicio por parte de los socios (ICBF, Bancolombia y MEN). Respecto a la gestión territorial para socializar el proceso y realizar acuerdos de implementación c</v>
          </cell>
          <cell r="AF374">
            <v>42490.208333333299</v>
          </cell>
          <cell r="AG374">
            <v>42496.4941819792</v>
          </cell>
          <cell r="AH374" t="str">
            <v>Hector Julio Flechas</v>
          </cell>
          <cell r="AI374" t="str">
            <v>HFlechas@mineducacion.gov.co</v>
          </cell>
          <cell r="AJ374">
            <v>30</v>
          </cell>
          <cell r="AK374">
            <v>0</v>
          </cell>
          <cell r="AL374">
            <v>0</v>
          </cell>
        </row>
        <row r="375">
          <cell r="A375">
            <v>4439</v>
          </cell>
          <cell r="B375" t="str">
            <v>Todos por un Nuevo País</v>
          </cell>
          <cell r="C375" t="str">
            <v>Movilidad social</v>
          </cell>
          <cell r="D375" t="str">
            <v>Cerrar la brecha en el acceso y la calidad de la educación, para mejorar la formación de capital humano, incrementar la movilidad social y fomentar la construcción de ciudadanía.</v>
          </cell>
          <cell r="E375" t="str">
            <v>Educación</v>
          </cell>
          <cell r="F375" t="str">
            <v>MINEDUCACION</v>
          </cell>
          <cell r="G375" t="str">
            <v>Cobertura y Equidad en educación Primaria, Básica y Media</v>
          </cell>
          <cell r="H375">
            <v>4439</v>
          </cell>
          <cell r="I375" t="str">
            <v>Tasa de supervivencia de grado primero a 11</v>
          </cell>
          <cell r="J375" t="str">
            <v>Resultado</v>
          </cell>
          <cell r="K375" t="str">
            <v>Sectorial</v>
          </cell>
          <cell r="L375" t="str">
            <v>SI</v>
          </cell>
          <cell r="M375" t="str">
            <v>SI</v>
          </cell>
          <cell r="N375" t="str">
            <v>NO</v>
          </cell>
          <cell r="O375" t="str">
            <v>SI</v>
          </cell>
          <cell r="P375" t="str">
            <v>Tasa</v>
          </cell>
          <cell r="Q375" t="str">
            <v>Anual</v>
          </cell>
          <cell r="R375" t="str">
            <v>Capacidad</v>
          </cell>
          <cell r="S375">
            <v>37.200000000000003</v>
          </cell>
          <cell r="T375">
            <v>39.22</v>
          </cell>
          <cell r="U375">
            <v>41.15</v>
          </cell>
          <cell r="V375">
            <v>43.01</v>
          </cell>
          <cell r="W375">
            <v>45</v>
          </cell>
          <cell r="X375">
            <v>45</v>
          </cell>
          <cell r="Y375">
            <v>0</v>
          </cell>
          <cell r="Z375">
            <v>0</v>
          </cell>
          <cell r="AA375">
            <v>0</v>
          </cell>
          <cell r="AB375">
            <v>0</v>
          </cell>
          <cell r="AC375">
            <v>0</v>
          </cell>
          <cell r="AD375">
            <v>0</v>
          </cell>
          <cell r="AE375" t="str">
            <v xml:space="preserve">Las Secretarías de Educación realizarón revisión y ajustes a las propuestas de JEC realizadas por las cajas de compensación. Aún no se ha realizado verificación de los beneficiarios de la estrategia. Con relación al servicio de transporte escolar algunas </v>
          </cell>
          <cell r="AF375">
            <v>42490.208333333299</v>
          </cell>
          <cell r="AG375">
            <v>42495.647693437502</v>
          </cell>
          <cell r="AH375" t="str">
            <v>Hector Julio Flechas</v>
          </cell>
          <cell r="AI375" t="str">
            <v>HFlechas@mineducacion.gov.co</v>
          </cell>
          <cell r="AJ375">
            <v>360</v>
          </cell>
          <cell r="AK375">
            <v>0</v>
          </cell>
          <cell r="AL375">
            <v>0</v>
          </cell>
        </row>
        <row r="376">
          <cell r="A376">
            <v>4440</v>
          </cell>
          <cell r="B376" t="str">
            <v>Todos por un Nuevo País</v>
          </cell>
          <cell r="C376" t="str">
            <v>Movilidad social</v>
          </cell>
          <cell r="D376" t="str">
            <v>Cerrar la brecha en el acceso y la calidad de la educación, para mejorar la formación de capital humano, incrementar la movilidad social y fomentar la construcción de ciudadanía.</v>
          </cell>
          <cell r="E376" t="str">
            <v>Educación</v>
          </cell>
          <cell r="F376" t="str">
            <v>MINEDUCACION</v>
          </cell>
          <cell r="G376" t="str">
            <v>Cobertura y Equidad en educación Primaria, Básica y Media</v>
          </cell>
          <cell r="H376">
            <v>4440</v>
          </cell>
          <cell r="I376" t="str">
            <v>Porcentaje de matrícula oficial con conexión a internet</v>
          </cell>
          <cell r="J376" t="str">
            <v>Producto</v>
          </cell>
          <cell r="K376" t="str">
            <v>Sectorial</v>
          </cell>
          <cell r="L376" t="str">
            <v>SI</v>
          </cell>
          <cell r="M376" t="str">
            <v>SI</v>
          </cell>
          <cell r="N376" t="str">
            <v>NO</v>
          </cell>
          <cell r="O376" t="str">
            <v>SI</v>
          </cell>
          <cell r="P376" t="str">
            <v>Porcentaje</v>
          </cell>
          <cell r="Q376" t="str">
            <v>Mensual</v>
          </cell>
          <cell r="R376" t="str">
            <v>Capacidad</v>
          </cell>
          <cell r="S376">
            <v>68</v>
          </cell>
          <cell r="T376">
            <v>70</v>
          </cell>
          <cell r="U376">
            <v>76</v>
          </cell>
          <cell r="V376">
            <v>83</v>
          </cell>
          <cell r="W376">
            <v>90</v>
          </cell>
          <cell r="X376">
            <v>90</v>
          </cell>
          <cell r="Y376">
            <v>54.9</v>
          </cell>
          <cell r="Z376">
            <v>0</v>
          </cell>
          <cell r="AA376">
            <v>54.9</v>
          </cell>
          <cell r="AB376">
            <v>0</v>
          </cell>
          <cell r="AC376">
            <v>42490.208333333299</v>
          </cell>
          <cell r="AD376">
            <v>42496.489592743099</v>
          </cell>
          <cell r="AE376" t="str">
            <v>04/16, indicador aumentó a 54,9%. Cotts conectividad firmados 2° sem/15, terminando.disminución cobertura/desconectar 366 sedes en 7 secretarías. corte abril 13.229 sedes conectadas 30,7%, 4.289.789 est beneficiados(54,9%), 273.660 ests más que en marzo&gt;C</v>
          </cell>
          <cell r="AF376">
            <v>42490.208333333299</v>
          </cell>
          <cell r="AG376">
            <v>42496.489592476901</v>
          </cell>
          <cell r="AH376" t="str">
            <v>Luis Bernardo Carrillo</v>
          </cell>
          <cell r="AI376" t="str">
            <v>LCarrillo@mineducacion.gov.co</v>
          </cell>
          <cell r="AJ376">
            <v>0</v>
          </cell>
          <cell r="AK376">
            <v>42520.208333333299</v>
          </cell>
          <cell r="AL376">
            <v>-13</v>
          </cell>
        </row>
        <row r="377">
          <cell r="A377">
            <v>4441</v>
          </cell>
          <cell r="B377" t="str">
            <v>Todos por un Nuevo País</v>
          </cell>
          <cell r="C377" t="str">
            <v>Movilidad social</v>
          </cell>
          <cell r="D377" t="str">
            <v>Cerrar la brecha en el acceso y la calidad de la educación, para mejorar la formación de capital humano, incrementar la movilidad social y fomentar la construcción de ciudadanía.</v>
          </cell>
          <cell r="E377" t="str">
            <v>Educación</v>
          </cell>
          <cell r="F377" t="str">
            <v>MINEDUCACION</v>
          </cell>
          <cell r="G377" t="str">
            <v>Cobertura y Equidad en educación Primaria, Básica y Media</v>
          </cell>
          <cell r="H377">
            <v>4441</v>
          </cell>
          <cell r="I377" t="str">
            <v>Proporción de niños entre 6 y 16 años en el hogar que asisten al colegio</v>
          </cell>
          <cell r="J377" t="str">
            <v>Resultado</v>
          </cell>
          <cell r="K377" t="str">
            <v>Sectorial</v>
          </cell>
          <cell r="L377" t="str">
            <v>SI</v>
          </cell>
          <cell r="M377" t="str">
            <v>SI</v>
          </cell>
          <cell r="N377" t="str">
            <v>NO</v>
          </cell>
          <cell r="O377" t="str">
            <v>SI</v>
          </cell>
          <cell r="P377" t="str">
            <v>Porcentaje</v>
          </cell>
          <cell r="Q377" t="str">
            <v>Anual</v>
          </cell>
          <cell r="R377" t="str">
            <v>Capacidad</v>
          </cell>
          <cell r="S377">
            <v>87.1</v>
          </cell>
          <cell r="T377">
            <v>89.01</v>
          </cell>
          <cell r="U377">
            <v>91.09</v>
          </cell>
          <cell r="V377">
            <v>91.682000000000002</v>
          </cell>
          <cell r="W377">
            <v>93</v>
          </cell>
          <cell r="X377">
            <v>93</v>
          </cell>
          <cell r="Y377">
            <v>0</v>
          </cell>
          <cell r="Z377">
            <v>0</v>
          </cell>
          <cell r="AA377">
            <v>0</v>
          </cell>
          <cell r="AB377">
            <v>0</v>
          </cell>
          <cell r="AC377">
            <v>0</v>
          </cell>
          <cell r="AD377">
            <v>0</v>
          </cell>
          <cell r="AE377" t="str">
            <v>En el mes de abril las Secretarías de Educación y las cajas de compensación realizan la revisión de los convenios y se empieza a recopilar el número de beneficiarios con JEC. Las entidades territoriales certificadas garantizan la prestación del servicio d</v>
          </cell>
          <cell r="AF377">
            <v>42490.208333333299</v>
          </cell>
          <cell r="AG377">
            <v>42495.645714201397</v>
          </cell>
          <cell r="AH377" t="str">
            <v>Hector Julio Flechas</v>
          </cell>
          <cell r="AI377" t="str">
            <v>HFlechas@mineducacion.gov.co</v>
          </cell>
          <cell r="AJ377">
            <v>150</v>
          </cell>
          <cell r="AK377">
            <v>0</v>
          </cell>
          <cell r="AL377">
            <v>0</v>
          </cell>
        </row>
        <row r="378">
          <cell r="A378">
            <v>4442</v>
          </cell>
          <cell r="B378" t="str">
            <v>Todos por un Nuevo País</v>
          </cell>
          <cell r="C378" t="str">
            <v>Movilidad social</v>
          </cell>
          <cell r="D378" t="str">
            <v>Cerrar la brecha en el acceso y la calidad de la educación, para mejorar la formación de capital humano, incrementar la movilidad social y fomentar la construcción de ciudadanía.</v>
          </cell>
          <cell r="E378" t="str">
            <v>Educación</v>
          </cell>
          <cell r="F378" t="str">
            <v>MINEDUCACION</v>
          </cell>
          <cell r="G378" t="str">
            <v>Cobertura y Equidad en educación Primaria, Básica y Media</v>
          </cell>
          <cell r="H378">
            <v>4442</v>
          </cell>
          <cell r="I378" t="str">
            <v>Tasa de deserción intra-anual de educación preescolar, básica y media</v>
          </cell>
          <cell r="J378" t="str">
            <v>Resultado</v>
          </cell>
          <cell r="K378" t="str">
            <v>Sectorial</v>
          </cell>
          <cell r="L378" t="str">
            <v>SI</v>
          </cell>
          <cell r="M378" t="str">
            <v>SI</v>
          </cell>
          <cell r="N378" t="str">
            <v>NO</v>
          </cell>
          <cell r="O378" t="str">
            <v>SI</v>
          </cell>
          <cell r="P378" t="str">
            <v>Porcentaje</v>
          </cell>
          <cell r="Q378" t="str">
            <v>Anual</v>
          </cell>
          <cell r="R378" t="str">
            <v>Reducción</v>
          </cell>
          <cell r="S378">
            <v>3.1</v>
          </cell>
          <cell r="T378">
            <v>3.03</v>
          </cell>
          <cell r="U378">
            <v>2.95</v>
          </cell>
          <cell r="V378">
            <v>2.88</v>
          </cell>
          <cell r="W378">
            <v>2.5</v>
          </cell>
          <cell r="X378">
            <v>2.5</v>
          </cell>
          <cell r="Y378">
            <v>0</v>
          </cell>
          <cell r="Z378">
            <v>0</v>
          </cell>
          <cell r="AA378">
            <v>0</v>
          </cell>
          <cell r="AB378">
            <v>0</v>
          </cell>
          <cell r="AC378">
            <v>0</v>
          </cell>
          <cell r="AD378">
            <v>0</v>
          </cell>
          <cell r="AE378" t="str">
            <v>La prestación del servicio del transporte escolar debe garantizar el acceso y la permanencia de los estudiantes que habitan en zonas dispersas o lejanas de las instituciones educativas por tal razón las secretarías de educación adelantan acciones de finan</v>
          </cell>
          <cell r="AF378">
            <v>42490.208333333299</v>
          </cell>
          <cell r="AG378">
            <v>42495.645015358801</v>
          </cell>
          <cell r="AH378" t="str">
            <v>Hector Julio Flechas</v>
          </cell>
          <cell r="AI378" t="str">
            <v>HFlechas@mineducacion.gov.co</v>
          </cell>
          <cell r="AJ378">
            <v>180</v>
          </cell>
          <cell r="AK378">
            <v>0</v>
          </cell>
          <cell r="AL378">
            <v>0</v>
          </cell>
        </row>
        <row r="379">
          <cell r="A379">
            <v>4465</v>
          </cell>
          <cell r="B379" t="str">
            <v>Todos por un Nuevo País</v>
          </cell>
          <cell r="C379" t="str">
            <v>Movilidad social</v>
          </cell>
          <cell r="D379" t="str">
            <v>Cerrar la brecha en el acceso y la calidad de la educación, para mejorar la formación de capital humano, incrementar la movilidad social y fomentar la construcción de ciudadanía.</v>
          </cell>
          <cell r="E379" t="str">
            <v>Educación</v>
          </cell>
          <cell r="F379" t="str">
            <v>MINEDUCACION</v>
          </cell>
          <cell r="G379" t="str">
            <v>Cobertura y Equidad en educación Primaria, Básica y Media</v>
          </cell>
          <cell r="H379">
            <v>4465</v>
          </cell>
          <cell r="I379" t="str">
            <v>Tasa de analfabetismo para población de 15 años y más</v>
          </cell>
          <cell r="J379" t="str">
            <v>Resultado</v>
          </cell>
          <cell r="K379" t="str">
            <v>Sectorial</v>
          </cell>
          <cell r="L379" t="str">
            <v>SI</v>
          </cell>
          <cell r="M379" t="str">
            <v>SI</v>
          </cell>
          <cell r="N379" t="str">
            <v>NO</v>
          </cell>
          <cell r="O379" t="str">
            <v>SI</v>
          </cell>
          <cell r="P379" t="str">
            <v>Tasa</v>
          </cell>
          <cell r="Q379" t="str">
            <v>Anual</v>
          </cell>
          <cell r="R379" t="str">
            <v>Reducción</v>
          </cell>
          <cell r="S379">
            <v>5.81</v>
          </cell>
          <cell r="T379">
            <v>5.3540000000000001</v>
          </cell>
          <cell r="U379">
            <v>4.8970000000000002</v>
          </cell>
          <cell r="V379">
            <v>4.4409999999999998</v>
          </cell>
          <cell r="W379">
            <v>3.8</v>
          </cell>
          <cell r="X379">
            <v>3.8</v>
          </cell>
          <cell r="Y379">
            <v>0</v>
          </cell>
          <cell r="Z379">
            <v>0</v>
          </cell>
          <cell r="AA379">
            <v>0</v>
          </cell>
          <cell r="AB379">
            <v>0</v>
          </cell>
          <cell r="AC379">
            <v>0</v>
          </cell>
          <cell r="AD379">
            <v>0</v>
          </cell>
          <cell r="AE379" t="str">
            <v>En el marco de la ejecución de los contratos suscritos entre el Ministerio de Educación Nacional, la Universidad Católica de Oriente y la Fundación para la Reconciliación, se desarrollan acciones preliminares que consisten en la focalización de 52.800 per</v>
          </cell>
          <cell r="AF379">
            <v>42490.208333333299</v>
          </cell>
          <cell r="AG379">
            <v>42495.641349999998</v>
          </cell>
          <cell r="AH379" t="str">
            <v>Hector Julio Flechas</v>
          </cell>
          <cell r="AI379" t="str">
            <v>HFlechas@mineducacion.gov.co</v>
          </cell>
          <cell r="AJ379">
            <v>180</v>
          </cell>
          <cell r="AK379">
            <v>0</v>
          </cell>
          <cell r="AL379">
            <v>0</v>
          </cell>
        </row>
        <row r="380">
          <cell r="A380">
            <v>4466</v>
          </cell>
          <cell r="B380" t="str">
            <v>Todos por un Nuevo País</v>
          </cell>
          <cell r="C380" t="str">
            <v>Movilidad social</v>
          </cell>
          <cell r="D380" t="str">
            <v>Cerrar la brecha en el acceso y la calidad de la educación, para mejorar la formación de capital humano, incrementar la movilidad social y fomentar la construcción de ciudadanía.</v>
          </cell>
          <cell r="E380" t="str">
            <v>Educación</v>
          </cell>
          <cell r="F380" t="str">
            <v>MINEDUCACION</v>
          </cell>
          <cell r="G380" t="str">
            <v>Cobertura y Equidad en educación Primaria, Básica y Media</v>
          </cell>
          <cell r="H380">
            <v>4466</v>
          </cell>
          <cell r="I380" t="str">
            <v>Nuevos jóvenes y adultos alfabetizados</v>
          </cell>
          <cell r="J380" t="str">
            <v>Gestión</v>
          </cell>
          <cell r="K380" t="str">
            <v>Sectorial</v>
          </cell>
          <cell r="L380" t="str">
            <v>SI</v>
          </cell>
          <cell r="M380" t="str">
            <v>SI</v>
          </cell>
          <cell r="N380" t="str">
            <v>NO</v>
          </cell>
          <cell r="O380" t="str">
            <v>SI</v>
          </cell>
          <cell r="P380" t="str">
            <v>Jovenes y adultos</v>
          </cell>
          <cell r="Q380" t="str">
            <v>Anual</v>
          </cell>
          <cell r="R380" t="str">
            <v>Flujo</v>
          </cell>
          <cell r="S380">
            <v>419082</v>
          </cell>
          <cell r="T380">
            <v>121397</v>
          </cell>
          <cell r="U380">
            <v>292218</v>
          </cell>
          <cell r="V380">
            <v>478487</v>
          </cell>
          <cell r="W380">
            <v>676000</v>
          </cell>
          <cell r="X380">
            <v>676000</v>
          </cell>
          <cell r="Y380">
            <v>0</v>
          </cell>
          <cell r="Z380">
            <v>0</v>
          </cell>
          <cell r="AA380">
            <v>0</v>
          </cell>
          <cell r="AB380">
            <v>0</v>
          </cell>
          <cell r="AC380">
            <v>0</v>
          </cell>
          <cell r="AD380">
            <v>0</v>
          </cell>
          <cell r="AE380" t="str">
            <v>En la presente vigencia se está haciendo seguimiento mensual al registro de matrícula, haciendo las consultas correspondientes a la base de datos del corte mensual, seleccionando la población matriculada en el ciclo I de educación de jóvenes y adultos, ve</v>
          </cell>
          <cell r="AF380">
            <v>42490.208333333299</v>
          </cell>
          <cell r="AG380">
            <v>42495.640432557899</v>
          </cell>
          <cell r="AH380" t="str">
            <v>Hector Julio Flechas</v>
          </cell>
          <cell r="AI380" t="str">
            <v>HFlechas@mineducacion.gov.co</v>
          </cell>
          <cell r="AJ380">
            <v>0</v>
          </cell>
          <cell r="AK380">
            <v>0</v>
          </cell>
          <cell r="AL380">
            <v>0</v>
          </cell>
        </row>
        <row r="381">
          <cell r="A381">
            <v>4447</v>
          </cell>
          <cell r="B381" t="str">
            <v>Todos por un Nuevo País</v>
          </cell>
          <cell r="C381" t="str">
            <v>Movilidad social</v>
          </cell>
          <cell r="D381" t="str">
            <v>Cerrar la brecha en el acceso y la calidad de la educación, para mejorar la formación de capital humano, incrementar la movilidad social y fomentar la construcción de ciudadanía.</v>
          </cell>
          <cell r="E381" t="str">
            <v>Educación</v>
          </cell>
          <cell r="F381" t="str">
            <v>MINEDUCACION</v>
          </cell>
          <cell r="G381" t="str">
            <v>Fomento de la Educación Superior</v>
          </cell>
          <cell r="H381">
            <v>4447</v>
          </cell>
          <cell r="I381" t="str">
            <v>Estudiantes beneficiados con créditos condonables para programas profesionales de licenciatura en Instituciones Educativas Certificadas con alta calidad</v>
          </cell>
          <cell r="J381" t="str">
            <v>Producto</v>
          </cell>
          <cell r="K381" t="str">
            <v>Sectorial</v>
          </cell>
          <cell r="L381" t="str">
            <v>SI</v>
          </cell>
          <cell r="M381" t="str">
            <v>SI</v>
          </cell>
          <cell r="N381" t="str">
            <v>NO</v>
          </cell>
          <cell r="O381" t="str">
            <v>SI</v>
          </cell>
          <cell r="P381" t="str">
            <v>Estudiantes</v>
          </cell>
          <cell r="Q381" t="str">
            <v>Semestral</v>
          </cell>
          <cell r="R381" t="str">
            <v>Capacidad</v>
          </cell>
          <cell r="S381">
            <v>117</v>
          </cell>
          <cell r="T381">
            <v>250</v>
          </cell>
          <cell r="U381">
            <v>500</v>
          </cell>
          <cell r="V381">
            <v>1000</v>
          </cell>
          <cell r="W381">
            <v>2000</v>
          </cell>
          <cell r="X381">
            <v>2000</v>
          </cell>
          <cell r="Y381">
            <v>0</v>
          </cell>
          <cell r="Z381">
            <v>0</v>
          </cell>
          <cell r="AA381">
            <v>0</v>
          </cell>
          <cell r="AB381">
            <v>0</v>
          </cell>
          <cell r="AC381">
            <v>0</v>
          </cell>
          <cell r="AD381">
            <v>0</v>
          </cell>
          <cell r="AE381" t="str">
            <v>Durante el mes de marzo el MEN no indicó sobre la realización de un un nuevo convenio, teniendo en cuenta que se destinarán recursos para apoyar el Programa de Ser Pilo Paga dirigido a beneficiarios que deseen iniciar estudios en programas de licenciatura</v>
          </cell>
          <cell r="AF381">
            <v>42460.208333333299</v>
          </cell>
          <cell r="AG381">
            <v>42472.628936574103</v>
          </cell>
          <cell r="AH381" t="str">
            <v>Luis Bernardo Carrillo</v>
          </cell>
          <cell r="AI381" t="str">
            <v>LCarrillo@mineducacion.gov.co</v>
          </cell>
          <cell r="AJ381">
            <v>15</v>
          </cell>
          <cell r="AK381">
            <v>0</v>
          </cell>
          <cell r="AL381">
            <v>0</v>
          </cell>
        </row>
        <row r="382">
          <cell r="A382">
            <v>4453</v>
          </cell>
          <cell r="B382" t="str">
            <v>Todos por un Nuevo País</v>
          </cell>
          <cell r="C382" t="str">
            <v>Movilidad social</v>
          </cell>
          <cell r="D382" t="str">
            <v>Cerrar la brecha en el acceso y la calidad de la educación, para mejorar la formación de capital humano, incrementar la movilidad social y fomentar la construcción de ciudadanía.</v>
          </cell>
          <cell r="E382" t="str">
            <v>Educación</v>
          </cell>
          <cell r="F382" t="str">
            <v>MINEDUCACION</v>
          </cell>
          <cell r="G382" t="str">
            <v>Fomento de la Educación Superior</v>
          </cell>
          <cell r="H382">
            <v>4453</v>
          </cell>
          <cell r="I382" t="str">
            <v>Porcentaje de cupos de educación técnica y tecnológica con acreditación de alta calidad en programas e IES con acreditacion de alta calidad</v>
          </cell>
          <cell r="J382" t="str">
            <v>Resultado</v>
          </cell>
          <cell r="K382" t="str">
            <v>Sectorial</v>
          </cell>
          <cell r="L382" t="str">
            <v>SI</v>
          </cell>
          <cell r="M382" t="str">
            <v>SI</v>
          </cell>
          <cell r="N382" t="str">
            <v>NO</v>
          </cell>
          <cell r="O382" t="str">
            <v>SI</v>
          </cell>
          <cell r="P382" t="str">
            <v>Porcentaje</v>
          </cell>
          <cell r="Q382" t="str">
            <v>Anual</v>
          </cell>
          <cell r="R382" t="str">
            <v>Capacidad</v>
          </cell>
          <cell r="S382">
            <v>10.199999999999999</v>
          </cell>
          <cell r="T382">
            <v>11.2</v>
          </cell>
          <cell r="U382">
            <v>12.4</v>
          </cell>
          <cell r="V382">
            <v>13.7</v>
          </cell>
          <cell r="W382">
            <v>15</v>
          </cell>
          <cell r="X382">
            <v>15</v>
          </cell>
          <cell r="Y382">
            <v>0</v>
          </cell>
          <cell r="Z382">
            <v>0</v>
          </cell>
          <cell r="AA382">
            <v>0</v>
          </cell>
          <cell r="AB382">
            <v>0</v>
          </cell>
          <cell r="AC382">
            <v>0</v>
          </cell>
          <cell r="AD382">
            <v>0</v>
          </cell>
          <cell r="AE382"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2">
            <v>42490.208333333299</v>
          </cell>
          <cell r="AG382">
            <v>42500.472604050898</v>
          </cell>
          <cell r="AH382" t="str">
            <v>Luis Bernardo Carrillo</v>
          </cell>
          <cell r="AI382" t="str">
            <v>LCarrillo@mineducacion.gov.co</v>
          </cell>
          <cell r="AJ382">
            <v>90</v>
          </cell>
          <cell r="AK382">
            <v>0</v>
          </cell>
          <cell r="AL382">
            <v>0</v>
          </cell>
        </row>
        <row r="383">
          <cell r="A383">
            <v>4454</v>
          </cell>
          <cell r="B383" t="str">
            <v>Todos por un Nuevo País</v>
          </cell>
          <cell r="C383" t="str">
            <v>Movilidad social</v>
          </cell>
          <cell r="D383" t="str">
            <v>Cerrar la brecha en el acceso y la calidad de la educación, para mejorar la formación de capital humano, incrementar la movilidad social y fomentar la construcción de ciudadanía.</v>
          </cell>
          <cell r="E383" t="str">
            <v>Educación</v>
          </cell>
          <cell r="F383" t="str">
            <v>MINEDUCACION</v>
          </cell>
          <cell r="G383" t="str">
            <v>Fomento de la Educación Superior</v>
          </cell>
          <cell r="H383">
            <v>4454</v>
          </cell>
          <cell r="I383" t="str">
            <v>Nuevos cupos en educación técnica y tecnológica</v>
          </cell>
          <cell r="J383" t="str">
            <v>Gestión</v>
          </cell>
          <cell r="K383" t="str">
            <v>Sectorial</v>
          </cell>
          <cell r="L383" t="str">
            <v>SI</v>
          </cell>
          <cell r="M383" t="str">
            <v>SI</v>
          </cell>
          <cell r="N383" t="str">
            <v>NO</v>
          </cell>
          <cell r="O383" t="str">
            <v>SI</v>
          </cell>
          <cell r="P383" t="str">
            <v>Cupos</v>
          </cell>
          <cell r="Q383" t="str">
            <v>Anual</v>
          </cell>
          <cell r="R383" t="str">
            <v>Flujo</v>
          </cell>
          <cell r="S383">
            <v>159365</v>
          </cell>
          <cell r="T383">
            <v>36905</v>
          </cell>
          <cell r="U383">
            <v>73810</v>
          </cell>
          <cell r="V383">
            <v>110715</v>
          </cell>
          <cell r="W383">
            <v>150000</v>
          </cell>
          <cell r="X383">
            <v>150000</v>
          </cell>
          <cell r="Y383">
            <v>0</v>
          </cell>
          <cell r="Z383">
            <v>0</v>
          </cell>
          <cell r="AA383">
            <v>0</v>
          </cell>
          <cell r="AB383">
            <v>0</v>
          </cell>
          <cell r="AC383">
            <v>0</v>
          </cell>
          <cell r="AD383">
            <v>0</v>
          </cell>
          <cell r="AE383"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3">
            <v>42490.208333333299</v>
          </cell>
          <cell r="AG383">
            <v>42500.621906909699</v>
          </cell>
          <cell r="AH383" t="str">
            <v>Luis Bernardo Carrillo</v>
          </cell>
          <cell r="AI383" t="str">
            <v>LCarrillo@mineducacion.gov.co</v>
          </cell>
          <cell r="AJ383">
            <v>180</v>
          </cell>
          <cell r="AK383">
            <v>0</v>
          </cell>
          <cell r="AL383">
            <v>0</v>
          </cell>
        </row>
        <row r="384">
          <cell r="A384">
            <v>4455</v>
          </cell>
          <cell r="B384" t="str">
            <v>Todos por un Nuevo País</v>
          </cell>
          <cell r="C384" t="str">
            <v>Movilidad social</v>
          </cell>
          <cell r="D384" t="str">
            <v>Cerrar la brecha en el acceso y la calidad de la educación, para mejorar la formación de capital humano, incrementar la movilidad social y fomentar la construcción de ciudadanía.</v>
          </cell>
          <cell r="E384" t="str">
            <v>Educación</v>
          </cell>
          <cell r="F384" t="str">
            <v>MINEDUCACION</v>
          </cell>
          <cell r="G384" t="str">
            <v>Fomento de la Educación Superior</v>
          </cell>
          <cell r="H384">
            <v>4455</v>
          </cell>
          <cell r="I384" t="str">
            <v>Tasa de deserción anual en educación técnica y tecnológica</v>
          </cell>
          <cell r="J384" t="str">
            <v>Resultado</v>
          </cell>
          <cell r="K384" t="str">
            <v>Sectorial</v>
          </cell>
          <cell r="L384" t="str">
            <v>SI</v>
          </cell>
          <cell r="M384" t="str">
            <v>NO</v>
          </cell>
          <cell r="N384" t="str">
            <v>NO</v>
          </cell>
          <cell r="O384" t="str">
            <v>SI</v>
          </cell>
          <cell r="P384" t="str">
            <v>Tasa</v>
          </cell>
          <cell r="Q384" t="str">
            <v>Anual</v>
          </cell>
          <cell r="R384" t="str">
            <v>Reducción</v>
          </cell>
          <cell r="S384">
            <v>19.399999999999999</v>
          </cell>
          <cell r="T384">
            <v>18.3</v>
          </cell>
          <cell r="U384">
            <v>17.2</v>
          </cell>
          <cell r="V384">
            <v>16.100000000000001</v>
          </cell>
          <cell r="W384">
            <v>15</v>
          </cell>
          <cell r="X384">
            <v>15</v>
          </cell>
          <cell r="Y384">
            <v>0</v>
          </cell>
          <cell r="Z384">
            <v>0</v>
          </cell>
          <cell r="AA384">
            <v>0</v>
          </cell>
          <cell r="AB384">
            <v>0</v>
          </cell>
          <cell r="AC384">
            <v>0</v>
          </cell>
          <cell r="AD384">
            <v>0</v>
          </cell>
          <cell r="AE384" t="str">
            <v>El día 5 de abril fue aprobado en Comité de Contratación el insumo modelo de los convenios con recursos BID, en torno a temas de cobertura, acreditación y deserción. Se recibió la carta del BID donde autoriza ampliar el plazo hasta febrero de 2017, con el</v>
          </cell>
          <cell r="AF384">
            <v>42490.208333333299</v>
          </cell>
          <cell r="AG384">
            <v>42496.510426041699</v>
          </cell>
          <cell r="AH384" t="str">
            <v>Luis Bernardo Carrillo</v>
          </cell>
          <cell r="AI384" t="str">
            <v>LCarrillo@mineducacion.gov.co</v>
          </cell>
          <cell r="AJ384">
            <v>180</v>
          </cell>
          <cell r="AK384">
            <v>0</v>
          </cell>
          <cell r="AL384">
            <v>0</v>
          </cell>
        </row>
        <row r="385">
          <cell r="A385">
            <v>4456</v>
          </cell>
          <cell r="B385" t="str">
            <v>Todos por un Nuevo País</v>
          </cell>
          <cell r="C385" t="str">
            <v>Movilidad social</v>
          </cell>
          <cell r="D385" t="str">
            <v>Cerrar la brecha en el acceso y la calidad de la educación, para mejorar la formación de capital humano, incrementar la movilidad social y fomentar la construcción de ciudadanía.</v>
          </cell>
          <cell r="E385" t="str">
            <v>Educación</v>
          </cell>
          <cell r="F385" t="str">
            <v>MINEDUCACION</v>
          </cell>
          <cell r="G385" t="str">
            <v>Fomento de la Educación Superior</v>
          </cell>
          <cell r="H385">
            <v>4456</v>
          </cell>
          <cell r="I385" t="str">
            <v>Tasa de cobertura en educación superior</v>
          </cell>
          <cell r="J385" t="str">
            <v>Resultado</v>
          </cell>
          <cell r="K385" t="str">
            <v>Sectorial</v>
          </cell>
          <cell r="L385" t="str">
            <v>SI</v>
          </cell>
          <cell r="M385" t="str">
            <v>SI</v>
          </cell>
          <cell r="N385" t="str">
            <v>NO</v>
          </cell>
          <cell r="O385" t="str">
            <v>SI</v>
          </cell>
          <cell r="P385" t="str">
            <v>Tasa</v>
          </cell>
          <cell r="Q385" t="str">
            <v>Anual</v>
          </cell>
          <cell r="R385" t="str">
            <v>Capacidad</v>
          </cell>
          <cell r="S385">
            <v>46.1</v>
          </cell>
          <cell r="T385">
            <v>48.9</v>
          </cell>
          <cell r="U385">
            <v>51.6</v>
          </cell>
          <cell r="V385">
            <v>54.3</v>
          </cell>
          <cell r="W385">
            <v>57</v>
          </cell>
          <cell r="X385">
            <v>57</v>
          </cell>
          <cell r="Y385">
            <v>0</v>
          </cell>
          <cell r="Z385">
            <v>0</v>
          </cell>
          <cell r="AA385">
            <v>0</v>
          </cell>
          <cell r="AB385">
            <v>0</v>
          </cell>
          <cell r="AC385">
            <v>0</v>
          </cell>
          <cell r="AD385">
            <v>0</v>
          </cell>
          <cell r="AE385" t="str">
            <v>Mesa Regionalización CESU-ASCUN 15-04-16. Discusión caps 4 y 5 Documento Política y Financiación Regionalización. Discución: Transformar U departamentales en nacionales /eliminar injerencia política departamental en presupuesto de IES públicas. Debate nec</v>
          </cell>
          <cell r="AF385">
            <v>42490.208333333299</v>
          </cell>
          <cell r="AG385">
            <v>42496.509661886601</v>
          </cell>
          <cell r="AH385" t="str">
            <v>Luis Bernardo Carrillo</v>
          </cell>
          <cell r="AI385" t="str">
            <v>LCarrillo@mineducacion.gov.co</v>
          </cell>
          <cell r="AJ385">
            <v>180</v>
          </cell>
          <cell r="AK385">
            <v>0</v>
          </cell>
          <cell r="AL385">
            <v>0</v>
          </cell>
        </row>
        <row r="386">
          <cell r="A386">
            <v>4457</v>
          </cell>
          <cell r="B386" t="str">
            <v>Todos por un Nuevo País</v>
          </cell>
          <cell r="C386" t="str">
            <v>Movilidad social</v>
          </cell>
          <cell r="D386" t="str">
            <v>Cerrar la brecha en el acceso y la calidad de la educación, para mejorar la formación de capital humano, incrementar la movilidad social y fomentar la construcción de ciudadanía.</v>
          </cell>
          <cell r="E386" t="str">
            <v>Educación</v>
          </cell>
          <cell r="F386" t="str">
            <v>MINEDUCACION</v>
          </cell>
          <cell r="G386" t="str">
            <v>Fomento de la Educación Superior</v>
          </cell>
          <cell r="H386">
            <v>4457</v>
          </cell>
          <cell r="I386" t="str">
            <v>Departamentos con tasa de Cobertura en Educación Superior por encima del 20%</v>
          </cell>
          <cell r="J386" t="str">
            <v>Resultado</v>
          </cell>
          <cell r="K386" t="str">
            <v>Sectorial</v>
          </cell>
          <cell r="L386" t="str">
            <v>SI</v>
          </cell>
          <cell r="M386" t="str">
            <v>SI</v>
          </cell>
          <cell r="N386" t="str">
            <v>NO</v>
          </cell>
          <cell r="O386" t="str">
            <v>SI</v>
          </cell>
          <cell r="P386" t="str">
            <v>Departamentos</v>
          </cell>
          <cell r="Q386" t="str">
            <v>Anual</v>
          </cell>
          <cell r="R386" t="str">
            <v>Capacidad</v>
          </cell>
          <cell r="S386">
            <v>25</v>
          </cell>
          <cell r="T386">
            <v>27</v>
          </cell>
          <cell r="U386">
            <v>29</v>
          </cell>
          <cell r="V386">
            <v>31</v>
          </cell>
          <cell r="W386">
            <v>33</v>
          </cell>
          <cell r="X386">
            <v>33</v>
          </cell>
          <cell r="Y386">
            <v>0</v>
          </cell>
          <cell r="Z386">
            <v>0</v>
          </cell>
          <cell r="AA386">
            <v>0</v>
          </cell>
          <cell r="AB386">
            <v>0</v>
          </cell>
          <cell r="AC386">
            <v>0</v>
          </cell>
          <cell r="AD386">
            <v>0</v>
          </cell>
          <cell r="AE386" t="str">
            <v>Mesa Regionalización CESU-ASCUN 15-04-16. Discusión caps 4 y 5 Documento Política y Financiación Regionalización. Discución: Transformar U departamentales en nacionales /eliminar injerencia política departamental en presupuesto de IES públicas. Debate nec</v>
          </cell>
          <cell r="AF386">
            <v>42490.208333333299</v>
          </cell>
          <cell r="AG386">
            <v>42496.510035416701</v>
          </cell>
          <cell r="AH386" t="str">
            <v>Luis Bernardo Carrillo</v>
          </cell>
          <cell r="AI386" t="str">
            <v>LCarrillo@mineducacion.gov.co</v>
          </cell>
          <cell r="AJ386">
            <v>180</v>
          </cell>
          <cell r="AK386">
            <v>0</v>
          </cell>
          <cell r="AL386">
            <v>0</v>
          </cell>
        </row>
        <row r="387">
          <cell r="A387">
            <v>4458</v>
          </cell>
          <cell r="B387" t="str">
            <v>Todos por un Nuevo País</v>
          </cell>
          <cell r="C387" t="str">
            <v>Movilidad social</v>
          </cell>
          <cell r="D387" t="str">
            <v>Cerrar la brecha en el acceso y la calidad de la educación, para mejorar la formación de capital humano, incrementar la movilidad social y fomentar la construcción de ciudadanía.</v>
          </cell>
          <cell r="E387" t="str">
            <v>Educación</v>
          </cell>
          <cell r="F387" t="str">
            <v>MINEDUCACION</v>
          </cell>
          <cell r="G387" t="str">
            <v>Fomento de la Educación Superior</v>
          </cell>
          <cell r="H387">
            <v>4458</v>
          </cell>
          <cell r="I387" t="str">
            <v>Nuevos cupos en educación superior</v>
          </cell>
          <cell r="J387" t="str">
            <v>Gestión</v>
          </cell>
          <cell r="K387" t="str">
            <v>Sectorial</v>
          </cell>
          <cell r="L387" t="str">
            <v>SI</v>
          </cell>
          <cell r="M387" t="str">
            <v>SI</v>
          </cell>
          <cell r="N387" t="str">
            <v>NO</v>
          </cell>
          <cell r="O387" t="str">
            <v>SI</v>
          </cell>
          <cell r="P387" t="str">
            <v>Cupos</v>
          </cell>
          <cell r="Q387" t="str">
            <v>Anual</v>
          </cell>
          <cell r="R387" t="str">
            <v>Flujo</v>
          </cell>
          <cell r="S387">
            <v>464164</v>
          </cell>
          <cell r="T387">
            <v>92888</v>
          </cell>
          <cell r="U387">
            <v>185776</v>
          </cell>
          <cell r="V387">
            <v>278664</v>
          </cell>
          <cell r="W387">
            <v>400000</v>
          </cell>
          <cell r="X387">
            <v>400000</v>
          </cell>
          <cell r="Y387">
            <v>0</v>
          </cell>
          <cell r="Z387">
            <v>0</v>
          </cell>
          <cell r="AA387">
            <v>0</v>
          </cell>
          <cell r="AB387">
            <v>0</v>
          </cell>
          <cell r="AC387">
            <v>0</v>
          </cell>
          <cell r="AD387">
            <v>0</v>
          </cell>
          <cell r="AE387" t="str">
            <v>Mesa Regionalización CESU-ASCUN 15-04-16. Discusión caps 4 y 5 Documento Política y Financiación Regionalización. Discución: Transformar U departamentales en nacionales /eliminar injerencia política departamental en presupuesto de IES públicas. Debate nec</v>
          </cell>
          <cell r="AF387">
            <v>42490.208333333299</v>
          </cell>
          <cell r="AG387">
            <v>42496.506673113399</v>
          </cell>
          <cell r="AH387" t="str">
            <v>Luis Bernardo Carrillo</v>
          </cell>
          <cell r="AI387" t="str">
            <v>LCarrillo@mineducacion.gov.co</v>
          </cell>
          <cell r="AJ387">
            <v>180</v>
          </cell>
          <cell r="AK387">
            <v>0</v>
          </cell>
          <cell r="AL387">
            <v>0</v>
          </cell>
        </row>
        <row r="388">
          <cell r="A388">
            <v>4459</v>
          </cell>
          <cell r="B388" t="str">
            <v>Todos por un Nuevo País</v>
          </cell>
          <cell r="C388" t="str">
            <v>Movilidad social</v>
          </cell>
          <cell r="D388" t="str">
            <v>Cerrar la brecha en el acceso y la calidad de la educación, para mejorar la formación de capital humano, incrementar la movilidad social y fomentar la construcción de ciudadanía.</v>
          </cell>
          <cell r="E388" t="str">
            <v>Educación</v>
          </cell>
          <cell r="F388" t="str">
            <v>MINEDUCACION</v>
          </cell>
          <cell r="G388" t="str">
            <v>Fomento de la Educación Superior</v>
          </cell>
          <cell r="H388">
            <v>4459</v>
          </cell>
          <cell r="I388" t="str">
            <v>Tasa de deserción en educación superior</v>
          </cell>
          <cell r="J388" t="str">
            <v>Resultado</v>
          </cell>
          <cell r="K388" t="str">
            <v>Sectorial</v>
          </cell>
          <cell r="L388" t="str">
            <v>SI</v>
          </cell>
          <cell r="M388" t="str">
            <v>NO</v>
          </cell>
          <cell r="N388" t="str">
            <v>NO</v>
          </cell>
          <cell r="O388" t="str">
            <v>SI</v>
          </cell>
          <cell r="P388" t="str">
            <v>Tasa</v>
          </cell>
          <cell r="Q388" t="str">
            <v>Anual</v>
          </cell>
          <cell r="R388" t="str">
            <v>Reducción</v>
          </cell>
          <cell r="S388">
            <v>10.3</v>
          </cell>
          <cell r="T388">
            <v>9.6999999999999993</v>
          </cell>
          <cell r="U388">
            <v>9.1</v>
          </cell>
          <cell r="V388">
            <v>8.6</v>
          </cell>
          <cell r="W388">
            <v>8</v>
          </cell>
          <cell r="X388">
            <v>8</v>
          </cell>
          <cell r="Y388">
            <v>0</v>
          </cell>
          <cell r="Z388">
            <v>0</v>
          </cell>
          <cell r="AA388">
            <v>0</v>
          </cell>
          <cell r="AB388">
            <v>0</v>
          </cell>
          <cell r="AC388">
            <v>0</v>
          </cell>
          <cell r="AD388">
            <v>0</v>
          </cell>
          <cell r="AE388" t="str">
            <v xml:space="preserve">Se inició el procesamiento de información y análisis de datos para calcular la tasa de deserción 2015. Los delegados de la Ministra se encuentran socializando la guía de permanencia y graduación en los consejos superiores de la IES públicas. </v>
          </cell>
          <cell r="AF388">
            <v>42490.208333333299</v>
          </cell>
          <cell r="AG388">
            <v>42495.665246875004</v>
          </cell>
          <cell r="AH388" t="str">
            <v>Luis Bernardo Carrillo</v>
          </cell>
          <cell r="AI388" t="str">
            <v>LCarrillo@mineducacion.gov.co</v>
          </cell>
          <cell r="AJ388">
            <v>360</v>
          </cell>
          <cell r="AK388">
            <v>0</v>
          </cell>
          <cell r="AL388">
            <v>0</v>
          </cell>
        </row>
        <row r="389">
          <cell r="A389">
            <v>4461</v>
          </cell>
          <cell r="B389" t="str">
            <v>Todos por un Nuevo País</v>
          </cell>
          <cell r="C389" t="str">
            <v>Movilidad social</v>
          </cell>
          <cell r="D389" t="str">
            <v>Cerrar la brecha en el acceso y la calidad de la educación, para mejorar la formación de capital humano, incrementar la movilidad social y fomentar la construcción de ciudadanía.</v>
          </cell>
          <cell r="E389" t="str">
            <v>Educación</v>
          </cell>
          <cell r="F389" t="str">
            <v>MINEDUCACION</v>
          </cell>
          <cell r="G389" t="str">
            <v>Fomento de la Educación Superior</v>
          </cell>
          <cell r="H389">
            <v>4461</v>
          </cell>
          <cell r="I389" t="str">
            <v>Estudiantes beneficiados con nuevos créditos condonables</v>
          </cell>
          <cell r="J389" t="str">
            <v>Producto</v>
          </cell>
          <cell r="K389" t="str">
            <v>Sectorial</v>
          </cell>
          <cell r="L389" t="str">
            <v>SI</v>
          </cell>
          <cell r="M389" t="str">
            <v>SI</v>
          </cell>
          <cell r="N389" t="str">
            <v>NO</v>
          </cell>
          <cell r="O389" t="str">
            <v>SI</v>
          </cell>
          <cell r="P389" t="str">
            <v>Estudiantes</v>
          </cell>
          <cell r="Q389" t="str">
            <v>Semestral</v>
          </cell>
          <cell r="R389" t="str">
            <v>Acumulado</v>
          </cell>
          <cell r="S389">
            <v>23067</v>
          </cell>
          <cell r="T389">
            <v>18347</v>
          </cell>
          <cell r="U389">
            <v>37614</v>
          </cell>
          <cell r="V389">
            <v>36183</v>
          </cell>
          <cell r="W389">
            <v>36183</v>
          </cell>
          <cell r="X389">
            <v>125000</v>
          </cell>
          <cell r="Y389">
            <v>0</v>
          </cell>
          <cell r="Z389">
            <v>0</v>
          </cell>
          <cell r="AA389">
            <v>0</v>
          </cell>
          <cell r="AB389">
            <v>0</v>
          </cell>
          <cell r="AC389">
            <v>0</v>
          </cell>
          <cell r="AD389">
            <v>0</v>
          </cell>
          <cell r="AE389" t="str">
            <v>Hasta el mes de marzo se han girado 14.014 nuevos créditos condonables.</v>
          </cell>
          <cell r="AF389">
            <v>42460.208333333299</v>
          </cell>
          <cell r="AG389">
            <v>42474.487295567102</v>
          </cell>
          <cell r="AH389" t="str">
            <v>Luis Bernardo Carrillo</v>
          </cell>
          <cell r="AI389" t="str">
            <v>LCarrillo@mineducacion.gov.co</v>
          </cell>
          <cell r="AJ389">
            <v>15</v>
          </cell>
          <cell r="AK389">
            <v>0</v>
          </cell>
          <cell r="AL389">
            <v>0</v>
          </cell>
        </row>
        <row r="390">
          <cell r="A390">
            <v>4462</v>
          </cell>
          <cell r="B390" t="str">
            <v>Todos por un Nuevo País</v>
          </cell>
          <cell r="C390" t="str">
            <v>Movilidad social</v>
          </cell>
          <cell r="D390" t="str">
            <v>Cerrar la brecha en el acceso y la calidad de la educación, para mejorar la formación de capital humano, incrementar la movilidad social y fomentar la construcción de ciudadanía.</v>
          </cell>
          <cell r="E390" t="str">
            <v>Educación</v>
          </cell>
          <cell r="F390" t="str">
            <v>MINEDUCACION</v>
          </cell>
          <cell r="G390" t="str">
            <v>Fomento de la Educación Superior</v>
          </cell>
          <cell r="H390">
            <v>4462</v>
          </cell>
          <cell r="I390" t="str">
            <v>Porcentaje de créditos nuevos de pregrado aprobados en Programas o Instituciones Educativas Certificadas con alta calidad</v>
          </cell>
          <cell r="J390" t="str">
            <v>Gestión</v>
          </cell>
          <cell r="K390" t="str">
            <v>Sectorial</v>
          </cell>
          <cell r="L390" t="str">
            <v>SI</v>
          </cell>
          <cell r="M390" t="str">
            <v>NO</v>
          </cell>
          <cell r="N390" t="str">
            <v>NO</v>
          </cell>
          <cell r="O390" t="str">
            <v>SI</v>
          </cell>
          <cell r="P390" t="str">
            <v>Porcentaje</v>
          </cell>
          <cell r="Q390" t="str">
            <v>Semestral</v>
          </cell>
          <cell r="R390" t="str">
            <v>Flujo</v>
          </cell>
          <cell r="S390">
            <v>39</v>
          </cell>
          <cell r="T390">
            <v>45</v>
          </cell>
          <cell r="U390">
            <v>50</v>
          </cell>
          <cell r="V390">
            <v>55</v>
          </cell>
          <cell r="W390">
            <v>60</v>
          </cell>
          <cell r="X390">
            <v>60</v>
          </cell>
          <cell r="Y390">
            <v>0</v>
          </cell>
          <cell r="Z390">
            <v>0</v>
          </cell>
          <cell r="AA390">
            <v>0</v>
          </cell>
          <cell r="AB390">
            <v>0</v>
          </cell>
          <cell r="AC390">
            <v>0</v>
          </cell>
          <cell r="AD390">
            <v>0</v>
          </cell>
          <cell r="AE390" t="str">
            <v>Hasta el mes de marzo se han aprobado 12.604 nuevos créditos de pregrado para estudios en instituciones o programas de alta calidad.</v>
          </cell>
          <cell r="AF390">
            <v>42460.208333333299</v>
          </cell>
          <cell r="AG390">
            <v>42470.923035798602</v>
          </cell>
          <cell r="AH390" t="str">
            <v>Luis Bernardo Carrillo</v>
          </cell>
          <cell r="AI390" t="str">
            <v>LCarrillo@mineducacion.gov.co</v>
          </cell>
          <cell r="AJ390">
            <v>15</v>
          </cell>
          <cell r="AK390">
            <v>0</v>
          </cell>
          <cell r="AL390">
            <v>0</v>
          </cell>
        </row>
        <row r="391">
          <cell r="A391">
            <v>5159</v>
          </cell>
          <cell r="B391" t="str">
            <v>Todos por un Nuevo País</v>
          </cell>
          <cell r="C391" t="str">
            <v>Movilidad social</v>
          </cell>
          <cell r="D391" t="str">
            <v>Cerrar la brecha en el acceso y la calidad de la educación, para mejorar la formación de capital humano, incrementar la movilidad social y fomentar la construcción de ciudadanía.</v>
          </cell>
          <cell r="E391" t="str">
            <v>Educación</v>
          </cell>
          <cell r="F391" t="str">
            <v>MINEDUCACION</v>
          </cell>
          <cell r="G391" t="str">
            <v>Fomento de la Educación Superior</v>
          </cell>
          <cell r="H391">
            <v>5159</v>
          </cell>
          <cell r="I391" t="str">
            <v>Estudiantes beneficiarios del Programa Ser Pilo Paga</v>
          </cell>
          <cell r="J391" t="str">
            <v>Producto</v>
          </cell>
          <cell r="K391" t="str">
            <v>Sectorial</v>
          </cell>
          <cell r="L391" t="str">
            <v>NO</v>
          </cell>
          <cell r="M391" t="str">
            <v>SI</v>
          </cell>
          <cell r="N391" t="str">
            <v>NO</v>
          </cell>
          <cell r="O391" t="str">
            <v>SI</v>
          </cell>
          <cell r="P391" t="str">
            <v>Estudiantes</v>
          </cell>
          <cell r="Q391" t="str">
            <v>Anual</v>
          </cell>
          <cell r="R391" t="str">
            <v>Acumulado</v>
          </cell>
          <cell r="S391">
            <v>0</v>
          </cell>
          <cell r="T391">
            <v>10000</v>
          </cell>
          <cell r="U391">
            <v>10000</v>
          </cell>
          <cell r="V391">
            <v>10000</v>
          </cell>
          <cell r="W391">
            <v>10000</v>
          </cell>
          <cell r="X391">
            <v>40000</v>
          </cell>
          <cell r="Y391">
            <v>0</v>
          </cell>
          <cell r="Z391">
            <v>0</v>
          </cell>
          <cell r="AA391">
            <v>0</v>
          </cell>
          <cell r="AB391">
            <v>0</v>
          </cell>
          <cell r="AC391">
            <v>0</v>
          </cell>
          <cell r="AD391">
            <v>0</v>
          </cell>
          <cell r="AE391" t="str">
            <v>Se ejecuta plan visitas técnicas de seguimiento administrativo al programa. Articula la gestión ICETEX a través de los Amigos Pilos, con la del MEN con los Enlaces, en la verificación de la condición de los beneficiarios en relación con: estudiantes benef</v>
          </cell>
          <cell r="AF391">
            <v>42490.208333333299</v>
          </cell>
          <cell r="AG391">
            <v>42495.663499270799</v>
          </cell>
          <cell r="AH391" t="str">
            <v>Luis Bernardo Carrillo</v>
          </cell>
          <cell r="AI391" t="str">
            <v>LCarrillo@mineducacion.gov.co</v>
          </cell>
          <cell r="AJ391">
            <v>0</v>
          </cell>
          <cell r="AK391">
            <v>0</v>
          </cell>
          <cell r="AL391">
            <v>0</v>
          </cell>
        </row>
        <row r="392">
          <cell r="A392">
            <v>5161</v>
          </cell>
          <cell r="B392" t="str">
            <v>Todos por un Nuevo País</v>
          </cell>
          <cell r="C392" t="str">
            <v>Movilidad social</v>
          </cell>
          <cell r="D392" t="str">
            <v>Cerrar la brecha en el acceso y la calidad de la educación, para mejorar la formación de capital humano, incrementar la movilidad social y fomentar la construcción de ciudadanía.</v>
          </cell>
          <cell r="E392" t="str">
            <v>Educación</v>
          </cell>
          <cell r="F392" t="str">
            <v>MINEDUCACION</v>
          </cell>
          <cell r="G392" t="str">
            <v>Fomento de la Educación Superior</v>
          </cell>
          <cell r="H392">
            <v>5161</v>
          </cell>
          <cell r="I392" t="str">
            <v>Tasa de deserción del Programa Ser Pilo Paga</v>
          </cell>
          <cell r="J392" t="str">
            <v>Resultado</v>
          </cell>
          <cell r="K392" t="str">
            <v>Sectorial</v>
          </cell>
          <cell r="L392" t="str">
            <v>NO</v>
          </cell>
          <cell r="M392" t="str">
            <v>SI</v>
          </cell>
          <cell r="N392" t="str">
            <v>NO</v>
          </cell>
          <cell r="O392" t="str">
            <v>SI</v>
          </cell>
          <cell r="P392" t="str">
            <v>Tasa</v>
          </cell>
          <cell r="Q392" t="str">
            <v>Anual</v>
          </cell>
          <cell r="R392" t="str">
            <v>Stock</v>
          </cell>
          <cell r="S392">
            <v>0</v>
          </cell>
          <cell r="T392">
            <v>5</v>
          </cell>
          <cell r="U392">
            <v>5</v>
          </cell>
          <cell r="V392">
            <v>5</v>
          </cell>
          <cell r="W392">
            <v>5</v>
          </cell>
          <cell r="X392">
            <v>5</v>
          </cell>
          <cell r="Y392">
            <v>0</v>
          </cell>
          <cell r="Z392">
            <v>0</v>
          </cell>
          <cell r="AA392">
            <v>0</v>
          </cell>
          <cell r="AB392">
            <v>0</v>
          </cell>
          <cell r="AC392">
            <v>0</v>
          </cell>
          <cell r="AD392">
            <v>0</v>
          </cell>
          <cell r="AE392" t="str">
            <v>Lanzamientos Sociedad Pilo/estrategia conformación redes benef, 13 IES: USTA USA UDEA UDEM ICESI UAM PUJ Cali UAO UniSABANA UniANDES UniVALLE UPTC y PONAL. 26 líderes y asistentes /relacionamiento con MEN /adelantar proyectos incentivar permanencia. Segui</v>
          </cell>
          <cell r="AF392">
            <v>42490.208333333299</v>
          </cell>
          <cell r="AG392">
            <v>42495.661580590298</v>
          </cell>
          <cell r="AH392" t="str">
            <v>Luis Bernardo Carrillo</v>
          </cell>
          <cell r="AI392" t="str">
            <v>LCarrillo@mineducacion.gov.co</v>
          </cell>
          <cell r="AJ392">
            <v>0</v>
          </cell>
          <cell r="AK392">
            <v>0</v>
          </cell>
          <cell r="AL392">
            <v>0</v>
          </cell>
        </row>
        <row r="393">
          <cell r="A393">
            <v>5358</v>
          </cell>
          <cell r="B393" t="str">
            <v>Todos por un Nuevo País</v>
          </cell>
          <cell r="C393" t="str">
            <v>Movilidad social</v>
          </cell>
          <cell r="D393" t="str">
            <v>Cerrar la brecha en el acceso y la calidad de la educación, para mejorar la formación de capital humano, incrementar la movilidad social y fomentar la construcción de ciudadanía.</v>
          </cell>
          <cell r="E393" t="str">
            <v>Educación</v>
          </cell>
          <cell r="F393" t="str">
            <v>MINEDUCACION</v>
          </cell>
          <cell r="G393" t="str">
            <v>Grupos Étnicos - Educación</v>
          </cell>
          <cell r="H393">
            <v>5358</v>
          </cell>
          <cell r="I393" t="str">
            <v>Sistema Educativo Indígena Propio como política educativa para los pueblos indígenas formulado e implementado</v>
          </cell>
          <cell r="J393" t="str">
            <v>Gestión</v>
          </cell>
          <cell r="K393" t="str">
            <v>Transversal</v>
          </cell>
          <cell r="L393" t="str">
            <v>SI</v>
          </cell>
          <cell r="M393" t="str">
            <v>NO</v>
          </cell>
          <cell r="N393" t="str">
            <v>SI</v>
          </cell>
          <cell r="O393" t="str">
            <v>SI</v>
          </cell>
          <cell r="P393" t="str">
            <v>Porcentaje</v>
          </cell>
          <cell r="Q393" t="str">
            <v>Anual</v>
          </cell>
          <cell r="R393" t="str">
            <v>Capacidad</v>
          </cell>
          <cell r="S393">
            <v>0</v>
          </cell>
          <cell r="T393">
            <v>25</v>
          </cell>
          <cell r="U393">
            <v>50</v>
          </cell>
          <cell r="V393">
            <v>75</v>
          </cell>
          <cell r="W393">
            <v>100</v>
          </cell>
          <cell r="X393">
            <v>100</v>
          </cell>
          <cell r="Y393">
            <v>0</v>
          </cell>
          <cell r="Z393">
            <v>0</v>
          </cell>
          <cell r="AA393">
            <v>0</v>
          </cell>
          <cell r="AB393">
            <v>0</v>
          </cell>
          <cell r="AC393">
            <v>0</v>
          </cell>
          <cell r="AD393">
            <v>0</v>
          </cell>
          <cell r="AE393" t="str">
            <v>En el mes de junio, luego de tener una propuesta de ruta metodológica de la CP SEIP, se empezaron a generar reuniones políticas de concertación con las 5 organizaciones indígenas, para concertar de manera política este proceso y los alcances del mismo.</v>
          </cell>
          <cell r="AF393">
            <v>42551.208333333299</v>
          </cell>
          <cell r="AG393">
            <v>42467.677949421297</v>
          </cell>
          <cell r="AH393" t="str">
            <v>Hector Julio Flechas</v>
          </cell>
          <cell r="AI393" t="str">
            <v>HFlechas@mineducacion.gov.co</v>
          </cell>
          <cell r="AJ393">
            <v>90</v>
          </cell>
          <cell r="AK393">
            <v>0</v>
          </cell>
          <cell r="AL393">
            <v>0</v>
          </cell>
        </row>
        <row r="394">
          <cell r="A394">
            <v>5360</v>
          </cell>
          <cell r="B394" t="str">
            <v>Todos por un Nuevo País</v>
          </cell>
          <cell r="C394" t="str">
            <v>Movilidad social</v>
          </cell>
          <cell r="D394" t="str">
            <v>Cerrar la brecha en el acceso y la calidad de la educación, para mejorar la formación de capital humano, incrementar la movilidad social y fomentar la construcción de ciudadanía.</v>
          </cell>
          <cell r="E394" t="str">
            <v>Educación</v>
          </cell>
          <cell r="F394" t="str">
            <v>MINEDUCACION</v>
          </cell>
          <cell r="G394" t="str">
            <v>Grupos Étnicos - Educación</v>
          </cell>
          <cell r="H394">
            <v>5360</v>
          </cell>
          <cell r="I394" t="str">
            <v>Capacidad instalada en los pueblos indígenas para que sean certificados, implementando el decreto 1953 de 2014</v>
          </cell>
          <cell r="J394" t="str">
            <v>Gestión</v>
          </cell>
          <cell r="K394" t="str">
            <v>Transversal</v>
          </cell>
          <cell r="L394" t="str">
            <v>SI</v>
          </cell>
          <cell r="M394" t="str">
            <v>NO</v>
          </cell>
          <cell r="N394" t="str">
            <v>SI</v>
          </cell>
          <cell r="O394" t="str">
            <v>SI</v>
          </cell>
          <cell r="P394" t="str">
            <v>Porcentaje</v>
          </cell>
          <cell r="Q394" t="str">
            <v>Anual</v>
          </cell>
          <cell r="R394" t="str">
            <v>Capacidad</v>
          </cell>
          <cell r="S394">
            <v>0</v>
          </cell>
          <cell r="T394">
            <v>0</v>
          </cell>
          <cell r="U394">
            <v>40</v>
          </cell>
          <cell r="V394">
            <v>70</v>
          </cell>
          <cell r="W394">
            <v>100</v>
          </cell>
          <cell r="X394">
            <v>100</v>
          </cell>
          <cell r="Y394">
            <v>0</v>
          </cell>
          <cell r="Z394">
            <v>0</v>
          </cell>
          <cell r="AA394">
            <v>0</v>
          </cell>
          <cell r="AB394">
            <v>0</v>
          </cell>
          <cell r="AC394">
            <v>0</v>
          </cell>
          <cell r="AD394">
            <v>0</v>
          </cell>
          <cell r="AE394" t="str">
            <v>Para dar cumplimiento en el mes de enero de 2016, se realizó un plan de trabajo, el cual contiene las acciones a realizar para el 2016 y la asignación presupuestal que se requiere. Dado lo anterior se tiene proyectado realizar un Plan de Acompañamiento Si</v>
          </cell>
          <cell r="AF394">
            <v>42400.208333333299</v>
          </cell>
          <cell r="AG394">
            <v>42438.472121412</v>
          </cell>
          <cell r="AH394" t="str">
            <v>Hector Julio Flechas</v>
          </cell>
          <cell r="AI394" t="str">
            <v>HFlechas@mineducacion.gov.co</v>
          </cell>
          <cell r="AJ394">
            <v>90</v>
          </cell>
          <cell r="AK394">
            <v>0</v>
          </cell>
          <cell r="AL394">
            <v>0</v>
          </cell>
        </row>
        <row r="395">
          <cell r="A395">
            <v>5361</v>
          </cell>
          <cell r="B395" t="str">
            <v>Todos por un Nuevo País</v>
          </cell>
          <cell r="C395" t="str">
            <v>Movilidad social</v>
          </cell>
          <cell r="D395" t="str">
            <v>Cerrar la brecha en el acceso y la calidad de la educación, para mejorar la formación de capital humano, incrementar la movilidad social y fomentar la construcción de ciudadanía.</v>
          </cell>
          <cell r="E395" t="str">
            <v>Educación</v>
          </cell>
          <cell r="F395" t="str">
            <v>MINEDUCACION</v>
          </cell>
          <cell r="G395" t="str">
            <v>Grupos Étnicos - Educación</v>
          </cell>
          <cell r="H395">
            <v>5361</v>
          </cell>
          <cell r="I395" t="str">
            <v>Estudiantes indígenas beneficiarios de créditos del Fondo Alvaro Ulcue Chocue y otros programas de financiación</v>
          </cell>
          <cell r="J395" t="str">
            <v>Producto</v>
          </cell>
          <cell r="K395" t="str">
            <v>Transversal</v>
          </cell>
          <cell r="L395" t="str">
            <v>SI</v>
          </cell>
          <cell r="M395" t="str">
            <v>NO</v>
          </cell>
          <cell r="N395" t="str">
            <v>SI</v>
          </cell>
          <cell r="O395" t="str">
            <v>SI</v>
          </cell>
          <cell r="P395" t="str">
            <v>Estudiantes indígenas</v>
          </cell>
          <cell r="Q395" t="str">
            <v>Anual</v>
          </cell>
          <cell r="R395" t="str">
            <v>Acumulado</v>
          </cell>
          <cell r="S395">
            <v>1300</v>
          </cell>
          <cell r="T395">
            <v>1500</v>
          </cell>
          <cell r="U395">
            <v>2000</v>
          </cell>
          <cell r="V395">
            <v>2000</v>
          </cell>
          <cell r="W395">
            <v>2500</v>
          </cell>
          <cell r="X395">
            <v>8000</v>
          </cell>
          <cell r="Y395">
            <v>0</v>
          </cell>
          <cell r="Z395">
            <v>0</v>
          </cell>
          <cell r="AA395">
            <v>0</v>
          </cell>
          <cell r="AB395">
            <v>0</v>
          </cell>
          <cell r="AC395">
            <v>0</v>
          </cell>
          <cell r="AD395">
            <v>0</v>
          </cell>
          <cell r="AE395" t="str">
            <v xml:space="preserve">El 28 de abril de 2016 se realizó concertación de indicadores con las autoridades indígenas de los compromisos establecidos en el Plan Nacional de Desarrollo. </v>
          </cell>
          <cell r="AF395">
            <v>42490.208333333299</v>
          </cell>
          <cell r="AG395">
            <v>42500.6205435995</v>
          </cell>
          <cell r="AH395" t="str">
            <v>Luis Bernardo Carrillo</v>
          </cell>
          <cell r="AI395" t="str">
            <v>LCarrillo@mineducacion.gov.co</v>
          </cell>
          <cell r="AJ395">
            <v>90</v>
          </cell>
          <cell r="AK395">
            <v>0</v>
          </cell>
          <cell r="AL395">
            <v>0</v>
          </cell>
        </row>
        <row r="396">
          <cell r="A396">
            <v>5391</v>
          </cell>
          <cell r="B396" t="str">
            <v>Todos por un Nuevo País</v>
          </cell>
          <cell r="C396" t="str">
            <v>Movilidad social</v>
          </cell>
          <cell r="D396" t="str">
            <v>Cerrar la brecha en el acceso y la calidad de la educación, para mejorar la formación de capital humano, incrementar la movilidad social y fomentar la construcción de ciudadanía.</v>
          </cell>
          <cell r="E396" t="str">
            <v>Educación</v>
          </cell>
          <cell r="F396" t="str">
            <v>MINEDUCACION</v>
          </cell>
          <cell r="G396" t="str">
            <v>Grupos Étnicos - Educación</v>
          </cell>
          <cell r="H396">
            <v>5391</v>
          </cell>
          <cell r="I396" t="str">
            <v>Programa de formación para adultos del Pueblo Rrom en el marco de usos y costumbres diseñado e implementado</v>
          </cell>
          <cell r="J396" t="str">
            <v>Gestión</v>
          </cell>
          <cell r="K396" t="str">
            <v>Sectorial</v>
          </cell>
          <cell r="L396" t="str">
            <v>SI</v>
          </cell>
          <cell r="M396" t="str">
            <v>NO</v>
          </cell>
          <cell r="N396" t="str">
            <v>NO</v>
          </cell>
          <cell r="O396" t="str">
            <v>SI</v>
          </cell>
          <cell r="P396" t="str">
            <v>Porcentaje</v>
          </cell>
          <cell r="Q396" t="str">
            <v>Anual</v>
          </cell>
          <cell r="R396" t="str">
            <v>Capacidad</v>
          </cell>
          <cell r="S396">
            <v>0</v>
          </cell>
          <cell r="T396">
            <v>5</v>
          </cell>
          <cell r="U396">
            <v>30</v>
          </cell>
          <cell r="V396">
            <v>50</v>
          </cell>
          <cell r="W396">
            <v>100</v>
          </cell>
          <cell r="X396">
            <v>100</v>
          </cell>
          <cell r="Y396">
            <v>0</v>
          </cell>
          <cell r="Z396">
            <v>0</v>
          </cell>
          <cell r="AA396">
            <v>0</v>
          </cell>
          <cell r="AB396">
            <v>0</v>
          </cell>
          <cell r="AC396">
            <v>0</v>
          </cell>
          <cell r="AD396">
            <v>0</v>
          </cell>
          <cell r="AE396"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6">
            <v>42490.208333333299</v>
          </cell>
          <cell r="AG396">
            <v>42496.495285844903</v>
          </cell>
          <cell r="AH396" t="str">
            <v>Hector Julio Flechas</v>
          </cell>
          <cell r="AI396" t="str">
            <v>HFlechas@mineducacion.gov.co</v>
          </cell>
          <cell r="AJ396">
            <v>90</v>
          </cell>
          <cell r="AK396">
            <v>0</v>
          </cell>
          <cell r="AL396">
            <v>0</v>
          </cell>
        </row>
        <row r="397">
          <cell r="A397">
            <v>5393</v>
          </cell>
          <cell r="B397" t="str">
            <v>Todos por un Nuevo País</v>
          </cell>
          <cell r="C397" t="str">
            <v>Movilidad social</v>
          </cell>
          <cell r="D397" t="str">
            <v>Cerrar la brecha en el acceso y la calidad de la educación, para mejorar la formación de capital humano, incrementar la movilidad social y fomentar la construcción de ciudadanía.</v>
          </cell>
          <cell r="E397" t="str">
            <v>Educación</v>
          </cell>
          <cell r="F397" t="str">
            <v>MINEDUCACION</v>
          </cell>
          <cell r="G397" t="str">
            <v>Grupos Étnicos - Educación</v>
          </cell>
          <cell r="H397">
            <v>5393</v>
          </cell>
          <cell r="I397" t="str">
            <v>Entidades territoriales (con presencia de poblacion rrom en sus EE) que cuentan con lineamientos de educación intercultural desde los usos y costumbres del Pueblo Rrom desde la primera infancia hasta la educación superior, diseñados y socializados</v>
          </cell>
          <cell r="J397" t="str">
            <v>Gestión</v>
          </cell>
          <cell r="K397" t="str">
            <v>Sectorial</v>
          </cell>
          <cell r="L397" t="str">
            <v>SI</v>
          </cell>
          <cell r="M397" t="str">
            <v>SI</v>
          </cell>
          <cell r="N397" t="str">
            <v>NO</v>
          </cell>
          <cell r="O397" t="str">
            <v>SI</v>
          </cell>
          <cell r="P397" t="str">
            <v>Porcentaje</v>
          </cell>
          <cell r="Q397" t="str">
            <v>Anual</v>
          </cell>
          <cell r="R397" t="str">
            <v>Capacidad</v>
          </cell>
          <cell r="S397">
            <v>0</v>
          </cell>
          <cell r="T397">
            <v>0</v>
          </cell>
          <cell r="U397">
            <v>35</v>
          </cell>
          <cell r="V397">
            <v>70</v>
          </cell>
          <cell r="W397">
            <v>100</v>
          </cell>
          <cell r="X397">
            <v>100</v>
          </cell>
          <cell r="Y397">
            <v>0</v>
          </cell>
          <cell r="Z397">
            <v>0</v>
          </cell>
          <cell r="AA397">
            <v>0</v>
          </cell>
          <cell r="AB397">
            <v>0</v>
          </cell>
          <cell r="AC397">
            <v>0</v>
          </cell>
          <cell r="AD397">
            <v>0</v>
          </cell>
          <cell r="AE397" t="str">
            <v>Durante el mes de abril el Ministerio de Educación a través del Viceministerio de PBM realizó la Mesa de Diálogo Rrom con la participación de los delegados de las kumpanyas como lo establece el Decreto 2957/2010. En dicho espacio se retomó el diálogo dire</v>
          </cell>
          <cell r="AF397">
            <v>42490.208333333299</v>
          </cell>
          <cell r="AG397">
            <v>42496.494885798602</v>
          </cell>
          <cell r="AH397" t="str">
            <v>Hector Julio Flechas</v>
          </cell>
          <cell r="AI397" t="str">
            <v>HFlechas@mineducacion.gov.co</v>
          </cell>
          <cell r="AJ397">
            <v>90</v>
          </cell>
          <cell r="AK397">
            <v>0</v>
          </cell>
          <cell r="AL397">
            <v>0</v>
          </cell>
        </row>
        <row r="398">
          <cell r="A398">
            <v>5394</v>
          </cell>
          <cell r="B398" t="str">
            <v>Todos por un Nuevo País</v>
          </cell>
          <cell r="C398" t="str">
            <v>Movilidad social</v>
          </cell>
          <cell r="D398" t="str">
            <v>Cerrar la brecha en el acceso y la calidad de la educación, para mejorar la formación de capital humano, incrementar la movilidad social y fomentar la construcción de ciudadanía.</v>
          </cell>
          <cell r="E398" t="str">
            <v>Educación</v>
          </cell>
          <cell r="F398" t="str">
            <v>MINEDUCACION</v>
          </cell>
          <cell r="G398" t="str">
            <v>Grupos Étnicos - Educación</v>
          </cell>
          <cell r="H398">
            <v>5394</v>
          </cell>
          <cell r="I398" t="str">
            <v xml:space="preserve">Cupos en educación superior para la población del Pueblo Rrom </v>
          </cell>
          <cell r="J398" t="str">
            <v>Producto</v>
          </cell>
          <cell r="K398" t="str">
            <v>Sectorial</v>
          </cell>
          <cell r="L398" t="str">
            <v>SI</v>
          </cell>
          <cell r="M398" t="str">
            <v>NO</v>
          </cell>
          <cell r="N398" t="str">
            <v>NO</v>
          </cell>
          <cell r="O398" t="str">
            <v>SI</v>
          </cell>
          <cell r="P398" t="str">
            <v>Cupos</v>
          </cell>
          <cell r="Q398" t="str">
            <v>Anual</v>
          </cell>
          <cell r="R398" t="str">
            <v>Acumulado</v>
          </cell>
          <cell r="S398">
            <v>0</v>
          </cell>
          <cell r="T398">
            <v>2</v>
          </cell>
          <cell r="U398">
            <v>4</v>
          </cell>
          <cell r="V398">
            <v>6</v>
          </cell>
          <cell r="W398">
            <v>8</v>
          </cell>
          <cell r="X398">
            <v>20</v>
          </cell>
          <cell r="Y398">
            <v>0</v>
          </cell>
          <cell r="Z398">
            <v>0</v>
          </cell>
          <cell r="AA398">
            <v>0</v>
          </cell>
          <cell r="AB398">
            <v>0</v>
          </cell>
          <cell r="AC398">
            <v>0</v>
          </cell>
          <cell r="AD398">
            <v>0</v>
          </cell>
          <cell r="AE398" t="str">
            <v xml:space="preserve">Se realizó reunión con la mesa nacional Rrom en la cual se socializó y aprobó el reglamento del fondo y se definió la participación de un delegado en la junta. Se estima para el mes de mayo definir calendario para apertura de la convocatoria para lo cual </v>
          </cell>
          <cell r="AF398">
            <v>42490.208333333299</v>
          </cell>
          <cell r="AG398">
            <v>42494.6684586806</v>
          </cell>
          <cell r="AH398" t="str">
            <v>Luis Bernardo Carrillo</v>
          </cell>
          <cell r="AI398" t="str">
            <v>LCarrillo@mineducacion.gov.co</v>
          </cell>
          <cell r="AJ398">
            <v>90</v>
          </cell>
          <cell r="AK398">
            <v>0</v>
          </cell>
          <cell r="AL398">
            <v>0</v>
          </cell>
        </row>
        <row r="399">
          <cell r="A399">
            <v>5320</v>
          </cell>
          <cell r="B399" t="str">
            <v>Todos por un Nuevo País</v>
          </cell>
          <cell r="C399" t="str">
            <v>Movilidad social</v>
          </cell>
          <cell r="D399" t="str">
            <v>Cerrar la brecha en el acceso y la calidad de la educación, para mejorar la formación de capital humano, incrementar la movilidad social y fomentar la construcción de ciudadanía.</v>
          </cell>
          <cell r="E399" t="str">
            <v>Inclusión Social y Reconciliación</v>
          </cell>
          <cell r="F399" t="str">
            <v>ICBF</v>
          </cell>
          <cell r="G399" t="str">
            <v>Atención y asistencia integral a la primera infancia, la infancia, la adolescencia, la juventud y sus familias</v>
          </cell>
          <cell r="H399">
            <v>5320</v>
          </cell>
          <cell r="I399" t="str">
            <v>Niños y niñas con educación inicial y cuidado dentro de modalidades de atención tradicional</v>
          </cell>
          <cell r="J399" t="str">
            <v>Producto</v>
          </cell>
          <cell r="K399" t="str">
            <v>Sectorial</v>
          </cell>
          <cell r="L399" t="str">
            <v>NO</v>
          </cell>
          <cell r="M399" t="str">
            <v>SI</v>
          </cell>
          <cell r="N399" t="str">
            <v>NO</v>
          </cell>
          <cell r="O399" t="str">
            <v>SI</v>
          </cell>
          <cell r="P399" t="str">
            <v>Niños y niñas</v>
          </cell>
          <cell r="Q399" t="str">
            <v>Mensual</v>
          </cell>
          <cell r="R399" t="str">
            <v>Reducción anual</v>
          </cell>
          <cell r="S399">
            <v>925529</v>
          </cell>
          <cell r="T399">
            <v>777706</v>
          </cell>
          <cell r="U399">
            <v>814760</v>
          </cell>
          <cell r="V399">
            <v>784558</v>
          </cell>
          <cell r="W399">
            <v>756882</v>
          </cell>
          <cell r="X399">
            <v>756882</v>
          </cell>
          <cell r="Y399">
            <v>0</v>
          </cell>
          <cell r="Z399">
            <v>0</v>
          </cell>
          <cell r="AA399">
            <v>0</v>
          </cell>
          <cell r="AB399">
            <v>0</v>
          </cell>
          <cell r="AC399">
            <v>0</v>
          </cell>
          <cell r="AD399">
            <v>0</v>
          </cell>
          <cell r="AE399" t="str">
            <v>Durante el mes de enero los programas no brindaron la atención a los Niños y niñas con educación inicial y cuidado dentro de modalidades de atención tradicional debido a que realizó el proceso de contratación con las Entidades Administradoras del Servicio</v>
          </cell>
          <cell r="AF399">
            <v>42400.208333333299</v>
          </cell>
          <cell r="AG399">
            <v>42439.700510185197</v>
          </cell>
          <cell r="AH399" t="str">
            <v>Juan Carlos Buitrago</v>
          </cell>
          <cell r="AI399" t="str">
            <v>juan.buitrago@icbf.gov.co</v>
          </cell>
          <cell r="AJ399">
            <v>30</v>
          </cell>
          <cell r="AK399">
            <v>0</v>
          </cell>
          <cell r="AL399">
            <v>0</v>
          </cell>
        </row>
        <row r="400">
          <cell r="A400">
            <v>5321</v>
          </cell>
          <cell r="B400" t="str">
            <v>Todos por un Nuevo País</v>
          </cell>
          <cell r="C400" t="str">
            <v>Movilidad social</v>
          </cell>
          <cell r="D400" t="str">
            <v>Cerrar la brecha en el acceso y la calidad de la educación, para mejorar la formación de capital humano, incrementar la movilidad social y fomentar la construcción de ciudadanía.</v>
          </cell>
          <cell r="E400" t="str">
            <v>Inclusión Social y Reconciliación</v>
          </cell>
          <cell r="F400" t="str">
            <v>ICBF</v>
          </cell>
          <cell r="G400" t="str">
            <v>Atención y asistencia integral a la primera infancia, la infancia, la adolescencia, la juventud y sus familias</v>
          </cell>
          <cell r="H400">
            <v>5321</v>
          </cell>
          <cell r="I400" t="str">
            <v>Porcentaje de niños y niñas atendidos integralmente que cuentan con Registro Civil de Nacimiento</v>
          </cell>
          <cell r="J400" t="str">
            <v>Producto</v>
          </cell>
          <cell r="K400" t="str">
            <v>Sectorial</v>
          </cell>
          <cell r="L400" t="str">
            <v>NO</v>
          </cell>
          <cell r="M400" t="str">
            <v>SI</v>
          </cell>
          <cell r="N400" t="str">
            <v>NO</v>
          </cell>
          <cell r="O400" t="str">
            <v>SI</v>
          </cell>
          <cell r="P400" t="str">
            <v>Porcentaje</v>
          </cell>
          <cell r="Q400" t="str">
            <v>Trimestral</v>
          </cell>
          <cell r="R400" t="str">
            <v>Stock</v>
          </cell>
          <cell r="S400">
            <v>0</v>
          </cell>
          <cell r="T400">
            <v>100</v>
          </cell>
          <cell r="U400">
            <v>100</v>
          </cell>
          <cell r="V400">
            <v>100</v>
          </cell>
          <cell r="W400">
            <v>100</v>
          </cell>
          <cell r="X400">
            <v>100</v>
          </cell>
          <cell r="Y400">
            <v>0</v>
          </cell>
          <cell r="Z400">
            <v>0</v>
          </cell>
          <cell r="AA400">
            <v>0</v>
          </cell>
          <cell r="AB400">
            <v>0</v>
          </cell>
          <cell r="AC400">
            <v>0</v>
          </cell>
          <cell r="AD400">
            <v>0</v>
          </cell>
          <cell r="AE400" t="str">
            <v>Se ha realizado el acompañamiento a las Regionales en el proceso de contratación de la operación las modalidades de atención integral que iniciaron su operación en lo corrido del 2016</v>
          </cell>
          <cell r="AF400">
            <v>42429.208333333299</v>
          </cell>
          <cell r="AG400">
            <v>42471.389036840301</v>
          </cell>
          <cell r="AH400" t="str">
            <v>Juan Carlos Buitrago</v>
          </cell>
          <cell r="AI400" t="str">
            <v>juan.buitrago@icbf.gov.co</v>
          </cell>
          <cell r="AJ400">
            <v>30</v>
          </cell>
          <cell r="AK400">
            <v>0</v>
          </cell>
          <cell r="AL400">
            <v>0</v>
          </cell>
        </row>
        <row r="401">
          <cell r="A401">
            <v>5322</v>
          </cell>
          <cell r="B401" t="str">
            <v>Todos por un Nuevo País</v>
          </cell>
          <cell r="C401" t="str">
            <v>Movilidad social</v>
          </cell>
          <cell r="D401" t="str">
            <v>Cerrar la brecha en el acceso y la calidad de la educación, para mejorar la formación de capital humano, incrementar la movilidad social y fomentar la construcción de ciudadanía.</v>
          </cell>
          <cell r="E401" t="str">
            <v>Inclusión Social y Reconciliación</v>
          </cell>
          <cell r="F401" t="str">
            <v>ICBF</v>
          </cell>
          <cell r="G401" t="str">
            <v>Atención y asistencia integral a la primera infancia, la infancia, la adolescencia, la juventud y sus familias</v>
          </cell>
          <cell r="H401">
            <v>5322</v>
          </cell>
          <cell r="I401" t="str">
            <v>Porcentaje de niños y niñas atendidos integralmente cuyas familias participan en proceso de formación</v>
          </cell>
          <cell r="J401" t="str">
            <v>Producto</v>
          </cell>
          <cell r="K401" t="str">
            <v>Sectorial</v>
          </cell>
          <cell r="L401" t="str">
            <v>NO</v>
          </cell>
          <cell r="M401" t="str">
            <v>SI</v>
          </cell>
          <cell r="N401" t="str">
            <v>NO</v>
          </cell>
          <cell r="O401" t="str">
            <v>SI</v>
          </cell>
          <cell r="P401" t="str">
            <v>Porcentaje</v>
          </cell>
          <cell r="Q401" t="str">
            <v>Trimestral</v>
          </cell>
          <cell r="R401" t="str">
            <v>Stock</v>
          </cell>
          <cell r="S401">
            <v>0</v>
          </cell>
          <cell r="T401">
            <v>100</v>
          </cell>
          <cell r="U401">
            <v>100</v>
          </cell>
          <cell r="V401">
            <v>100</v>
          </cell>
          <cell r="W401">
            <v>100</v>
          </cell>
          <cell r="X401">
            <v>100</v>
          </cell>
          <cell r="Y401">
            <v>0</v>
          </cell>
          <cell r="Z401">
            <v>0</v>
          </cell>
          <cell r="AA401">
            <v>0</v>
          </cell>
          <cell r="AB401">
            <v>0</v>
          </cell>
          <cell r="AC401">
            <v>0</v>
          </cell>
          <cell r="AD401">
            <v>0</v>
          </cell>
          <cell r="AE401" t="str">
            <v>Para el mes de Febrero se ha realizado el acompañamiento a las Regionales en el proceso de contratación de la operación para las diferentes modalidades de atención integral.</v>
          </cell>
          <cell r="AF401">
            <v>42429.208333333299</v>
          </cell>
          <cell r="AG401">
            <v>42471.389182442101</v>
          </cell>
          <cell r="AH401" t="str">
            <v>Juan Carlos Buitrago</v>
          </cell>
          <cell r="AI401" t="str">
            <v>juan.buitrago@icbf.gov.co</v>
          </cell>
          <cell r="AJ401">
            <v>30</v>
          </cell>
          <cell r="AK401">
            <v>0</v>
          </cell>
          <cell r="AL401">
            <v>0</v>
          </cell>
        </row>
        <row r="402">
          <cell r="A402">
            <v>5323</v>
          </cell>
          <cell r="B402" t="str">
            <v>Todos por un Nuevo País</v>
          </cell>
          <cell r="C402" t="str">
            <v>Movilidad social</v>
          </cell>
          <cell r="D402" t="str">
            <v>Cerrar la brecha en el acceso y la calidad de la educación, para mejorar la formación de capital humano, incrementar la movilidad social y fomentar la construcción de ciudadanía.</v>
          </cell>
          <cell r="E402" t="str">
            <v>Inclusión Social y Reconciliación</v>
          </cell>
          <cell r="F402" t="str">
            <v>ICBF</v>
          </cell>
          <cell r="G402" t="str">
            <v>Atención y asistencia integral a la primera infancia, la infancia, la adolescencia, la juventud y sus familias</v>
          </cell>
          <cell r="H402">
            <v>5323</v>
          </cell>
          <cell r="I402" t="str">
            <v>Porcentaje de niños y niñas atendidos integralmente que cuentan con seguimiento nutricional</v>
          </cell>
          <cell r="J402" t="str">
            <v>Producto</v>
          </cell>
          <cell r="K402" t="str">
            <v>Sectorial</v>
          </cell>
          <cell r="L402" t="str">
            <v>NO</v>
          </cell>
          <cell r="M402" t="str">
            <v>SI</v>
          </cell>
          <cell r="N402" t="str">
            <v>NO</v>
          </cell>
          <cell r="O402" t="str">
            <v>SI</v>
          </cell>
          <cell r="P402" t="str">
            <v>Porcentaje</v>
          </cell>
          <cell r="Q402" t="str">
            <v>Trimestral</v>
          </cell>
          <cell r="R402" t="str">
            <v>Stock</v>
          </cell>
          <cell r="S402">
            <v>0</v>
          </cell>
          <cell r="T402">
            <v>100</v>
          </cell>
          <cell r="U402">
            <v>100</v>
          </cell>
          <cell r="V402">
            <v>100</v>
          </cell>
          <cell r="W402">
            <v>100</v>
          </cell>
          <cell r="X402">
            <v>100</v>
          </cell>
          <cell r="Y402">
            <v>0</v>
          </cell>
          <cell r="Z402">
            <v>0</v>
          </cell>
          <cell r="AA402">
            <v>0</v>
          </cell>
          <cell r="AB402">
            <v>0</v>
          </cell>
          <cell r="AC402">
            <v>0</v>
          </cell>
          <cell r="AD402">
            <v>0</v>
          </cell>
          <cell r="AE402" t="str">
            <v>Durante el mes de Febrero se ha realizado el acompañamiento a las Regionales en el proceso de contratación de la operación de las diferentes modalidades de atención integral para la vigencia en curso.</v>
          </cell>
          <cell r="AF402">
            <v>42429.208333333299</v>
          </cell>
          <cell r="AG402">
            <v>42471.389378669002</v>
          </cell>
          <cell r="AH402" t="str">
            <v>Juan Carlos Buitrago</v>
          </cell>
          <cell r="AI402" t="str">
            <v>juan.buitrago@icbf.gov.co</v>
          </cell>
          <cell r="AJ402">
            <v>30</v>
          </cell>
          <cell r="AK402">
            <v>0</v>
          </cell>
          <cell r="AL402">
            <v>0</v>
          </cell>
        </row>
        <row r="403">
          <cell r="A403">
            <v>4344</v>
          </cell>
          <cell r="B403" t="str">
            <v>Todos por un Nuevo País</v>
          </cell>
          <cell r="C403" t="str">
            <v>Movilidad social</v>
          </cell>
          <cell r="D403" t="str">
            <v>Cerrar la brecha en el acceso y la calidad de la educación, para mejorar la formación de capital humano, incrementar la movilidad social y fomentar la construcción de ciudadanía.</v>
          </cell>
          <cell r="E403" t="str">
            <v>Inclusión Social y Reconciliación</v>
          </cell>
          <cell r="F403" t="str">
            <v>ICBF</v>
          </cell>
          <cell r="G403" t="str">
            <v>Atención y asistencia integral a la primera infancia, la infancia, la adolescencia, la juventud y sus familias</v>
          </cell>
          <cell r="H403">
            <v>4344</v>
          </cell>
          <cell r="I403" t="str">
            <v>Niñas y niños menores de 5 años y mujeres gestantes microfocalizados en el marco del Plan de Atención y Mitigación de Riesgo de Desnutrición.</v>
          </cell>
          <cell r="J403" t="str">
            <v>Producto</v>
          </cell>
          <cell r="K403" t="str">
            <v>Sectorial</v>
          </cell>
          <cell r="L403" t="str">
            <v>NO</v>
          </cell>
          <cell r="M403" t="str">
            <v>SI</v>
          </cell>
          <cell r="N403" t="str">
            <v>NO</v>
          </cell>
          <cell r="O403" t="str">
            <v>SI</v>
          </cell>
          <cell r="P403" t="str">
            <v xml:space="preserve"> Niñas y niños menores de 5 años y mujeres gestantes</v>
          </cell>
          <cell r="Q403" t="str">
            <v>Semestral</v>
          </cell>
          <cell r="R403" t="str">
            <v>Acumulado</v>
          </cell>
          <cell r="S403">
            <v>44049</v>
          </cell>
          <cell r="T403">
            <v>40000</v>
          </cell>
          <cell r="U403">
            <v>90000</v>
          </cell>
          <cell r="V403">
            <v>90000</v>
          </cell>
          <cell r="W403">
            <v>156528</v>
          </cell>
          <cell r="X403">
            <v>376528</v>
          </cell>
          <cell r="Y403">
            <v>0</v>
          </cell>
          <cell r="Z403">
            <v>0</v>
          </cell>
          <cell r="AA403">
            <v>0</v>
          </cell>
          <cell r="AB403">
            <v>0</v>
          </cell>
          <cell r="AC403">
            <v>0</v>
          </cell>
          <cell r="AD403">
            <v>0</v>
          </cell>
          <cell r="AE403" t="str">
            <v>_ Continuamos con la "ruta de atención a la desnutrición", con los niños y niñas microfocalizacos ó remitidos por otros actores y por las propias comunidades. La ruta ha permitido que una vez identificado el niño o la niña, de inmediato se verifica su est</v>
          </cell>
          <cell r="AF403">
            <v>42490.208333333299</v>
          </cell>
          <cell r="AG403">
            <v>42501.607904513898</v>
          </cell>
          <cell r="AH403" t="str">
            <v>Jacqueline Londono Gonzalez</v>
          </cell>
          <cell r="AI403" t="str">
            <v>Jacqueline.Londono@icbf.gov.co</v>
          </cell>
          <cell r="AJ403">
            <v>30</v>
          </cell>
          <cell r="AK403">
            <v>0</v>
          </cell>
          <cell r="AL403">
            <v>0</v>
          </cell>
        </row>
        <row r="404">
          <cell r="A404">
            <v>4346</v>
          </cell>
          <cell r="B404" t="str">
            <v>Todos por un Nuevo País</v>
          </cell>
          <cell r="C404" t="str">
            <v>Movilidad social</v>
          </cell>
          <cell r="D404" t="str">
            <v>Cerrar la brecha en el acceso y la calidad de la educación, para mejorar la formación de capital humano, incrementar la movilidad social y fomentar la construcción de ciudadanía.</v>
          </cell>
          <cell r="E404" t="str">
            <v>Inclusión Social y Reconciliación</v>
          </cell>
          <cell r="F404" t="str">
            <v>ICBF</v>
          </cell>
          <cell r="G404" t="str">
            <v>Atención y asistencia integral a la primera infancia, la infancia, la adolescencia, la juventud y sus familias</v>
          </cell>
          <cell r="H404">
            <v>4346</v>
          </cell>
          <cell r="I404" t="str">
            <v>Municipios con asistencia técnica para la implementación de las rutas de atención integral para el Restablecimiento de Derechos de la menor de 14 años embarazada.</v>
          </cell>
          <cell r="J404" t="str">
            <v>Producto</v>
          </cell>
          <cell r="K404" t="str">
            <v>Sectorial</v>
          </cell>
          <cell r="L404" t="str">
            <v>SI</v>
          </cell>
          <cell r="M404" t="str">
            <v>SI</v>
          </cell>
          <cell r="N404" t="str">
            <v>NO</v>
          </cell>
          <cell r="O404" t="str">
            <v>SI</v>
          </cell>
          <cell r="P404" t="str">
            <v>Municipio</v>
          </cell>
          <cell r="Q404" t="str">
            <v>Trimestral</v>
          </cell>
          <cell r="R404" t="str">
            <v>Acumulado</v>
          </cell>
          <cell r="S404">
            <v>20</v>
          </cell>
          <cell r="T404">
            <v>100</v>
          </cell>
          <cell r="U404">
            <v>200</v>
          </cell>
          <cell r="V404">
            <v>200</v>
          </cell>
          <cell r="W404">
            <v>200</v>
          </cell>
          <cell r="X404">
            <v>700</v>
          </cell>
          <cell r="Y404">
            <v>0</v>
          </cell>
          <cell r="Z404">
            <v>0</v>
          </cell>
          <cell r="AA404">
            <v>120</v>
          </cell>
          <cell r="AB404">
            <v>17.143000000000001</v>
          </cell>
          <cell r="AC404">
            <v>42460.208333333299</v>
          </cell>
          <cell r="AD404">
            <v>42500.640983333302</v>
          </cell>
          <cell r="AE404" t="str">
            <v>Durante el mes de Marzo se avanzó en los estudios previos y revisión metodológica para el convenio con profamilia cuyo objeto es socializar la ruta te atención integral a menor de 14 años embarazada o en periodo de lactancia materna y realizar acciones pa</v>
          </cell>
          <cell r="AF404">
            <v>42460.208333333299</v>
          </cell>
          <cell r="AG404">
            <v>42500.640983182901</v>
          </cell>
          <cell r="AH404" t="str">
            <v>Ana María Fergusson</v>
          </cell>
          <cell r="AI404" t="str">
            <v>Ana.Fergusson@icbf.gov.co</v>
          </cell>
          <cell r="AJ404">
            <v>30</v>
          </cell>
          <cell r="AK404">
            <v>42551.208333333299</v>
          </cell>
          <cell r="AL404">
            <v>-73</v>
          </cell>
        </row>
        <row r="405">
          <cell r="A405">
            <v>4761</v>
          </cell>
          <cell r="B405" t="str">
            <v>Todos por un Nuevo País</v>
          </cell>
          <cell r="C405" t="str">
            <v>Movilidad social</v>
          </cell>
          <cell r="D405" t="str">
            <v>Cerrar la brecha en el acceso y la calidad de la educación, para mejorar la formación de capital humano, incrementar la movilidad social y fomentar la construcción de ciudadanía.</v>
          </cell>
          <cell r="E405" t="str">
            <v>Inclusión Social y Reconciliación</v>
          </cell>
          <cell r="F405" t="str">
            <v>ICBF</v>
          </cell>
          <cell r="G405" t="str">
            <v>Atención y asistencia integral a la primera infancia, la infancia, la adolescencia, la juventud y sus familias</v>
          </cell>
          <cell r="H405">
            <v>4761</v>
          </cell>
          <cell r="I405" t="str">
            <v>Municipios con la estrategia de prevención de embarazo en la adolescencia implementada (ICBF)</v>
          </cell>
          <cell r="J405" t="str">
            <v>Gestión</v>
          </cell>
          <cell r="K405" t="str">
            <v>Sectorial</v>
          </cell>
          <cell r="L405" t="str">
            <v>SI</v>
          </cell>
          <cell r="M405" t="str">
            <v>SI</v>
          </cell>
          <cell r="N405" t="str">
            <v>NO</v>
          </cell>
          <cell r="O405" t="str">
            <v>SI</v>
          </cell>
          <cell r="P405" t="str">
            <v>Municipios</v>
          </cell>
          <cell r="Q405" t="str">
            <v>Trimestral</v>
          </cell>
          <cell r="R405" t="str">
            <v>Capacidad</v>
          </cell>
          <cell r="S405">
            <v>0</v>
          </cell>
          <cell r="T405">
            <v>75</v>
          </cell>
          <cell r="U405">
            <v>205</v>
          </cell>
          <cell r="V405">
            <v>335</v>
          </cell>
          <cell r="W405">
            <v>353</v>
          </cell>
          <cell r="X405">
            <v>353</v>
          </cell>
          <cell r="Y405">
            <v>75</v>
          </cell>
          <cell r="Z405">
            <v>36.590000000000003</v>
          </cell>
          <cell r="AA405">
            <v>75</v>
          </cell>
          <cell r="AB405">
            <v>21.25</v>
          </cell>
          <cell r="AC405">
            <v>42460.208333333299</v>
          </cell>
          <cell r="AD405">
            <v>42467.729551122698</v>
          </cell>
          <cell r="AE405" t="str">
            <v>Se elaboraron y aprobaron por el comité nacional de contratación los estudios previos para contratos de aporte para la implementación de la estrategia de prevención de embarazo en la adolescencia Se continúa con la divulgación y socialización de la estrat</v>
          </cell>
          <cell r="AF405">
            <v>42490.208333333299</v>
          </cell>
          <cell r="AG405">
            <v>42500.660623414398</v>
          </cell>
          <cell r="AH405" t="str">
            <v>Ember Estefenn Rodríguez</v>
          </cell>
          <cell r="AI405" t="str">
            <v>Ember.Estefenn@icbf.gov.co</v>
          </cell>
          <cell r="AJ405">
            <v>30</v>
          </cell>
          <cell r="AK405">
            <v>42551.208333333299</v>
          </cell>
          <cell r="AL405">
            <v>-73</v>
          </cell>
        </row>
        <row r="406">
          <cell r="A406">
            <v>4762</v>
          </cell>
          <cell r="B406" t="str">
            <v>Todos por un Nuevo País</v>
          </cell>
          <cell r="C406" t="str">
            <v>Movilidad social</v>
          </cell>
          <cell r="D406" t="str">
            <v>Cerrar la brecha en el acceso y la calidad de la educación, para mejorar la formación de capital humano, incrementar la movilidad social y fomentar la construcción de ciudadanía.</v>
          </cell>
          <cell r="E406" t="str">
            <v>Inclusión Social y Reconciliación</v>
          </cell>
          <cell r="F406" t="str">
            <v>ICBF</v>
          </cell>
          <cell r="G406" t="str">
            <v>Atención y asistencia integral a la primera infancia, la infancia, la adolescencia, la juventud y sus familias</v>
          </cell>
          <cell r="H406">
            <v>4762</v>
          </cell>
          <cell r="I406" t="str">
            <v>Porcentaje de adolescentes con más de seis meses de permanencia en el programa de atención con la garantía de ejercicio de sus derechos (Identidad, salud y educación)</v>
          </cell>
          <cell r="J406" t="str">
            <v>Gestión</v>
          </cell>
          <cell r="K406" t="str">
            <v>Sectorial</v>
          </cell>
          <cell r="L406" t="str">
            <v>SI</v>
          </cell>
          <cell r="M406" t="str">
            <v>NO</v>
          </cell>
          <cell r="N406" t="str">
            <v>NO</v>
          </cell>
          <cell r="O406" t="str">
            <v>SI</v>
          </cell>
          <cell r="P406" t="str">
            <v>Porcentaje</v>
          </cell>
          <cell r="Q406" t="str">
            <v>Semestral</v>
          </cell>
          <cell r="R406" t="str">
            <v>Flujo</v>
          </cell>
          <cell r="S406">
            <v>0</v>
          </cell>
          <cell r="T406">
            <v>25</v>
          </cell>
          <cell r="U406">
            <v>50</v>
          </cell>
          <cell r="V406">
            <v>75</v>
          </cell>
          <cell r="W406">
            <v>100</v>
          </cell>
          <cell r="X406">
            <v>100</v>
          </cell>
          <cell r="Y406">
            <v>0</v>
          </cell>
          <cell r="Z406">
            <v>0</v>
          </cell>
          <cell r="AA406">
            <v>0</v>
          </cell>
          <cell r="AB406">
            <v>0</v>
          </cell>
          <cell r="AC406">
            <v>0</v>
          </cell>
          <cell r="AD406">
            <v>0</v>
          </cell>
          <cell r="AE406" t="str">
            <v>Con el fin de cumplir con la Meta del 100% para la vigencia 2016, la Subdirección de Responsabilidad Penal ha realizado y desarrollado las siguientes actividades: realización de 9 talleres Macro regionales a Nivel Nacional para la puesta en marcha e insta</v>
          </cell>
          <cell r="AF406">
            <v>42460.208333333299</v>
          </cell>
          <cell r="AG406">
            <v>42500.644872881901</v>
          </cell>
          <cell r="AH406" t="str">
            <v>Ana María Fergusson</v>
          </cell>
          <cell r="AI406" t="str">
            <v>Ana.Fergusson@icbf.gov.co</v>
          </cell>
          <cell r="AJ406">
            <v>60</v>
          </cell>
          <cell r="AK406">
            <v>0</v>
          </cell>
          <cell r="AL406">
            <v>0</v>
          </cell>
        </row>
        <row r="407">
          <cell r="A407">
            <v>4763</v>
          </cell>
          <cell r="B407" t="str">
            <v>Todos por un Nuevo País</v>
          </cell>
          <cell r="C407" t="str">
            <v>Movilidad social</v>
          </cell>
          <cell r="D407" t="str">
            <v>Cerrar la brecha en el acceso y la calidad de la educación, para mejorar la formación de capital humano, incrementar la movilidad social y fomentar la construcción de ciudadanía.</v>
          </cell>
          <cell r="E407" t="str">
            <v>Inclusión Social y Reconciliación</v>
          </cell>
          <cell r="F407" t="str">
            <v>ICBF</v>
          </cell>
          <cell r="G407" t="str">
            <v>Atención y asistencia integral a la primera infancia, la infancia, la adolescencia, la juventud y sus familias</v>
          </cell>
          <cell r="H407">
            <v>4763</v>
          </cell>
          <cell r="I407" t="str">
            <v>Porcentaje de adolescentes y jóvenes que egresan el último años del SRPA atendidos con estrategias posegreso o inclusión social</v>
          </cell>
          <cell r="J407" t="str">
            <v>Producto</v>
          </cell>
          <cell r="K407" t="str">
            <v>Sectorial</v>
          </cell>
          <cell r="L407" t="str">
            <v>SI</v>
          </cell>
          <cell r="M407" t="str">
            <v>NO</v>
          </cell>
          <cell r="N407" t="str">
            <v>NO</v>
          </cell>
          <cell r="O407" t="str">
            <v>SI</v>
          </cell>
          <cell r="P407" t="str">
            <v>Porcentaje</v>
          </cell>
          <cell r="Q407" t="str">
            <v>Semestral</v>
          </cell>
          <cell r="R407" t="str">
            <v>Capacidad</v>
          </cell>
          <cell r="S407">
            <v>0</v>
          </cell>
          <cell r="T407">
            <v>12</v>
          </cell>
          <cell r="U407">
            <v>20</v>
          </cell>
          <cell r="V407">
            <v>35</v>
          </cell>
          <cell r="W407">
            <v>50</v>
          </cell>
          <cell r="X407">
            <v>50</v>
          </cell>
          <cell r="Y407">
            <v>0</v>
          </cell>
          <cell r="Z407">
            <v>0</v>
          </cell>
          <cell r="AA407">
            <v>0</v>
          </cell>
          <cell r="AB407">
            <v>0</v>
          </cell>
          <cell r="AC407">
            <v>0</v>
          </cell>
          <cell r="AD407">
            <v>0</v>
          </cell>
          <cell r="AE407" t="str">
            <v>Con el fin de cumplir con la Meta del 55% para la vigencia 2016, la Subdirección de Responsabilidad Penal realizo las siguientes actividades: Se priorizo fortalecer, asesorar, orientar y brindar acompañamiento técnico a 5 Regionales en las 3 nuevas modali</v>
          </cell>
          <cell r="AF407">
            <v>42460.208333333299</v>
          </cell>
          <cell r="AG407">
            <v>42500.638109178202</v>
          </cell>
          <cell r="AH407" t="str">
            <v>Ana María Fergusson</v>
          </cell>
          <cell r="AI407" t="str">
            <v>Ana.Fergusson@icbf.gov.co</v>
          </cell>
          <cell r="AJ407">
            <v>60</v>
          </cell>
          <cell r="AK407">
            <v>0</v>
          </cell>
          <cell r="AL407">
            <v>0</v>
          </cell>
        </row>
        <row r="408">
          <cell r="A408">
            <v>4764</v>
          </cell>
          <cell r="B408" t="str">
            <v>Todos por un Nuevo País</v>
          </cell>
          <cell r="C408" t="str">
            <v>Movilidad social</v>
          </cell>
          <cell r="D408" t="str">
            <v>Cerrar la brecha en el acceso y la calidad de la educación, para mejorar la formación de capital humano, incrementar la movilidad social y fomentar la construcción de ciudadanía.</v>
          </cell>
          <cell r="E408" t="str">
            <v>Inclusión Social y Reconciliación</v>
          </cell>
          <cell r="F408" t="str">
            <v>ICBF</v>
          </cell>
          <cell r="G408" t="str">
            <v>Atención y asistencia integral a la primera infancia, la infancia, la adolescencia, la juventud y sus familias</v>
          </cell>
          <cell r="H408">
            <v>4764</v>
          </cell>
          <cell r="I408" t="str">
            <v>Porcentaje de unidades de Servicio de atención a adolescentes y jóvenes del SRPA con implementación de procesos de formación en prácticas restaurativas.</v>
          </cell>
          <cell r="J408" t="str">
            <v>Producto</v>
          </cell>
          <cell r="K408" t="str">
            <v>Sectorial</v>
          </cell>
          <cell r="L408" t="str">
            <v>SI</v>
          </cell>
          <cell r="M408" t="str">
            <v>NO</v>
          </cell>
          <cell r="N408" t="str">
            <v>NO</v>
          </cell>
          <cell r="O408" t="str">
            <v>SI</v>
          </cell>
          <cell r="P408" t="str">
            <v>Porcentaje</v>
          </cell>
          <cell r="Q408" t="str">
            <v>Trimestral</v>
          </cell>
          <cell r="R408" t="str">
            <v>Flujo</v>
          </cell>
          <cell r="S408">
            <v>30</v>
          </cell>
          <cell r="T408">
            <v>25.25</v>
          </cell>
          <cell r="U408">
            <v>33.835000000000001</v>
          </cell>
          <cell r="V408">
            <v>42.42</v>
          </cell>
          <cell r="W408">
            <v>50.5</v>
          </cell>
          <cell r="X408">
            <v>50.5</v>
          </cell>
          <cell r="Y408">
            <v>52.2</v>
          </cell>
          <cell r="Z408">
            <v>77.91</v>
          </cell>
          <cell r="AA408">
            <v>50</v>
          </cell>
          <cell r="AB408">
            <v>50</v>
          </cell>
          <cell r="AC408">
            <v>42460.208333333299</v>
          </cell>
          <cell r="AD408">
            <v>42500.646500729199</v>
          </cell>
          <cell r="AE408" t="str">
            <v>Con el fin de cumplir con la Meta del 67% para la vigencia 2016, la Subdirección de Responsabilidad Penal realizo en este primer trimestre el proceso de implementación de prácticas restaurativas en 2 unidades de servicio de atención a adolescentes y jóven</v>
          </cell>
          <cell r="AF408">
            <v>42460.208333333299</v>
          </cell>
          <cell r="AG408">
            <v>42500.646500578703</v>
          </cell>
          <cell r="AH408" t="str">
            <v>Ana María Fergusson</v>
          </cell>
          <cell r="AI408" t="str">
            <v>Ana.Fergusson@icbf.gov.co</v>
          </cell>
          <cell r="AJ408">
            <v>30</v>
          </cell>
          <cell r="AK408">
            <v>42551.208333333299</v>
          </cell>
          <cell r="AL408">
            <v>-73</v>
          </cell>
        </row>
        <row r="409">
          <cell r="A409">
            <v>4326</v>
          </cell>
          <cell r="B409" t="str">
            <v>Todos por un Nuevo País</v>
          </cell>
          <cell r="C409" t="str">
            <v>Movilidad social</v>
          </cell>
          <cell r="D409" t="str">
            <v>Cerrar la brecha en el acceso y la calidad de la educación, para mejorar la formación de capital humano, incrementar la movilidad social y fomentar la construcción de ciudadanía.</v>
          </cell>
          <cell r="E409" t="str">
            <v>Inclusión Social y Reconciliación</v>
          </cell>
          <cell r="F409" t="str">
            <v>ICBF</v>
          </cell>
          <cell r="G409" t="str">
            <v>Atención y asistencia integral a la primera infancia, la infancia, la adolescencia, la juventud y sus familias</v>
          </cell>
          <cell r="H409">
            <v>4326</v>
          </cell>
          <cell r="I409" t="str">
            <v>Talento humano cualificado para la atención integral a la primera infancia (ICBF)</v>
          </cell>
          <cell r="J409" t="str">
            <v>Producto</v>
          </cell>
          <cell r="K409" t="str">
            <v>Sectorial</v>
          </cell>
          <cell r="L409" t="str">
            <v>SI</v>
          </cell>
          <cell r="M409" t="str">
            <v>SI</v>
          </cell>
          <cell r="N409" t="str">
            <v>NO</v>
          </cell>
          <cell r="O409" t="str">
            <v>SI</v>
          </cell>
          <cell r="P409" t="str">
            <v>Personas</v>
          </cell>
          <cell r="Q409" t="str">
            <v>Semestral</v>
          </cell>
          <cell r="R409" t="str">
            <v>Acumulado</v>
          </cell>
          <cell r="S409">
            <v>49672</v>
          </cell>
          <cell r="T409">
            <v>15000</v>
          </cell>
          <cell r="U409">
            <v>10000</v>
          </cell>
          <cell r="V409">
            <v>20000</v>
          </cell>
          <cell r="W409">
            <v>15000</v>
          </cell>
          <cell r="X409">
            <v>60000</v>
          </cell>
          <cell r="Y409">
            <v>0</v>
          </cell>
          <cell r="Z409">
            <v>0</v>
          </cell>
          <cell r="AA409">
            <v>0</v>
          </cell>
          <cell r="AB409">
            <v>0</v>
          </cell>
          <cell r="AC409">
            <v>0</v>
          </cell>
          <cell r="AD409">
            <v>0</v>
          </cell>
          <cell r="AE409" t="str">
            <v xml:space="preserve">Durante el mes de Febrero el Instituto Colombiano de Bienestar Familiar efectúa el proceso de contratación con los diferentes operadores que permiten realizar en fortalecimiento del talento humano, de igual manera se lleva a cabo el proceso de revisión y </v>
          </cell>
          <cell r="AF409">
            <v>42429.208333333299</v>
          </cell>
          <cell r="AG409">
            <v>42471.384670138897</v>
          </cell>
          <cell r="AH409" t="str">
            <v>Juan Carlos Buitrago</v>
          </cell>
          <cell r="AI409" t="str">
            <v>juan.buitrago@icbf.gov.co</v>
          </cell>
          <cell r="AJ409">
            <v>30</v>
          </cell>
          <cell r="AK409">
            <v>0</v>
          </cell>
          <cell r="AL409">
            <v>0</v>
          </cell>
        </row>
        <row r="410">
          <cell r="A410">
            <v>4328</v>
          </cell>
          <cell r="B410" t="str">
            <v>Todos por un Nuevo País</v>
          </cell>
          <cell r="C410" t="str">
            <v>Movilidad social</v>
          </cell>
          <cell r="D410" t="str">
            <v>Cerrar la brecha en el acceso y la calidad de la educación, para mejorar la formación de capital humano, incrementar la movilidad social y fomentar la construcción de ciudadanía.</v>
          </cell>
          <cell r="E410" t="str">
            <v>Inclusión Social y Reconciliación</v>
          </cell>
          <cell r="F410" t="str">
            <v>ICBF</v>
          </cell>
          <cell r="G410" t="str">
            <v>Atención y asistencia integral a la primera infancia, la infancia, la adolescencia, la juventud y sus familias</v>
          </cell>
          <cell r="H410">
            <v>4328</v>
          </cell>
          <cell r="I410" t="str">
            <v>Porcentaje de Hogares comunitarios que cumplen los estándares de calidad de la estrategia de atención integral a la primera infancia De Cero a Siempre</v>
          </cell>
          <cell r="J410" t="str">
            <v>Producto</v>
          </cell>
          <cell r="K410" t="str">
            <v>Sectorial</v>
          </cell>
          <cell r="L410" t="str">
            <v>SI</v>
          </cell>
          <cell r="M410" t="str">
            <v>SI</v>
          </cell>
          <cell r="N410" t="str">
            <v>NO</v>
          </cell>
          <cell r="O410" t="str">
            <v>SI</v>
          </cell>
          <cell r="P410" t="str">
            <v>Porcentaje</v>
          </cell>
          <cell r="Q410" t="str">
            <v>Bimestral</v>
          </cell>
          <cell r="R410" t="str">
            <v>Capacidad</v>
          </cell>
          <cell r="S410">
            <v>0</v>
          </cell>
          <cell r="T410">
            <v>20</v>
          </cell>
          <cell r="U410">
            <v>30</v>
          </cell>
          <cell r="V410">
            <v>40</v>
          </cell>
          <cell r="W410">
            <v>50</v>
          </cell>
          <cell r="X410">
            <v>50</v>
          </cell>
          <cell r="Y410">
            <v>0</v>
          </cell>
          <cell r="Z410">
            <v>0</v>
          </cell>
          <cell r="AA410">
            <v>0</v>
          </cell>
          <cell r="AB410">
            <v>0</v>
          </cell>
          <cell r="AC410">
            <v>0</v>
          </cell>
          <cell r="AD410">
            <v>0</v>
          </cell>
          <cell r="AE410" t="str">
            <v>Durante el mes de Febrero se realizan actividades que permitan el acompañamiento a las Regionales en el proceso de contratación de la operación, con el fin de garantizar los estándares de calidad en los Hogares Comunitarios.</v>
          </cell>
          <cell r="AF410">
            <v>42429.208333333299</v>
          </cell>
          <cell r="AG410">
            <v>42471.386016203702</v>
          </cell>
          <cell r="AH410" t="str">
            <v>Juan Carlos Buitrago</v>
          </cell>
          <cell r="AI410" t="str">
            <v>juan.buitrago@icbf.gov.co</v>
          </cell>
          <cell r="AJ410">
            <v>30</v>
          </cell>
          <cell r="AK410">
            <v>0</v>
          </cell>
          <cell r="AL410">
            <v>0</v>
          </cell>
        </row>
        <row r="411">
          <cell r="A411">
            <v>4329</v>
          </cell>
          <cell r="B411" t="str">
            <v>Todos por un Nuevo País</v>
          </cell>
          <cell r="C411" t="str">
            <v>Movilidad social</v>
          </cell>
          <cell r="D411" t="str">
            <v>Cerrar la brecha en el acceso y la calidad de la educación, para mejorar la formación de capital humano, incrementar la movilidad social y fomentar la construcción de ciudadanía.</v>
          </cell>
          <cell r="E411" t="str">
            <v>Inclusión Social y Reconciliación</v>
          </cell>
          <cell r="F411" t="str">
            <v>ICBF</v>
          </cell>
          <cell r="G411" t="str">
            <v>Atención y asistencia integral a la primera infancia, la infancia, la adolescencia, la juventud y sus familias</v>
          </cell>
          <cell r="H411">
            <v>4329</v>
          </cell>
          <cell r="I411" t="str">
            <v>Porcentaje de Entidades Administradoras de Servicio Integral con esquemas de fortalecimiento implementados que generen capacidades para gestionar procesos de calidad</v>
          </cell>
          <cell r="J411" t="str">
            <v>Producto</v>
          </cell>
          <cell r="K411" t="str">
            <v>Sectorial</v>
          </cell>
          <cell r="L411" t="str">
            <v>SI</v>
          </cell>
          <cell r="M411" t="str">
            <v>NO</v>
          </cell>
          <cell r="N411" t="str">
            <v>NO</v>
          </cell>
          <cell r="O411" t="str">
            <v>SI</v>
          </cell>
          <cell r="P411" t="str">
            <v>Porcentaje</v>
          </cell>
          <cell r="Q411" t="str">
            <v>Trimestral</v>
          </cell>
          <cell r="R411" t="str">
            <v>Acumulado</v>
          </cell>
          <cell r="S411">
            <v>0</v>
          </cell>
          <cell r="T411">
            <v>30</v>
          </cell>
          <cell r="U411">
            <v>10</v>
          </cell>
          <cell r="V411">
            <v>5</v>
          </cell>
          <cell r="W411">
            <v>5</v>
          </cell>
          <cell r="X411">
            <v>50</v>
          </cell>
          <cell r="Y411">
            <v>0</v>
          </cell>
          <cell r="Z411">
            <v>0</v>
          </cell>
          <cell r="AA411">
            <v>0</v>
          </cell>
          <cell r="AB411">
            <v>0</v>
          </cell>
          <cell r="AC411">
            <v>0</v>
          </cell>
          <cell r="AD411">
            <v>0</v>
          </cell>
          <cell r="AE411" t="str">
            <v>Durante el mes se realiza la definición de la linea técnica para el proceso de fortalecimiento de calidad en conjunto con los operadores aliados de la estrategia de acuerdo a los estándares del manual operativo de las modalidades integrales.</v>
          </cell>
          <cell r="AF411">
            <v>42429.208333333299</v>
          </cell>
          <cell r="AG411">
            <v>42471.388313807904</v>
          </cell>
          <cell r="AH411" t="str">
            <v>Juan Carlos Buitrago</v>
          </cell>
          <cell r="AI411" t="str">
            <v>juan.buitrago@icbf.gov.co</v>
          </cell>
          <cell r="AJ411">
            <v>30</v>
          </cell>
          <cell r="AK411">
            <v>0</v>
          </cell>
          <cell r="AL411">
            <v>0</v>
          </cell>
        </row>
        <row r="412">
          <cell r="A412">
            <v>4331</v>
          </cell>
          <cell r="B412" t="str">
            <v>Todos por un Nuevo País</v>
          </cell>
          <cell r="C412" t="str">
            <v>Movilidad social</v>
          </cell>
          <cell r="D412" t="str">
            <v>Cerrar la brecha en el acceso y la calidad de la educación, para mejorar la formación de capital humano, incrementar la movilidad social y fomentar la construcción de ciudadanía.</v>
          </cell>
          <cell r="E412" t="str">
            <v>Inclusión Social y Reconciliación</v>
          </cell>
          <cell r="F412" t="str">
            <v>ICBF</v>
          </cell>
          <cell r="G412" t="str">
            <v>Atención y asistencia integral a la primera infancia, la infancia, la adolescencia, la juventud y sus familias</v>
          </cell>
          <cell r="H412">
            <v>4331</v>
          </cell>
          <cell r="I412" t="str">
            <v>Entidades Territoriales (ET) con acompañamiento para la implementación de la Ruta Integral de Atenciones de Primera Infancia</v>
          </cell>
          <cell r="J412" t="str">
            <v>Producto</v>
          </cell>
          <cell r="K412" t="str">
            <v>Sectorial</v>
          </cell>
          <cell r="L412" t="str">
            <v>SI</v>
          </cell>
          <cell r="M412" t="str">
            <v>SI</v>
          </cell>
          <cell r="N412" t="str">
            <v>NO</v>
          </cell>
          <cell r="O412" t="str">
            <v>SI</v>
          </cell>
          <cell r="P412" t="str">
            <v>Entidades Territoriales</v>
          </cell>
          <cell r="Q412" t="str">
            <v>Trimestral</v>
          </cell>
          <cell r="R412" t="str">
            <v>Capacidad</v>
          </cell>
          <cell r="S412">
            <v>150</v>
          </cell>
          <cell r="T412">
            <v>150</v>
          </cell>
          <cell r="U412">
            <v>220</v>
          </cell>
          <cell r="V412">
            <v>300</v>
          </cell>
          <cell r="W412">
            <v>350</v>
          </cell>
          <cell r="X412">
            <v>350</v>
          </cell>
          <cell r="Y412">
            <v>150</v>
          </cell>
          <cell r="Z412">
            <v>0</v>
          </cell>
          <cell r="AA412">
            <v>150</v>
          </cell>
          <cell r="AB412">
            <v>0</v>
          </cell>
          <cell r="AC412">
            <v>42460.208333333299</v>
          </cell>
          <cell r="AD412">
            <v>42471.369738275498</v>
          </cell>
          <cell r="AE412" t="str">
            <v>Se viene adelantando un proceso de incidencia en los planes de desarrollo territorial, para que las Rutas Integrales de Atención queden incluidas en estos. Se adelantó un ejercicio de focalización para la ampliación de cobertura que será discutido en la C</v>
          </cell>
          <cell r="AF412">
            <v>42490.208333333299</v>
          </cell>
          <cell r="AG412">
            <v>42501.653485995397</v>
          </cell>
          <cell r="AH412" t="str">
            <v>Juan Guillermo Alba Garzón</v>
          </cell>
          <cell r="AI412" t="str">
            <v>juan.alba@icbf.gov.co</v>
          </cell>
          <cell r="AJ412">
            <v>30</v>
          </cell>
          <cell r="AK412">
            <v>42551.208333333299</v>
          </cell>
          <cell r="AL412">
            <v>-73</v>
          </cell>
        </row>
        <row r="413">
          <cell r="A413">
            <v>4342</v>
          </cell>
          <cell r="B413" t="str">
            <v>Todos por un Nuevo País</v>
          </cell>
          <cell r="C413" t="str">
            <v>Movilidad social</v>
          </cell>
          <cell r="D413" t="str">
            <v>Cerrar la brecha en el acceso y la calidad de la educación, para mejorar la formación de capital humano, incrementar la movilidad social y fomentar la construcción de ciudadanía.</v>
          </cell>
          <cell r="E413" t="str">
            <v>Inclusión Social y Reconciliación</v>
          </cell>
          <cell r="F413" t="str">
            <v>ICBF</v>
          </cell>
          <cell r="G413" t="str">
            <v>Atención y asistencia integral a la primera infancia, la infancia, la adolescencia, la juventud y sus familias</v>
          </cell>
          <cell r="H413">
            <v>4342</v>
          </cell>
          <cell r="I413" t="str">
            <v>Porcentaje de niños, niñas y adolescentes en situación de adoptabilidad en firme, por consentimiento o por autorización, CON características y necesidades especiales y posibilidad de adopción presentados a comité de adopciones, con familia asignada.</v>
          </cell>
          <cell r="J413" t="str">
            <v>Producto</v>
          </cell>
          <cell r="K413" t="str">
            <v>Sectorial</v>
          </cell>
          <cell r="L413" t="str">
            <v>NO</v>
          </cell>
          <cell r="M413" t="str">
            <v>SI</v>
          </cell>
          <cell r="N413" t="str">
            <v>NO</v>
          </cell>
          <cell r="O413" t="str">
            <v>SI</v>
          </cell>
          <cell r="P413" t="str">
            <v>Porcentaje</v>
          </cell>
          <cell r="Q413" t="str">
            <v>Mensual</v>
          </cell>
          <cell r="R413" t="str">
            <v>Flujo</v>
          </cell>
          <cell r="S413">
            <v>65</v>
          </cell>
          <cell r="T413">
            <v>65</v>
          </cell>
          <cell r="U413">
            <v>65</v>
          </cell>
          <cell r="V413">
            <v>67</v>
          </cell>
          <cell r="W413">
            <v>70</v>
          </cell>
          <cell r="X413">
            <v>70</v>
          </cell>
          <cell r="Y413">
            <v>75.900000000000006</v>
          </cell>
          <cell r="Z413">
            <v>100</v>
          </cell>
          <cell r="AA413">
            <v>74.400000000000006</v>
          </cell>
          <cell r="AB413">
            <v>100</v>
          </cell>
          <cell r="AC413">
            <v>42460.208333333299</v>
          </cell>
          <cell r="AD413">
            <v>42500.642678668999</v>
          </cell>
          <cell r="AE413" t="str">
            <v>Al mes de marzo del año 2016 se logró asignar familia al 75% de los NNA CON características y necesidades especiales con posibilidad de adopción que se han presentado a los comités de adopciones Regionales e IAPAS Donde las regionales Amazonas, Choco, Gua</v>
          </cell>
          <cell r="AF413">
            <v>42460.208333333299</v>
          </cell>
          <cell r="AG413">
            <v>42500.642676932897</v>
          </cell>
          <cell r="AH413" t="str">
            <v>Ana María Fergusson</v>
          </cell>
          <cell r="AI413" t="str">
            <v>Ana.Fergusson@icbf.gov.co</v>
          </cell>
          <cell r="AJ413">
            <v>30</v>
          </cell>
          <cell r="AK413">
            <v>42490.208333333299</v>
          </cell>
          <cell r="AL413">
            <v>-13</v>
          </cell>
        </row>
        <row r="414">
          <cell r="A414">
            <v>4343</v>
          </cell>
          <cell r="B414" t="str">
            <v>Todos por un Nuevo País</v>
          </cell>
          <cell r="C414" t="str">
            <v>Movilidad social</v>
          </cell>
          <cell r="D414" t="str">
            <v>Cerrar la brecha en el acceso y la calidad de la educación, para mejorar la formación de capital humano, incrementar la movilidad social y fomentar la construcción de ciudadanía.</v>
          </cell>
          <cell r="E414" t="str">
            <v>Inclusión Social y Reconciliación</v>
          </cell>
          <cell r="F414" t="str">
            <v>ICBF</v>
          </cell>
          <cell r="G414" t="str">
            <v>Atención y asistencia integral a la primera infancia, la infancia, la adolescencia, la juventud y sus familias</v>
          </cell>
          <cell r="H414">
            <v>4343</v>
          </cell>
          <cell r="I414" t="str">
            <v>Niños, niñas y adolescentes participantes en programas de prevención.</v>
          </cell>
          <cell r="J414" t="str">
            <v>Producto</v>
          </cell>
          <cell r="K414" t="str">
            <v>Sectorial</v>
          </cell>
          <cell r="L414" t="str">
            <v>NO</v>
          </cell>
          <cell r="M414" t="str">
            <v>SI</v>
          </cell>
          <cell r="N414" t="str">
            <v>NO</v>
          </cell>
          <cell r="O414" t="str">
            <v>SI</v>
          </cell>
          <cell r="P414" t="str">
            <v>NNA</v>
          </cell>
          <cell r="Q414" t="str">
            <v>Mensual</v>
          </cell>
          <cell r="R414" t="str">
            <v>Acumulado</v>
          </cell>
          <cell r="S414">
            <v>199979</v>
          </cell>
          <cell r="T414">
            <v>195600</v>
          </cell>
          <cell r="U414">
            <v>250000</v>
          </cell>
          <cell r="V414">
            <v>270000</v>
          </cell>
          <cell r="W414">
            <v>284400</v>
          </cell>
          <cell r="X414">
            <v>1000000</v>
          </cell>
          <cell r="Y414">
            <v>206060</v>
          </cell>
          <cell r="Z414">
            <v>82.424000000000007</v>
          </cell>
          <cell r="AA414">
            <v>412120</v>
          </cell>
          <cell r="AB414">
            <v>41.212000000000003</v>
          </cell>
          <cell r="AC414">
            <v>42460.208333333299</v>
          </cell>
          <cell r="AD414">
            <v>42500.6601745718</v>
          </cell>
          <cell r="AE414" t="str">
            <v>La operación de la modalidad étnica se encuentra en operación. El 90% de la modalidad tradicional y rural fue contratada e iniciará la etapa de operación en la última semana del mes de abril.</v>
          </cell>
          <cell r="AF414">
            <v>42460.208333333299</v>
          </cell>
          <cell r="AG414">
            <v>42500.660174421297</v>
          </cell>
          <cell r="AH414" t="str">
            <v>Ember Estefenn Rodríguez</v>
          </cell>
          <cell r="AI414" t="str">
            <v>Ember.Estefenn@icbf.gov.co</v>
          </cell>
          <cell r="AJ414">
            <v>30</v>
          </cell>
          <cell r="AK414">
            <v>42490.208333333299</v>
          </cell>
          <cell r="AL414">
            <v>-13</v>
          </cell>
        </row>
        <row r="415">
          <cell r="A415">
            <v>4330</v>
          </cell>
          <cell r="B415" t="str">
            <v>Todos por un Nuevo País</v>
          </cell>
          <cell r="C415" t="str">
            <v>Movilidad social</v>
          </cell>
          <cell r="D415" t="str">
            <v>Cerrar la brecha en el acceso y la calidad de la educación, para mejorar la formación de capital humano, incrementar la movilidad social y fomentar la construcción de ciudadanía.</v>
          </cell>
          <cell r="E415" t="str">
            <v>Inclusión Social y Reconciliación</v>
          </cell>
          <cell r="F415" t="str">
            <v>ICBF</v>
          </cell>
          <cell r="G415" t="str">
            <v>Desarrollo del Plan Nacional de Lecto - escritura</v>
          </cell>
          <cell r="H415">
            <v>4330</v>
          </cell>
          <cell r="I415" t="str">
            <v>Salas de Lectura o Círculos de Palabra que fortalecen la oferta de Atención Integral  (ICBF)</v>
          </cell>
          <cell r="J415" t="str">
            <v>Producto</v>
          </cell>
          <cell r="K415" t="str">
            <v>Sectorial</v>
          </cell>
          <cell r="L415" t="str">
            <v>SI</v>
          </cell>
          <cell r="M415" t="str">
            <v>SI</v>
          </cell>
          <cell r="N415" t="str">
            <v>NO</v>
          </cell>
          <cell r="O415" t="str">
            <v>SI</v>
          </cell>
          <cell r="P415" t="str">
            <v xml:space="preserve">Salas de Lectura o Círculos de Palabra </v>
          </cell>
          <cell r="Q415" t="str">
            <v>Semestral</v>
          </cell>
          <cell r="R415" t="str">
            <v>Acumulado</v>
          </cell>
          <cell r="S415">
            <v>28</v>
          </cell>
          <cell r="T415">
            <v>70</v>
          </cell>
          <cell r="U415">
            <v>40</v>
          </cell>
          <cell r="V415">
            <v>20</v>
          </cell>
          <cell r="W415">
            <v>20</v>
          </cell>
          <cell r="X415">
            <v>150</v>
          </cell>
          <cell r="Y415">
            <v>0</v>
          </cell>
          <cell r="Z415">
            <v>0</v>
          </cell>
          <cell r="AA415">
            <v>0</v>
          </cell>
          <cell r="AB415">
            <v>0</v>
          </cell>
          <cell r="AC415">
            <v>0</v>
          </cell>
          <cell r="AD415">
            <v>0</v>
          </cell>
          <cell r="AE415" t="str">
            <v xml:space="preserve">Se esta realizando la selección de las Unidades de Servicio beneficiarias en la implementación de la estrategia de dotación de Salas de Lectura para la atención integral. </v>
          </cell>
          <cell r="AF415">
            <v>42429.208333333299</v>
          </cell>
          <cell r="AG415">
            <v>42471.389568206003</v>
          </cell>
          <cell r="AH415" t="str">
            <v>Juan Carlos Buitrago</v>
          </cell>
          <cell r="AI415" t="str">
            <v>juan.buitrago@icbf.gov.co</v>
          </cell>
          <cell r="AJ415">
            <v>30</v>
          </cell>
          <cell r="AK415">
            <v>0</v>
          </cell>
          <cell r="AL415">
            <v>0</v>
          </cell>
        </row>
        <row r="416">
          <cell r="A416">
            <v>4545</v>
          </cell>
          <cell r="B416" t="str">
            <v>Todos por un Nuevo País</v>
          </cell>
          <cell r="C416" t="str">
            <v>Movilidad social</v>
          </cell>
          <cell r="D416" t="str">
            <v>Cerrar la brecha en el acceso y la calidad de la educación, para mejorar la formación de capital humano, incrementar la movilidad social y fomentar la construcción de ciudadanía.</v>
          </cell>
          <cell r="E416" t="str">
            <v>Planeación Nacional</v>
          </cell>
          <cell r="F416" t="str">
            <v>DNP</v>
          </cell>
          <cell r="G416" t="str">
            <v>Atención y asistencia integral a la primera infancia, la infancia, la adolescencia, la juventud y sus familias</v>
          </cell>
          <cell r="H416">
            <v>4545</v>
          </cell>
          <cell r="I416" t="str">
            <v>Barreras de acceso a servicios para el cuidado y atención integral de la primera infancia.</v>
          </cell>
          <cell r="J416" t="str">
            <v>Resultado</v>
          </cell>
          <cell r="K416" t="str">
            <v>Sectorial</v>
          </cell>
          <cell r="L416" t="str">
            <v>SI</v>
          </cell>
          <cell r="M416" t="str">
            <v>NO</v>
          </cell>
          <cell r="N416" t="str">
            <v>NO</v>
          </cell>
          <cell r="O416" t="str">
            <v>SI</v>
          </cell>
          <cell r="P416" t="str">
            <v>Tasa</v>
          </cell>
          <cell r="Q416" t="str">
            <v>Anual</v>
          </cell>
          <cell r="R416" t="str">
            <v>Reducción</v>
          </cell>
          <cell r="S416">
            <v>9.4</v>
          </cell>
          <cell r="T416">
            <v>8.3000000000000007</v>
          </cell>
          <cell r="U416">
            <v>7.2</v>
          </cell>
          <cell r="V416">
            <v>6.1</v>
          </cell>
          <cell r="W416">
            <v>5</v>
          </cell>
          <cell r="X416">
            <v>5</v>
          </cell>
          <cell r="Y416">
            <v>0</v>
          </cell>
          <cell r="Z416">
            <v>0</v>
          </cell>
          <cell r="AA416">
            <v>0</v>
          </cell>
          <cell r="AB416">
            <v>0</v>
          </cell>
          <cell r="AC416">
            <v>0</v>
          </cell>
          <cell r="AD416">
            <v>0</v>
          </cell>
          <cell r="AE416" t="str">
            <v>Este indicador se calcula anualmente a partir de la Encuesta de Calidad de Vida. El dato para 2015 se publicará entre marzo y abril de 2016.</v>
          </cell>
          <cell r="AF416">
            <v>42429.208333333299</v>
          </cell>
          <cell r="AG416">
            <v>42436.589821643502</v>
          </cell>
          <cell r="AH416" t="str">
            <v>Cesar Augusto Merchán Hernández</v>
          </cell>
          <cell r="AI416" t="str">
            <v>camerchan@dnp.gov.co</v>
          </cell>
          <cell r="AJ416">
            <v>90</v>
          </cell>
          <cell r="AK416">
            <v>0</v>
          </cell>
          <cell r="AL416">
            <v>0</v>
          </cell>
        </row>
        <row r="417">
          <cell r="A417">
            <v>5278</v>
          </cell>
          <cell r="B417" t="str">
            <v>Todos por un Nuevo País</v>
          </cell>
          <cell r="C417" t="str">
            <v>Movilidad social</v>
          </cell>
          <cell r="D417" t="str">
            <v>Cerrar la brecha en el acceso y la calidad de la educación, para mejorar la formación de capital humano, incrementar la movilidad social y fomentar la construcción de ciudadanía.</v>
          </cell>
          <cell r="E417" t="str">
            <v>Salud y Protección</v>
          </cell>
          <cell r="F417" t="str">
            <v>Ministerio de Salud</v>
          </cell>
          <cell r="G417" t="str">
            <v>Desarrollo del Plan Nacional de Lecto - escritura</v>
          </cell>
          <cell r="H417">
            <v>5278</v>
          </cell>
          <cell r="I417" t="str">
            <v>Salas de Lectura o Círculos de Palabra que fortalecen la oferta de Atención Integral (MinSalud)</v>
          </cell>
          <cell r="J417" t="str">
            <v>Gestión</v>
          </cell>
          <cell r="K417" t="str">
            <v>Sectorial</v>
          </cell>
          <cell r="L417" t="str">
            <v>SI</v>
          </cell>
          <cell r="M417" t="str">
            <v>SI</v>
          </cell>
          <cell r="N417" t="str">
            <v>NO</v>
          </cell>
          <cell r="O417" t="str">
            <v>SI</v>
          </cell>
          <cell r="P417" t="str">
            <v>Salas de lectura</v>
          </cell>
          <cell r="Q417" t="str">
            <v>Semestral</v>
          </cell>
          <cell r="R417" t="str">
            <v>Acumulado</v>
          </cell>
          <cell r="S417">
            <v>0</v>
          </cell>
          <cell r="T417">
            <v>40</v>
          </cell>
          <cell r="U417">
            <v>40</v>
          </cell>
          <cell r="V417">
            <v>40</v>
          </cell>
          <cell r="W417">
            <v>30</v>
          </cell>
          <cell r="X417">
            <v>150</v>
          </cell>
          <cell r="Y417">
            <v>0</v>
          </cell>
          <cell r="Z417">
            <v>0</v>
          </cell>
          <cell r="AA417">
            <v>0</v>
          </cell>
          <cell r="AB417">
            <v>0</v>
          </cell>
          <cell r="AC417">
            <v>0</v>
          </cell>
          <cell r="AD417">
            <v>0</v>
          </cell>
          <cell r="AE417">
            <v>0</v>
          </cell>
          <cell r="AF417">
            <v>0</v>
          </cell>
          <cell r="AG417">
            <v>0</v>
          </cell>
          <cell r="AH417" t="str">
            <v>Martha Imelda  Linero Deluque</v>
          </cell>
          <cell r="AI417" t="str">
            <v>mlinero@minsalud.gov.co</v>
          </cell>
          <cell r="AJ417">
            <v>30</v>
          </cell>
          <cell r="AK417">
            <v>0</v>
          </cell>
          <cell r="AL417">
            <v>0</v>
          </cell>
        </row>
        <row r="418">
          <cell r="A418">
            <v>4311</v>
          </cell>
          <cell r="B418" t="str">
            <v>Todos por un Nuevo País</v>
          </cell>
          <cell r="C418" t="str">
            <v>Movilidad social</v>
          </cell>
          <cell r="D418" t="str">
            <v>Impulsar la planificación, actuación coherente y articulada de los sectores de vivienda, agua potable y saneamiento básico, bajo el concepto de “Ciudades Amables y Sostenibles para la Equidad” en complemento con las acciones estratégicas de movilidad urba</v>
          </cell>
          <cell r="E418" t="str">
            <v>Estadísticas</v>
          </cell>
          <cell r="F418" t="str">
            <v>IGAC</v>
          </cell>
          <cell r="G418" t="str">
            <v>Gestión territorial y Urbana desde el Sector Vivienda, Ciudad y Territorio</v>
          </cell>
          <cell r="H418">
            <v>4311</v>
          </cell>
          <cell r="I418" t="str">
            <v>Porcentaje mantenimiento de la actualización catastral urbana</v>
          </cell>
          <cell r="J418" t="str">
            <v>Resultado</v>
          </cell>
          <cell r="K418" t="str">
            <v>Sectorial</v>
          </cell>
          <cell r="L418" t="str">
            <v>SI</v>
          </cell>
          <cell r="M418" t="str">
            <v>NO</v>
          </cell>
          <cell r="N418" t="str">
            <v>NO</v>
          </cell>
          <cell r="O418" t="str">
            <v>SI</v>
          </cell>
          <cell r="P418" t="str">
            <v>Porcentaje</v>
          </cell>
          <cell r="Q418" t="str">
            <v>Anual</v>
          </cell>
          <cell r="R418" t="str">
            <v>Flujo</v>
          </cell>
          <cell r="S418">
            <v>80.400000000000006</v>
          </cell>
          <cell r="T418">
            <v>82.6</v>
          </cell>
          <cell r="U418">
            <v>81.819999999999993</v>
          </cell>
          <cell r="V418">
            <v>71.17</v>
          </cell>
          <cell r="W418">
            <v>50.07</v>
          </cell>
          <cell r="X418">
            <v>50.07</v>
          </cell>
          <cell r="Y418">
            <v>0</v>
          </cell>
          <cell r="Z418">
            <v>0</v>
          </cell>
          <cell r="AA418">
            <v>0</v>
          </cell>
          <cell r="AB418">
            <v>0</v>
          </cell>
          <cell r="AC418">
            <v>0</v>
          </cell>
          <cell r="AD418">
            <v>0</v>
          </cell>
          <cell r="AE418"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18">
            <v>42460.208333333299</v>
          </cell>
          <cell r="AG418">
            <v>42501.448499999999</v>
          </cell>
          <cell r="AH418" t="str">
            <v>Andrea Melissa Olaya Alvarez</v>
          </cell>
          <cell r="AI418" t="str">
            <v>andrea.olaya@igac.gov.co</v>
          </cell>
          <cell r="AJ418">
            <v>15</v>
          </cell>
          <cell r="AK418">
            <v>0</v>
          </cell>
          <cell r="AL418">
            <v>0</v>
          </cell>
        </row>
        <row r="419">
          <cell r="A419">
            <v>4349</v>
          </cell>
          <cell r="B419" t="str">
            <v>Todos por un Nuevo País</v>
          </cell>
          <cell r="C419" t="str">
            <v>Movilidad social</v>
          </cell>
          <cell r="D419" t="str">
            <v>Impulsar la planificación, actuación coherente y articulada de los sectores de vivienda, agua potable y saneamiento básico, bajo el concepto de “Ciudades Amables y Sostenibles para la Equidad” en complemento con las acciones estratégicas de movilidad urba</v>
          </cell>
          <cell r="E419" t="str">
            <v>Vivienda</v>
          </cell>
          <cell r="F419" t="str">
            <v>MinVivienda</v>
          </cell>
          <cell r="G419" t="str">
            <v>Gestión territorial y Urbana desde el Sector Vivienda, Ciudad y Territorio</v>
          </cell>
          <cell r="H419">
            <v>4349</v>
          </cell>
          <cell r="I419" t="str">
            <v>Municipios capacitados y/o apoyados técnicamente para la revisión de los Planes de Ordenamiento Territorial (POT)</v>
          </cell>
          <cell r="J419" t="str">
            <v>Producto</v>
          </cell>
          <cell r="K419" t="str">
            <v>Sectorial</v>
          </cell>
          <cell r="L419" t="str">
            <v>SI</v>
          </cell>
          <cell r="M419" t="str">
            <v>NO</v>
          </cell>
          <cell r="N419" t="str">
            <v>NO</v>
          </cell>
          <cell r="O419" t="str">
            <v>SI</v>
          </cell>
          <cell r="P419" t="str">
            <v>Municipios</v>
          </cell>
          <cell r="Q419" t="str">
            <v>Mensual</v>
          </cell>
          <cell r="R419" t="str">
            <v>Acumulado</v>
          </cell>
          <cell r="S419">
            <v>250</v>
          </cell>
          <cell r="T419">
            <v>100</v>
          </cell>
          <cell r="U419">
            <v>130</v>
          </cell>
          <cell r="V419">
            <v>130</v>
          </cell>
          <cell r="W419">
            <v>40</v>
          </cell>
          <cell r="X419">
            <v>400</v>
          </cell>
          <cell r="Y419">
            <v>2</v>
          </cell>
          <cell r="Z419">
            <v>1.538</v>
          </cell>
          <cell r="AA419">
            <v>116</v>
          </cell>
          <cell r="AB419">
            <v>29</v>
          </cell>
          <cell r="AC419">
            <v>42490.208333333299</v>
          </cell>
          <cell r="AD419">
            <v>42501.421697835598</v>
          </cell>
          <cell r="AE419" t="str">
            <v>En el mes abril se viene realizando la programación de un taller departamental para Cundinamarca.</v>
          </cell>
          <cell r="AF419">
            <v>42490.208333333299</v>
          </cell>
          <cell r="AG419">
            <v>42501.421697685197</v>
          </cell>
          <cell r="AH419" t="str">
            <v>Edilma Adriana Mariño Dueñas</v>
          </cell>
          <cell r="AI419" t="str">
            <v>emarino@minvivienda.gov.co</v>
          </cell>
          <cell r="AJ419">
            <v>30</v>
          </cell>
          <cell r="AK419">
            <v>42520.208333333299</v>
          </cell>
          <cell r="AL419">
            <v>-43</v>
          </cell>
        </row>
        <row r="420">
          <cell r="A420">
            <v>4350</v>
          </cell>
          <cell r="B420" t="str">
            <v>Todos por un Nuevo País</v>
          </cell>
          <cell r="C420" t="str">
            <v>Movilidad social</v>
          </cell>
          <cell r="D420" t="str">
            <v>Impulsar la planificación, actuación coherente y articulada de los sectores de vivienda, agua potable y saneamiento básico, bajo el concepto de “Ciudades Amables y Sostenibles para la Equidad” en complemento con las acciones estratégicas de movilidad urba</v>
          </cell>
          <cell r="E420" t="str">
            <v>Vivienda</v>
          </cell>
          <cell r="F420" t="str">
            <v>MinVivienda</v>
          </cell>
          <cell r="G420" t="str">
            <v>Gestión territorial y Urbana desde el Sector Vivienda, Ciudad y Territorio</v>
          </cell>
          <cell r="H420">
            <v>4350</v>
          </cell>
          <cell r="I420" t="str">
            <v>Municipios capacitados en la incorporación de la gestión del riesgo en la revisión de sus POT</v>
          </cell>
          <cell r="J420" t="str">
            <v>Producto</v>
          </cell>
          <cell r="K420" t="str">
            <v>Sectorial</v>
          </cell>
          <cell r="L420" t="str">
            <v>SI</v>
          </cell>
          <cell r="M420" t="str">
            <v>NO</v>
          </cell>
          <cell r="N420" t="str">
            <v>NO</v>
          </cell>
          <cell r="O420" t="str">
            <v>SI</v>
          </cell>
          <cell r="P420" t="str">
            <v>Municipios</v>
          </cell>
          <cell r="Q420" t="str">
            <v>Mensual</v>
          </cell>
          <cell r="R420" t="str">
            <v>Acumulado</v>
          </cell>
          <cell r="S420">
            <v>250</v>
          </cell>
          <cell r="T420">
            <v>100</v>
          </cell>
          <cell r="U420">
            <v>130</v>
          </cell>
          <cell r="V420">
            <v>130</v>
          </cell>
          <cell r="W420">
            <v>40</v>
          </cell>
          <cell r="X420">
            <v>400</v>
          </cell>
          <cell r="Y420">
            <v>17</v>
          </cell>
          <cell r="Z420">
            <v>13.077</v>
          </cell>
          <cell r="AA420">
            <v>118</v>
          </cell>
          <cell r="AB420">
            <v>29.5</v>
          </cell>
          <cell r="AC420">
            <v>42490.208333333299</v>
          </cell>
          <cell r="AD420">
            <v>42500.690352662001</v>
          </cell>
          <cell r="AE420" t="str">
            <v xml:space="preserve">En el mes abril se viene realizando la programación de un taller departamental para Cundinamarca. </v>
          </cell>
          <cell r="AF420">
            <v>42490.208333333299</v>
          </cell>
          <cell r="AG420">
            <v>42500.690352511599</v>
          </cell>
          <cell r="AH420" t="str">
            <v>Edilma Adriana Mariño Dueñas</v>
          </cell>
          <cell r="AI420" t="str">
            <v>emarino@minvivienda.gov.co</v>
          </cell>
          <cell r="AJ420">
            <v>0</v>
          </cell>
          <cell r="AK420">
            <v>42520.208333333299</v>
          </cell>
          <cell r="AL420">
            <v>-13</v>
          </cell>
        </row>
        <row r="421">
          <cell r="A421">
            <v>4351</v>
          </cell>
          <cell r="B421" t="str">
            <v>Todos por un Nuevo País</v>
          </cell>
          <cell r="C421" t="str">
            <v>Movilidad social</v>
          </cell>
          <cell r="D421" t="str">
            <v>Impulsar la planificación, actuación coherente y articulada de los sectores de vivienda, agua potable y saneamiento básico, bajo el concepto de “Ciudades Amables y Sostenibles para la Equidad” en complemento con las acciones estratégicas de movilidad urba</v>
          </cell>
          <cell r="E421" t="str">
            <v>Vivienda</v>
          </cell>
          <cell r="F421" t="str">
            <v>MinVivienda</v>
          </cell>
          <cell r="G421" t="str">
            <v>Gestión territorial y Urbana desde el Sector Vivienda, Ciudad y Territorio</v>
          </cell>
          <cell r="H421">
            <v>4351</v>
          </cell>
          <cell r="I421" t="str">
            <v>Municipios capacitados en la elaboración del inventario de asentamientos en zonas de alto riesgo.</v>
          </cell>
          <cell r="J421" t="str">
            <v>Producto</v>
          </cell>
          <cell r="K421" t="str">
            <v>Sectorial</v>
          </cell>
          <cell r="L421" t="str">
            <v>SI</v>
          </cell>
          <cell r="M421" t="str">
            <v>NO</v>
          </cell>
          <cell r="N421" t="str">
            <v>NO</v>
          </cell>
          <cell r="O421" t="str">
            <v>SI</v>
          </cell>
          <cell r="P421" t="str">
            <v>Municipios</v>
          </cell>
          <cell r="Q421" t="str">
            <v>Mensual</v>
          </cell>
          <cell r="R421" t="str">
            <v>Acumulado</v>
          </cell>
          <cell r="S421">
            <v>0</v>
          </cell>
          <cell r="T421">
            <v>60</v>
          </cell>
          <cell r="U421">
            <v>80</v>
          </cell>
          <cell r="V421">
            <v>70</v>
          </cell>
          <cell r="W421">
            <v>40</v>
          </cell>
          <cell r="X421">
            <v>250</v>
          </cell>
          <cell r="Y421">
            <v>2</v>
          </cell>
          <cell r="Z421">
            <v>2.5</v>
          </cell>
          <cell r="AA421">
            <v>79</v>
          </cell>
          <cell r="AB421">
            <v>31.6</v>
          </cell>
          <cell r="AC421">
            <v>42490.208333333299</v>
          </cell>
          <cell r="AD421">
            <v>42501.421500543998</v>
          </cell>
          <cell r="AE421" t="str">
            <v>Han sido asistidos los municipios de Medellín y Cartagena mediante videoconferencia.</v>
          </cell>
          <cell r="AF421">
            <v>42490.208333333299</v>
          </cell>
          <cell r="AG421">
            <v>42501.421500381897</v>
          </cell>
          <cell r="AH421" t="str">
            <v>Edilma Adriana Mariño Dueñas</v>
          </cell>
          <cell r="AI421" t="str">
            <v>emarino@minvivienda.gov.co</v>
          </cell>
          <cell r="AJ421">
            <v>30</v>
          </cell>
          <cell r="AK421">
            <v>42520.208333333299</v>
          </cell>
          <cell r="AL421">
            <v>-43</v>
          </cell>
        </row>
        <row r="422">
          <cell r="A422">
            <v>4367</v>
          </cell>
          <cell r="B422" t="str">
            <v>Todos por un Nuevo País</v>
          </cell>
          <cell r="C422" t="str">
            <v>Movilidad social</v>
          </cell>
          <cell r="D422" t="str">
            <v>Impulsar la planificación, actuación coherente y articulada de los sectores de vivienda, agua potable y saneamiento básico, bajo el concepto de “Ciudades Amables y Sostenibles para la Equidad” en complemento con las acciones estratégicas de movilidad urba</v>
          </cell>
          <cell r="E422" t="str">
            <v>Vivienda</v>
          </cell>
          <cell r="F422" t="str">
            <v>MinVivienda</v>
          </cell>
          <cell r="G422" t="str">
            <v>Gestión territorial y Urbana desde el Sector Vivienda, Ciudad y Territorio</v>
          </cell>
          <cell r="H422">
            <v>4367</v>
          </cell>
          <cell r="I422" t="str">
            <v>Municipios con lineamientos para incorporar  la gestión del riesgo en los POT</v>
          </cell>
          <cell r="J422" t="str">
            <v>Producto</v>
          </cell>
          <cell r="K422" t="str">
            <v>Sectorial</v>
          </cell>
          <cell r="L422" t="str">
            <v>SI</v>
          </cell>
          <cell r="M422" t="str">
            <v>NO</v>
          </cell>
          <cell r="N422" t="str">
            <v>NO</v>
          </cell>
          <cell r="O422" t="str">
            <v>SI</v>
          </cell>
          <cell r="P422" t="str">
            <v>Municipios</v>
          </cell>
          <cell r="Q422" t="str">
            <v>Anual</v>
          </cell>
          <cell r="R422" t="str">
            <v>Acumulado</v>
          </cell>
          <cell r="S422">
            <v>0</v>
          </cell>
          <cell r="T422">
            <v>10</v>
          </cell>
          <cell r="U422">
            <v>24</v>
          </cell>
          <cell r="V422">
            <v>24</v>
          </cell>
          <cell r="W422">
            <v>10</v>
          </cell>
          <cell r="X422">
            <v>68</v>
          </cell>
          <cell r="Y422">
            <v>0</v>
          </cell>
          <cell r="Z422">
            <v>0</v>
          </cell>
          <cell r="AA422">
            <v>0</v>
          </cell>
          <cell r="AB422">
            <v>0</v>
          </cell>
          <cell r="AC422">
            <v>0</v>
          </cell>
          <cell r="AD422">
            <v>0</v>
          </cell>
          <cell r="AE422" t="str">
            <v>En el mes abril se viene realizando la programación de un taller para asistir los 6 municipios con lineamientos que forman parte del departamento de Cundinamarca.</v>
          </cell>
          <cell r="AF422">
            <v>42490.208333333299</v>
          </cell>
          <cell r="AG422">
            <v>42501.421239236101</v>
          </cell>
          <cell r="AH422" t="str">
            <v>Edilma Adriana Mariño Dueñas</v>
          </cell>
          <cell r="AI422" t="str">
            <v>emarino@minvivienda.gov.co</v>
          </cell>
          <cell r="AJ422">
            <v>0</v>
          </cell>
          <cell r="AK422">
            <v>0</v>
          </cell>
          <cell r="AL422">
            <v>0</v>
          </cell>
        </row>
        <row r="423">
          <cell r="A423">
            <v>5379</v>
          </cell>
          <cell r="B423" t="str">
            <v>Todos por un Nuevo País</v>
          </cell>
          <cell r="C423" t="str">
            <v>Movilidad social</v>
          </cell>
          <cell r="D423" t="str">
            <v>Impulsar la planificación, actuación coherente y articulada de los sectores de vivienda, agua potable y saneamiento básico, bajo el concepto de “Ciudades Amables y Sostenibles para la Equidad” en complemento con las acciones estratégicas de movilidad urba</v>
          </cell>
          <cell r="E423" t="str">
            <v>Vivienda</v>
          </cell>
          <cell r="F423" t="str">
            <v>MinVivienda</v>
          </cell>
          <cell r="G423" t="str">
            <v>Gestión territorial y Urbana desde el Sector Vivienda, Ciudad y Territorio</v>
          </cell>
          <cell r="H423">
            <v>5379</v>
          </cell>
          <cell r="I423" t="str">
            <v>Viviendas terminadas del Programa de Vivienda Gratuita 1 y 2</v>
          </cell>
          <cell r="J423" t="str">
            <v>Producto</v>
          </cell>
          <cell r="K423" t="str">
            <v>Sectorial</v>
          </cell>
          <cell r="L423" t="str">
            <v>NO</v>
          </cell>
          <cell r="M423" t="str">
            <v>NO</v>
          </cell>
          <cell r="N423" t="str">
            <v>NO</v>
          </cell>
          <cell r="O423" t="str">
            <v>SI</v>
          </cell>
          <cell r="P423" t="str">
            <v>Viviendas</v>
          </cell>
          <cell r="Q423" t="str">
            <v>Mensual</v>
          </cell>
          <cell r="R423" t="str">
            <v>Acumulado</v>
          </cell>
          <cell r="S423">
            <v>80000</v>
          </cell>
          <cell r="T423">
            <v>18000</v>
          </cell>
          <cell r="U423">
            <v>40000</v>
          </cell>
          <cell r="V423">
            <v>37000</v>
          </cell>
          <cell r="W423">
            <v>35000</v>
          </cell>
          <cell r="X423">
            <v>130000</v>
          </cell>
          <cell r="Y423">
            <v>0</v>
          </cell>
          <cell r="Z423">
            <v>0</v>
          </cell>
          <cell r="AA423">
            <v>0</v>
          </cell>
          <cell r="AB423">
            <v>0</v>
          </cell>
          <cell r="AC423">
            <v>0</v>
          </cell>
          <cell r="AD423">
            <v>0</v>
          </cell>
          <cell r="AE423">
            <v>0</v>
          </cell>
          <cell r="AF423">
            <v>0</v>
          </cell>
          <cell r="AG423">
            <v>0</v>
          </cell>
          <cell r="AH423" t="str">
            <v>Alejandro Quintero Romero</v>
          </cell>
          <cell r="AI423" t="str">
            <v>alquintero@minvivienda.gov.co</v>
          </cell>
          <cell r="AJ423">
            <v>30</v>
          </cell>
          <cell r="AK423">
            <v>0</v>
          </cell>
          <cell r="AL423">
            <v>0</v>
          </cell>
        </row>
        <row r="424">
          <cell r="A424">
            <v>5380</v>
          </cell>
          <cell r="B424" t="str">
            <v>Todos por un Nuevo País</v>
          </cell>
          <cell r="C424" t="str">
            <v>Movilidad social</v>
          </cell>
          <cell r="D424" t="str">
            <v>Impulsar la planificación, actuación coherente y articulada de los sectores de vivienda, agua potable y saneamiento básico, bajo el concepto de “Ciudades Amables y Sostenibles para la Equidad” en complemento con las acciones estratégicas de movilidad urba</v>
          </cell>
          <cell r="E424" t="str">
            <v>Vivienda</v>
          </cell>
          <cell r="F424" t="str">
            <v>MinVivienda</v>
          </cell>
          <cell r="G424" t="str">
            <v>Gestión territorial y Urbana desde el Sector Vivienda, Ciudad y Territorio</v>
          </cell>
          <cell r="H424">
            <v>5380</v>
          </cell>
          <cell r="I424" t="str">
            <v>Viviendas escrituradas del Programa de Vivienda Gratuita 1 y 2</v>
          </cell>
          <cell r="J424" t="str">
            <v>Producto</v>
          </cell>
          <cell r="K424" t="str">
            <v>Sectorial</v>
          </cell>
          <cell r="L424" t="str">
            <v>NO</v>
          </cell>
          <cell r="M424" t="str">
            <v>NO</v>
          </cell>
          <cell r="N424" t="str">
            <v>NO</v>
          </cell>
          <cell r="O424" t="str">
            <v>SI</v>
          </cell>
          <cell r="P424" t="str">
            <v>Viviendas</v>
          </cell>
          <cell r="Q424" t="str">
            <v>Mensual</v>
          </cell>
          <cell r="R424" t="str">
            <v>Acumulado</v>
          </cell>
          <cell r="S424">
            <v>64000</v>
          </cell>
          <cell r="T424">
            <v>31000</v>
          </cell>
          <cell r="U424">
            <v>30000</v>
          </cell>
          <cell r="V424">
            <v>35000</v>
          </cell>
          <cell r="W424">
            <v>34000</v>
          </cell>
          <cell r="X424">
            <v>130000</v>
          </cell>
          <cell r="Y424">
            <v>0</v>
          </cell>
          <cell r="Z424">
            <v>0</v>
          </cell>
          <cell r="AA424">
            <v>0</v>
          </cell>
          <cell r="AB424">
            <v>0</v>
          </cell>
          <cell r="AC424">
            <v>0</v>
          </cell>
          <cell r="AD424">
            <v>0</v>
          </cell>
          <cell r="AE424">
            <v>0</v>
          </cell>
          <cell r="AF424">
            <v>0</v>
          </cell>
          <cell r="AG424">
            <v>0</v>
          </cell>
          <cell r="AH424" t="str">
            <v>Alejandro Quintero Romero</v>
          </cell>
          <cell r="AI424" t="str">
            <v>alquintero@minvivienda.gov.co</v>
          </cell>
          <cell r="AJ424">
            <v>30</v>
          </cell>
          <cell r="AK424">
            <v>0</v>
          </cell>
          <cell r="AL424">
            <v>0</v>
          </cell>
        </row>
        <row r="425">
          <cell r="A425">
            <v>4356</v>
          </cell>
          <cell r="B425" t="str">
            <v>Todos por un Nuevo País</v>
          </cell>
          <cell r="C425" t="str">
            <v>Movilidad social</v>
          </cell>
          <cell r="D425" t="str">
            <v>Impulsar la planificación, actuación coherente y articulada de los sectores de vivienda, agua potable y saneamiento básico, bajo el concepto de “Ciudades Amables y Sostenibles para la Equidad” en complemento con las acciones estratégicas de movilidad urba</v>
          </cell>
          <cell r="E425" t="str">
            <v>Vivienda</v>
          </cell>
          <cell r="F425" t="str">
            <v>MinVivienda</v>
          </cell>
          <cell r="G425" t="str">
            <v>Infraestructura de acueducto y alcantarillado</v>
          </cell>
          <cell r="H425">
            <v>4356</v>
          </cell>
          <cell r="I425" t="str">
            <v>Personas con acceso a agua potable</v>
          </cell>
          <cell r="J425" t="str">
            <v>Producto</v>
          </cell>
          <cell r="K425" t="str">
            <v>Sectorial</v>
          </cell>
          <cell r="L425" t="str">
            <v>SI</v>
          </cell>
          <cell r="M425" t="str">
            <v>NO</v>
          </cell>
          <cell r="N425" t="str">
            <v>NO</v>
          </cell>
          <cell r="O425" t="str">
            <v>SI</v>
          </cell>
          <cell r="P425" t="str">
            <v>Personas</v>
          </cell>
          <cell r="Q425" t="str">
            <v>Anual</v>
          </cell>
          <cell r="R425" t="str">
            <v>Capacidad</v>
          </cell>
          <cell r="S425">
            <v>41877000</v>
          </cell>
          <cell r="T425">
            <v>42447000</v>
          </cell>
          <cell r="U425">
            <v>43097000</v>
          </cell>
          <cell r="V425">
            <v>43777000</v>
          </cell>
          <cell r="W425">
            <v>44477000</v>
          </cell>
          <cell r="X425">
            <v>44477000</v>
          </cell>
          <cell r="Y425">
            <v>0</v>
          </cell>
          <cell r="Z425">
            <v>0</v>
          </cell>
          <cell r="AA425">
            <v>0</v>
          </cell>
          <cell r="AB425">
            <v>0</v>
          </cell>
          <cell r="AC425">
            <v>0</v>
          </cell>
          <cell r="AD425">
            <v>0</v>
          </cell>
          <cell r="AE425" t="str">
            <v>​Bogotá D.C., miércoles 30 de marzo de 2016 (MVCT) - El ministro de Vivienda y agua, Luis Felipe Henao Cardona, mantuvo una reunión en compañía del viceministro de agua, Carlos Correa, con el coordinador de la Agencia Española de Cooperación Internacional</v>
          </cell>
          <cell r="AF425">
            <v>42460.208333333299</v>
          </cell>
          <cell r="AG425">
            <v>42468.585019675898</v>
          </cell>
          <cell r="AH425" t="str">
            <v>Javier Orlando Moreno Mendez</v>
          </cell>
          <cell r="AI425" t="str">
            <v>jmoreno@minvivienda.gov.co</v>
          </cell>
          <cell r="AJ425">
            <v>180</v>
          </cell>
          <cell r="AK425">
            <v>0</v>
          </cell>
          <cell r="AL425">
            <v>0</v>
          </cell>
        </row>
        <row r="426">
          <cell r="A426">
            <v>4357</v>
          </cell>
          <cell r="B426" t="str">
            <v>Todos por un Nuevo País</v>
          </cell>
          <cell r="C426" t="str">
            <v>Movilidad social</v>
          </cell>
          <cell r="D426" t="str">
            <v>Impulsar la planificación, actuación coherente y articulada de los sectores de vivienda, agua potable y saneamiento básico, bajo el concepto de “Ciudades Amables y Sostenibles para la Equidad” en complemento con las acciones estratégicas de movilidad urba</v>
          </cell>
          <cell r="E426" t="str">
            <v>Vivienda</v>
          </cell>
          <cell r="F426" t="str">
            <v>MinVivienda</v>
          </cell>
          <cell r="G426" t="str">
            <v>Infraestructura de acueducto y alcantarillado</v>
          </cell>
          <cell r="H426">
            <v>4357</v>
          </cell>
          <cell r="I426" t="str">
            <v>Personas con acceso a una solución de alcantarillado</v>
          </cell>
          <cell r="J426" t="str">
            <v>Producto</v>
          </cell>
          <cell r="K426" t="str">
            <v>Sectorial</v>
          </cell>
          <cell r="L426" t="str">
            <v>SI</v>
          </cell>
          <cell r="M426" t="str">
            <v>NO</v>
          </cell>
          <cell r="N426" t="str">
            <v>NO</v>
          </cell>
          <cell r="O426" t="str">
            <v>SI</v>
          </cell>
          <cell r="P426" t="str">
            <v>Personas</v>
          </cell>
          <cell r="Q426" t="str">
            <v>Anual</v>
          </cell>
          <cell r="R426" t="str">
            <v>Flujo</v>
          </cell>
          <cell r="S426">
            <v>39469000</v>
          </cell>
          <cell r="T426">
            <v>40049000</v>
          </cell>
          <cell r="U426">
            <v>40629000</v>
          </cell>
          <cell r="V426">
            <v>41499000</v>
          </cell>
          <cell r="W426">
            <v>42369000</v>
          </cell>
          <cell r="X426">
            <v>42369000</v>
          </cell>
          <cell r="Y426">
            <v>0</v>
          </cell>
          <cell r="Z426">
            <v>0</v>
          </cell>
          <cell r="AA426">
            <v>0</v>
          </cell>
          <cell r="AB426">
            <v>0</v>
          </cell>
          <cell r="AC426">
            <v>0</v>
          </cell>
          <cell r="AD426">
            <v>0</v>
          </cell>
          <cell r="AE426" t="str">
            <v xml:space="preserve">18 de febrero de 2016 (MVCT) – El ministro de Vivienda, Ciudad y Territorio, Luis Felipe Henao Cardona, informó que se han adjudicado los tres mil 104 millones de pesos para el proyecto de la quebrada Cay del acueducto de Ibagué, que permitirá mitigar el </v>
          </cell>
          <cell r="AF426">
            <v>42429.208333333299</v>
          </cell>
          <cell r="AG426">
            <v>42501.633794247697</v>
          </cell>
          <cell r="AH426" t="str">
            <v>Javier Orlando Moreno Mendez</v>
          </cell>
          <cell r="AI426" t="str">
            <v>jmoreno@minvivienda.gov.co</v>
          </cell>
          <cell r="AJ426">
            <v>180</v>
          </cell>
          <cell r="AK426">
            <v>0</v>
          </cell>
          <cell r="AL426">
            <v>0</v>
          </cell>
        </row>
        <row r="427">
          <cell r="A427">
            <v>4358</v>
          </cell>
          <cell r="B427" t="str">
            <v>Todos por un Nuevo País</v>
          </cell>
          <cell r="C427" t="str">
            <v>Movilidad social</v>
          </cell>
          <cell r="D427" t="str">
            <v>Impulsar la planificación, actuación coherente y articulada de los sectores de vivienda, agua potable y saneamiento básico, bajo el concepto de “Ciudades Amables y Sostenibles para la Equidad” en complemento con las acciones estratégicas de movilidad urba</v>
          </cell>
          <cell r="E427" t="str">
            <v>Vivienda</v>
          </cell>
          <cell r="F427" t="str">
            <v>MinVivienda</v>
          </cell>
          <cell r="G427" t="str">
            <v>Infraestructura de acueducto y alcantarillado</v>
          </cell>
          <cell r="H427">
            <v>4358</v>
          </cell>
          <cell r="I427" t="str">
            <v>Nuevas personas beneficiadas con proyectos que mejoran provisión, calidad y/o continuidad de los servicios de acueducto y alcantarillado</v>
          </cell>
          <cell r="J427" t="str">
            <v>Producto</v>
          </cell>
          <cell r="K427" t="str">
            <v>Sectorial</v>
          </cell>
          <cell r="L427" t="str">
            <v>SI</v>
          </cell>
          <cell r="M427" t="str">
            <v>NO</v>
          </cell>
          <cell r="N427" t="str">
            <v>NO</v>
          </cell>
          <cell r="O427" t="str">
            <v>SI</v>
          </cell>
          <cell r="P427" t="str">
            <v>Personas</v>
          </cell>
          <cell r="Q427" t="str">
            <v>Anual</v>
          </cell>
          <cell r="R427" t="str">
            <v>Acumulado</v>
          </cell>
          <cell r="S427">
            <v>4000000</v>
          </cell>
          <cell r="T427">
            <v>315000</v>
          </cell>
          <cell r="U427">
            <v>514000</v>
          </cell>
          <cell r="V427">
            <v>706000</v>
          </cell>
          <cell r="W427">
            <v>765000</v>
          </cell>
          <cell r="X427">
            <v>2300000</v>
          </cell>
          <cell r="Y427">
            <v>0</v>
          </cell>
          <cell r="Z427">
            <v>0</v>
          </cell>
          <cell r="AA427">
            <v>0</v>
          </cell>
          <cell r="AB427">
            <v>0</v>
          </cell>
          <cell r="AC427">
            <v>0</v>
          </cell>
          <cell r="AD427">
            <v>0</v>
          </cell>
          <cell r="AE427" t="str">
            <v>Gestion Realizada: MARZO: Durante este periodo se terminaron proyectos financiados con PGN en los Departamentos de Antioquia, Huila, la Guajira, Tolima y Valle del Cauca con aportes de la nación por un total de 15.914 millones de pesos Beneficiando a 20.4</v>
          </cell>
          <cell r="AF427">
            <v>42460.208333333299</v>
          </cell>
          <cell r="AG427">
            <v>42496.445737881899</v>
          </cell>
          <cell r="AH427" t="str">
            <v>Diego Fernando Rojas</v>
          </cell>
          <cell r="AI427" t="str">
            <v>dfrojas@minvivienda.gov.co</v>
          </cell>
          <cell r="AJ427">
            <v>90</v>
          </cell>
          <cell r="AK427">
            <v>0</v>
          </cell>
          <cell r="AL427">
            <v>0</v>
          </cell>
        </row>
        <row r="428">
          <cell r="A428">
            <v>4359</v>
          </cell>
          <cell r="B428" t="str">
            <v>Todos por un Nuevo País</v>
          </cell>
          <cell r="C428" t="str">
            <v>Movilidad social</v>
          </cell>
          <cell r="D428" t="str">
            <v>Impulsar la planificación, actuación coherente y articulada de los sectores de vivienda, agua potable y saneamiento básico, bajo el concepto de “Ciudades Amables y Sostenibles para la Equidad” en complemento con las acciones estratégicas de movilidad urba</v>
          </cell>
          <cell r="E428" t="str">
            <v>Vivienda</v>
          </cell>
          <cell r="F428" t="str">
            <v>MinVivienda</v>
          </cell>
          <cell r="G428" t="str">
            <v>Infraestructura de acueducto y alcantarillado</v>
          </cell>
          <cell r="H428">
            <v>4359</v>
          </cell>
          <cell r="I428" t="str">
            <v>PDA con planes de aseguramiento en implementación</v>
          </cell>
          <cell r="J428" t="str">
            <v>Producto</v>
          </cell>
          <cell r="K428" t="str">
            <v>Sectorial</v>
          </cell>
          <cell r="L428" t="str">
            <v>SI</v>
          </cell>
          <cell r="M428" t="str">
            <v>NO</v>
          </cell>
          <cell r="N428" t="str">
            <v>NO</v>
          </cell>
          <cell r="O428" t="str">
            <v>SI</v>
          </cell>
          <cell r="P428" t="str">
            <v>Planes</v>
          </cell>
          <cell r="Q428" t="str">
            <v>Semestral</v>
          </cell>
          <cell r="R428" t="str">
            <v>Capacidad</v>
          </cell>
          <cell r="S428">
            <v>22</v>
          </cell>
          <cell r="T428">
            <v>22</v>
          </cell>
          <cell r="U428">
            <v>25</v>
          </cell>
          <cell r="V428">
            <v>28</v>
          </cell>
          <cell r="W428">
            <v>32</v>
          </cell>
          <cell r="X428">
            <v>32</v>
          </cell>
          <cell r="Y428">
            <v>0</v>
          </cell>
          <cell r="Z428">
            <v>0</v>
          </cell>
          <cell r="AA428">
            <v>0</v>
          </cell>
          <cell r="AB428">
            <v>0</v>
          </cell>
          <cell r="AC428">
            <v>0</v>
          </cell>
          <cell r="AD428">
            <v>0</v>
          </cell>
          <cell r="AE428" t="str">
            <v>Gestión Realizada: Durante el mes de Abril del 2016 se realizó seguimiento a los planes de aseguramiento aprobados; así mismo se realizó acompañamiento a otros gestores del PDA pendientes de aprobación, en la estructuración del Plan de Aseguramiento, de c</v>
          </cell>
          <cell r="AF428">
            <v>42490.208333333299</v>
          </cell>
          <cell r="AG428">
            <v>42496.445944988402</v>
          </cell>
          <cell r="AH428" t="str">
            <v>Jorge Ernesto Silva Gomez</v>
          </cell>
          <cell r="AI428" t="str">
            <v>jsilva@minvivienda.gov.co</v>
          </cell>
          <cell r="AJ428">
            <v>30</v>
          </cell>
          <cell r="AK428">
            <v>0</v>
          </cell>
          <cell r="AL428">
            <v>0</v>
          </cell>
        </row>
        <row r="429">
          <cell r="A429">
            <v>4360</v>
          </cell>
          <cell r="B429" t="str">
            <v>Todos por un Nuevo País</v>
          </cell>
          <cell r="C429" t="str">
            <v>Movilidad social</v>
          </cell>
          <cell r="D429" t="str">
            <v>Impulsar la planificación, actuación coherente y articulada de los sectores de vivienda, agua potable y saneamiento básico, bajo el concepto de “Ciudades Amables y Sostenibles para la Equidad” en complemento con las acciones estratégicas de movilidad urba</v>
          </cell>
          <cell r="E429" t="str">
            <v>Vivienda</v>
          </cell>
          <cell r="F429" t="str">
            <v>MinVivienda</v>
          </cell>
          <cell r="G429" t="str">
            <v>Infraestructura de acueducto y alcantarillado</v>
          </cell>
          <cell r="H429">
            <v>4360</v>
          </cell>
          <cell r="I429" t="str">
            <v>Municipios con acciones de reducción de  riesgo por desabastecimiento en temportada seca ejecutadas</v>
          </cell>
          <cell r="J429" t="str">
            <v>Producto</v>
          </cell>
          <cell r="K429" t="str">
            <v>Sectorial</v>
          </cell>
          <cell r="L429" t="str">
            <v>SI</v>
          </cell>
          <cell r="M429" t="str">
            <v>NO</v>
          </cell>
          <cell r="N429" t="str">
            <v>NO</v>
          </cell>
          <cell r="O429" t="str">
            <v>SI</v>
          </cell>
          <cell r="P429" t="str">
            <v>Pendiente</v>
          </cell>
          <cell r="Q429" t="str">
            <v>Semestral</v>
          </cell>
          <cell r="R429" t="str">
            <v>Capacidad</v>
          </cell>
          <cell r="S429">
            <v>0</v>
          </cell>
          <cell r="T429">
            <v>7</v>
          </cell>
          <cell r="U429">
            <v>14</v>
          </cell>
          <cell r="V429">
            <v>21</v>
          </cell>
          <cell r="W429">
            <v>28</v>
          </cell>
          <cell r="X429">
            <v>28</v>
          </cell>
          <cell r="Y429">
            <v>0</v>
          </cell>
          <cell r="Z429">
            <v>0</v>
          </cell>
          <cell r="AA429">
            <v>0</v>
          </cell>
          <cell r="AB429">
            <v>0</v>
          </cell>
          <cell r="AC429">
            <v>0</v>
          </cell>
          <cell r="AD429">
            <v>0</v>
          </cell>
          <cell r="AE429" t="str">
            <v>Febrero de 2016 . El trabajo mancomunado entre el Ministerio de Vivienda y entidades del Estado con los planes de contingencia y emergencia han funcionado de manera efectiva para que hoy Santa Marta tenga un buen suministro de agua para afrontar la crisis</v>
          </cell>
          <cell r="AF429">
            <v>42429.25</v>
          </cell>
          <cell r="AG429">
            <v>42496.669777812502</v>
          </cell>
          <cell r="AH429" t="str">
            <v>Javier Orlando Moreno Mendez</v>
          </cell>
          <cell r="AI429" t="str">
            <v>jmoreno@minvivienda.gov.co</v>
          </cell>
          <cell r="AJ429">
            <v>60</v>
          </cell>
          <cell r="AK429">
            <v>0</v>
          </cell>
          <cell r="AL429">
            <v>0</v>
          </cell>
        </row>
        <row r="430">
          <cell r="A430">
            <v>4361</v>
          </cell>
          <cell r="B430" t="str">
            <v>Todos por un Nuevo País</v>
          </cell>
          <cell r="C430" t="str">
            <v>Movilidad social</v>
          </cell>
          <cell r="D430" t="str">
            <v>Impulsar la planificación, actuación coherente y articulada de los sectores de vivienda, agua potable y saneamiento básico, bajo el concepto de “Ciudades Amables y Sostenibles para la Equidad” en complemento con las acciones estratégicas de movilidad urba</v>
          </cell>
          <cell r="E430" t="str">
            <v>Vivienda</v>
          </cell>
          <cell r="F430" t="str">
            <v>MinVivienda</v>
          </cell>
          <cell r="G430" t="str">
            <v>Infraestructura de acueducto y alcantarillado</v>
          </cell>
          <cell r="H430">
            <v>4361</v>
          </cell>
          <cell r="I430" t="str">
            <v>Porcentaje de aguas residuales urbanas tratadas</v>
          </cell>
          <cell r="J430" t="str">
            <v>Resultado</v>
          </cell>
          <cell r="K430" t="str">
            <v>Sectorial</v>
          </cell>
          <cell r="L430" t="str">
            <v>SI</v>
          </cell>
          <cell r="M430" t="str">
            <v>NO</v>
          </cell>
          <cell r="N430" t="str">
            <v>NO</v>
          </cell>
          <cell r="O430" t="str">
            <v>SI</v>
          </cell>
          <cell r="P430" t="str">
            <v>Pendiente</v>
          </cell>
          <cell r="Q430" t="str">
            <v>Anual</v>
          </cell>
          <cell r="R430" t="str">
            <v>Flujo</v>
          </cell>
          <cell r="S430">
            <v>36.68</v>
          </cell>
          <cell r="T430">
            <v>37</v>
          </cell>
          <cell r="U430">
            <v>38</v>
          </cell>
          <cell r="V430">
            <v>39</v>
          </cell>
          <cell r="W430">
            <v>41</v>
          </cell>
          <cell r="X430">
            <v>41</v>
          </cell>
          <cell r="Y430">
            <v>0</v>
          </cell>
          <cell r="Z430">
            <v>0</v>
          </cell>
          <cell r="AA430">
            <v>0</v>
          </cell>
          <cell r="AB430">
            <v>0</v>
          </cell>
          <cell r="AC430">
            <v>0</v>
          </cell>
          <cell r="AD430">
            <v>0</v>
          </cell>
          <cell r="AE430" t="str">
            <v>El MVCT en cabeza de la Dirección de Desarrollo Sectorial se reunió con KFW y los municipios de Bucaramanga, armenia, Pereira, Dos quebradas, villamaría y Manizales para verificar el estado actual del tratamiento de aguas residuales en la cuenca Otún – Co</v>
          </cell>
          <cell r="AF430">
            <v>42400.208333333299</v>
          </cell>
          <cell r="AG430">
            <v>42500.495833911998</v>
          </cell>
          <cell r="AH430" t="str">
            <v>Javier Orlando Moreno Mendez</v>
          </cell>
          <cell r="AI430" t="str">
            <v>jmoreno@minvivienda.gov.co</v>
          </cell>
          <cell r="AJ430">
            <v>365</v>
          </cell>
          <cell r="AK430">
            <v>0</v>
          </cell>
          <cell r="AL430">
            <v>0</v>
          </cell>
        </row>
        <row r="431">
          <cell r="A431">
            <v>4368</v>
          </cell>
          <cell r="B431" t="str">
            <v>Todos por un Nuevo País</v>
          </cell>
          <cell r="C431" t="str">
            <v>Movilidad social</v>
          </cell>
          <cell r="D431" t="str">
            <v>Impulsar la planificación, actuación coherente y articulada de los sectores de vivienda, agua potable y saneamiento básico, bajo el concepto de “Ciudades Amables y Sostenibles para la Equidad” en complemento con las acciones estratégicas de movilidad urba</v>
          </cell>
          <cell r="E431" t="str">
            <v>Vivienda</v>
          </cell>
          <cell r="F431" t="str">
            <v>MinVivienda</v>
          </cell>
          <cell r="G431" t="str">
            <v>Infraestructura de acueducto y alcantarillado</v>
          </cell>
          <cell r="H431">
            <v>4368</v>
          </cell>
          <cell r="I431" t="str">
            <v>Personas con acceso a agua potable en la zona rural</v>
          </cell>
          <cell r="J431" t="str">
            <v>Producto</v>
          </cell>
          <cell r="K431" t="str">
            <v>Sectorial</v>
          </cell>
          <cell r="L431" t="str">
            <v>SI</v>
          </cell>
          <cell r="M431" t="str">
            <v>NO</v>
          </cell>
          <cell r="N431" t="str">
            <v>NO</v>
          </cell>
          <cell r="O431" t="str">
            <v>SI</v>
          </cell>
          <cell r="P431" t="str">
            <v>Pendiente</v>
          </cell>
          <cell r="Q431" t="str">
            <v>Anual</v>
          </cell>
          <cell r="R431" t="str">
            <v>Flujo</v>
          </cell>
          <cell r="S431">
            <v>7937296</v>
          </cell>
          <cell r="T431">
            <v>7995296</v>
          </cell>
          <cell r="U431">
            <v>8111296</v>
          </cell>
          <cell r="V431">
            <v>8314296</v>
          </cell>
          <cell r="W431">
            <v>8517296</v>
          </cell>
          <cell r="X431">
            <v>8517296</v>
          </cell>
          <cell r="Y431">
            <v>0</v>
          </cell>
          <cell r="Z431">
            <v>0</v>
          </cell>
          <cell r="AA431">
            <v>0</v>
          </cell>
          <cell r="AB431">
            <v>0</v>
          </cell>
          <cell r="AC431">
            <v>0</v>
          </cell>
          <cell r="AD431">
            <v>0</v>
          </cell>
          <cell r="AE431">
            <v>0</v>
          </cell>
          <cell r="AF431">
            <v>0</v>
          </cell>
          <cell r="AG431">
            <v>0</v>
          </cell>
          <cell r="AH431" t="str">
            <v>Javier Orlando Moreno Mendez</v>
          </cell>
          <cell r="AI431" t="str">
            <v>jmoreno@minvivienda.gov.co</v>
          </cell>
          <cell r="AJ431">
            <v>60</v>
          </cell>
          <cell r="AK431">
            <v>0</v>
          </cell>
          <cell r="AL431">
            <v>0</v>
          </cell>
        </row>
        <row r="432">
          <cell r="A432">
            <v>4362</v>
          </cell>
          <cell r="B432" t="str">
            <v>Todos por un Nuevo País</v>
          </cell>
          <cell r="C432" t="str">
            <v>Movilidad social</v>
          </cell>
          <cell r="D432" t="str">
            <v>Impulsar la planificación, actuación coherente y articulada de los sectores de vivienda, agua potable y saneamiento básico, bajo el concepto de “Ciudades Amables y Sostenibles para la Equidad” en complemento con las acciones estratégicas de movilidad urba</v>
          </cell>
          <cell r="E432" t="str">
            <v>Vivienda</v>
          </cell>
          <cell r="F432" t="str">
            <v>MinVivienda</v>
          </cell>
          <cell r="G432" t="str">
            <v>Apoyo al saneamiento de los vertimientos</v>
          </cell>
          <cell r="H432">
            <v>4362</v>
          </cell>
          <cell r="I432" t="str">
            <v>Sistemas de tratamiento de aguas residuales</v>
          </cell>
          <cell r="J432" t="str">
            <v>Producto</v>
          </cell>
          <cell r="K432" t="str">
            <v>Sectorial</v>
          </cell>
          <cell r="L432" t="str">
            <v>SI</v>
          </cell>
          <cell r="M432" t="str">
            <v>NO</v>
          </cell>
          <cell r="N432" t="str">
            <v>NO</v>
          </cell>
          <cell r="O432" t="str">
            <v>SI</v>
          </cell>
          <cell r="P432" t="str">
            <v>Pendiente</v>
          </cell>
          <cell r="Q432" t="str">
            <v>Anual</v>
          </cell>
          <cell r="R432" t="str">
            <v>Flujo</v>
          </cell>
          <cell r="S432">
            <v>622</v>
          </cell>
          <cell r="T432">
            <v>622</v>
          </cell>
          <cell r="U432">
            <v>624</v>
          </cell>
          <cell r="V432">
            <v>626</v>
          </cell>
          <cell r="W432">
            <v>628</v>
          </cell>
          <cell r="X432">
            <v>628</v>
          </cell>
          <cell r="Y432">
            <v>0</v>
          </cell>
          <cell r="Z432">
            <v>0</v>
          </cell>
          <cell r="AA432">
            <v>0</v>
          </cell>
          <cell r="AB432">
            <v>0</v>
          </cell>
          <cell r="AC432">
            <v>0</v>
          </cell>
          <cell r="AD432">
            <v>0</v>
          </cell>
          <cell r="AE432" t="str">
            <v>En ABRIL se llevó a cabo una reunión con DNP para revisar la fórmula que se aplica en la validación del indicador de aguas residuales como resultado se propuso que para mayo se validará con la SSPD el nuevo indicador.</v>
          </cell>
          <cell r="AF432">
            <v>42490.208333333299</v>
          </cell>
          <cell r="AG432">
            <v>42501.633979050901</v>
          </cell>
          <cell r="AH432" t="str">
            <v>Javier Orlando Moreno Mendez</v>
          </cell>
          <cell r="AI432" t="str">
            <v>jmoreno@minvivienda.gov.co</v>
          </cell>
          <cell r="AJ432">
            <v>180</v>
          </cell>
          <cell r="AK432">
            <v>0</v>
          </cell>
          <cell r="AL432">
            <v>0</v>
          </cell>
        </row>
        <row r="433">
          <cell r="A433">
            <v>4369</v>
          </cell>
          <cell r="B433" t="str">
            <v>Todos por un Nuevo País</v>
          </cell>
          <cell r="C433" t="str">
            <v>Movilidad social</v>
          </cell>
          <cell r="D433" t="str">
            <v>Impulsar la planificación, actuación coherente y articulada de los sectores de vivienda, agua potable y saneamiento básico, bajo el concepto de “Ciudades Amables y Sostenibles para la Equidad” en complemento con las acciones estratégicas de movilidad urba</v>
          </cell>
          <cell r="E433" t="str">
            <v>Vivienda</v>
          </cell>
          <cell r="F433" t="str">
            <v>MinVivienda</v>
          </cell>
          <cell r="G433" t="str">
            <v>Apoyo al saneamiento de los vertimientos</v>
          </cell>
          <cell r="H433">
            <v>4369</v>
          </cell>
          <cell r="I433" t="str">
            <v>Personas con manejo adecuado de aguas residuales en la zona rural</v>
          </cell>
          <cell r="J433" t="str">
            <v>Producto</v>
          </cell>
          <cell r="K433" t="str">
            <v>Sectorial</v>
          </cell>
          <cell r="L433" t="str">
            <v>SI</v>
          </cell>
          <cell r="M433" t="str">
            <v>NO</v>
          </cell>
          <cell r="N433" t="str">
            <v>NO</v>
          </cell>
          <cell r="O433" t="str">
            <v>SI</v>
          </cell>
          <cell r="P433" t="str">
            <v>Pendiente</v>
          </cell>
          <cell r="Q433" t="str">
            <v>Anual</v>
          </cell>
          <cell r="R433" t="str">
            <v>Flujo</v>
          </cell>
          <cell r="S433">
            <v>7368425</v>
          </cell>
          <cell r="T433">
            <v>7450425</v>
          </cell>
          <cell r="U433">
            <v>7614425</v>
          </cell>
          <cell r="V433">
            <v>7901425</v>
          </cell>
          <cell r="W433">
            <v>8188425</v>
          </cell>
          <cell r="X433">
            <v>8188425</v>
          </cell>
          <cell r="Y433">
            <v>0</v>
          </cell>
          <cell r="Z433">
            <v>0</v>
          </cell>
          <cell r="AA433">
            <v>0</v>
          </cell>
          <cell r="AB433">
            <v>0</v>
          </cell>
          <cell r="AC433">
            <v>0</v>
          </cell>
          <cell r="AD433">
            <v>0</v>
          </cell>
          <cell r="AE433" t="str">
            <v>Entre febrero se realizaron jornadas de trabajo con el Ministerio de Salud y Protección Social, Ministerio de Agricultura y Desarrollo Rural, DNP, CRA y Superservicios con el fin de ajustar el proyecto de decreto de acuerdo con los requerimientos de las e</v>
          </cell>
          <cell r="AF433">
            <v>42429.208333333299</v>
          </cell>
          <cell r="AG433">
            <v>42500.463301006901</v>
          </cell>
          <cell r="AH433" t="str">
            <v>Javier Orlando Moreno Mendez</v>
          </cell>
          <cell r="AI433" t="str">
            <v>jmoreno@minvivienda.gov.co</v>
          </cell>
          <cell r="AJ433">
            <v>60</v>
          </cell>
          <cell r="AK433">
            <v>0</v>
          </cell>
          <cell r="AL433">
            <v>0</v>
          </cell>
        </row>
        <row r="434">
          <cell r="A434">
            <v>4363</v>
          </cell>
          <cell r="B434" t="str">
            <v>Todos por un Nuevo País</v>
          </cell>
          <cell r="C434" t="str">
            <v>Movilidad social</v>
          </cell>
          <cell r="D434" t="str">
            <v>Impulsar la planificación, actuación coherente y articulada de los sectores de vivienda, agua potable y saneamiento básico, bajo el concepto de “Ciudades Amables y Sostenibles para la Equidad” en complemento con las acciones estratégicas de movilidad urba</v>
          </cell>
          <cell r="E434" t="str">
            <v>Vivienda</v>
          </cell>
          <cell r="F434" t="str">
            <v>MinVivienda</v>
          </cell>
          <cell r="G434" t="str">
            <v>Promoción del manejo adecuado de los residuos sólidos desde el Sector Vivienda, Ciudad y Territorio</v>
          </cell>
          <cell r="H434">
            <v>4363</v>
          </cell>
          <cell r="I434" t="str">
            <v>Porcentaje de municipios que tratan adecuadamente los residuos sólidos</v>
          </cell>
          <cell r="J434" t="str">
            <v>Resultado</v>
          </cell>
          <cell r="K434" t="str">
            <v>Sectorial</v>
          </cell>
          <cell r="L434" t="str">
            <v>SI</v>
          </cell>
          <cell r="M434" t="str">
            <v>NO</v>
          </cell>
          <cell r="N434" t="str">
            <v>NO</v>
          </cell>
          <cell r="O434" t="str">
            <v>SI</v>
          </cell>
          <cell r="P434" t="str">
            <v>Pendiente</v>
          </cell>
          <cell r="Q434" t="str">
            <v>Anual</v>
          </cell>
          <cell r="R434" t="str">
            <v>Flujo</v>
          </cell>
          <cell r="S434">
            <v>79</v>
          </cell>
          <cell r="T434">
            <v>79</v>
          </cell>
          <cell r="U434">
            <v>80</v>
          </cell>
          <cell r="V434">
            <v>82</v>
          </cell>
          <cell r="W434">
            <v>83</v>
          </cell>
          <cell r="X434">
            <v>83</v>
          </cell>
          <cell r="Y434">
            <v>0</v>
          </cell>
          <cell r="Z434">
            <v>0</v>
          </cell>
          <cell r="AA434">
            <v>0</v>
          </cell>
          <cell r="AB434">
            <v>0</v>
          </cell>
          <cell r="AC434">
            <v>0</v>
          </cell>
          <cell r="AD434">
            <v>0</v>
          </cell>
          <cell r="AE434" t="str">
            <v xml:space="preserve">• Aistencia técnica Vida Util Licencia Ambiental para el relleno sanitario municipal de "Aposentos" Cucunubá – Cundinamarca. • Asistencia técnica en cierre de sitios de disposición final de residuos sólidos. Cartagena – Bolívar. • Asistencia técnica para </v>
          </cell>
          <cell r="AF434">
            <v>42490.208333333299</v>
          </cell>
          <cell r="AG434">
            <v>42496.444080752299</v>
          </cell>
          <cell r="AH434" t="str">
            <v>Guillermo Andres Arcila Hoyos</v>
          </cell>
          <cell r="AI434" t="str">
            <v>garcila@minvivienda.gov.co</v>
          </cell>
          <cell r="AJ434">
            <v>90</v>
          </cell>
          <cell r="AK434">
            <v>0</v>
          </cell>
          <cell r="AL434">
            <v>0</v>
          </cell>
        </row>
        <row r="435">
          <cell r="A435">
            <v>4364</v>
          </cell>
          <cell r="B435" t="str">
            <v>Todos por un Nuevo País</v>
          </cell>
          <cell r="C435" t="str">
            <v>Movilidad social</v>
          </cell>
          <cell r="D435" t="str">
            <v>Impulsar la planificación, actuación coherente y articulada de los sectores de vivienda, agua potable y saneamiento básico, bajo el concepto de “Ciudades Amables y Sostenibles para la Equidad” en complemento con las acciones estratégicas de movilidad urba</v>
          </cell>
          <cell r="E435" t="str">
            <v>Vivienda</v>
          </cell>
          <cell r="F435" t="str">
            <v>MinVivienda</v>
          </cell>
          <cell r="G435" t="str">
            <v>Promoción del manejo adecuado de los residuos sólidos desde el Sector Vivienda, Ciudad y Territorio</v>
          </cell>
          <cell r="H435">
            <v>4364</v>
          </cell>
          <cell r="I435" t="str">
            <v>Municipios que pasan a disponer en un nuevo sitio de disposición final</v>
          </cell>
          <cell r="J435" t="str">
            <v>Producto</v>
          </cell>
          <cell r="K435" t="str">
            <v>Sectorial</v>
          </cell>
          <cell r="L435" t="str">
            <v>SI</v>
          </cell>
          <cell r="M435" t="str">
            <v>NO</v>
          </cell>
          <cell r="N435" t="str">
            <v>NO</v>
          </cell>
          <cell r="O435" t="str">
            <v>SI</v>
          </cell>
          <cell r="P435" t="str">
            <v>Pendiente</v>
          </cell>
          <cell r="Q435" t="str">
            <v>Anual</v>
          </cell>
          <cell r="R435" t="str">
            <v>Acumulado</v>
          </cell>
          <cell r="S435">
            <v>0</v>
          </cell>
          <cell r="T435">
            <v>0</v>
          </cell>
          <cell r="U435">
            <v>1</v>
          </cell>
          <cell r="V435">
            <v>1</v>
          </cell>
          <cell r="W435">
            <v>1</v>
          </cell>
          <cell r="X435">
            <v>3</v>
          </cell>
          <cell r="Y435">
            <v>0</v>
          </cell>
          <cell r="Z435">
            <v>0</v>
          </cell>
          <cell r="AA435">
            <v>0</v>
          </cell>
          <cell r="AB435">
            <v>0</v>
          </cell>
          <cell r="AC435">
            <v>0</v>
          </cell>
          <cell r="AD435">
            <v>0</v>
          </cell>
          <cell r="AE435" t="str">
            <v>Gestión: • Aistencia técnica Vida Util Licencia Ambiental para el relleno sanitario municipal de "Aposentos" Cucunubá – Cundinamarca. • Asistencia técnica en cierre de sitios de disposición final de residuos sólidos. Cartagena – Bolívar. • Asistencia técn</v>
          </cell>
          <cell r="AF435">
            <v>42490.208333333299</v>
          </cell>
          <cell r="AG435">
            <v>42496.446133252299</v>
          </cell>
          <cell r="AH435" t="str">
            <v>Guillermo Andres Arcila Hoyos</v>
          </cell>
          <cell r="AI435" t="str">
            <v>garcila@minvivienda.gov.co</v>
          </cell>
          <cell r="AJ435">
            <v>90</v>
          </cell>
          <cell r="AK435">
            <v>0</v>
          </cell>
          <cell r="AL435">
            <v>0</v>
          </cell>
        </row>
        <row r="436">
          <cell r="A436">
            <v>4365</v>
          </cell>
          <cell r="B436" t="str">
            <v>Todos por un Nuevo País</v>
          </cell>
          <cell r="C436" t="str">
            <v>Movilidad social</v>
          </cell>
          <cell r="D436" t="str">
            <v>Impulsar la planificación, actuación coherente y articulada de los sectores de vivienda, agua potable y saneamiento básico, bajo el concepto de “Ciudades Amables y Sostenibles para la Equidad” en complemento con las acciones estratégicas de movilidad urba</v>
          </cell>
          <cell r="E436" t="str">
            <v>Vivienda</v>
          </cell>
          <cell r="F436" t="str">
            <v>MinVivienda</v>
          </cell>
          <cell r="G436" t="str">
            <v>Promoción del manejo adecuado de los residuos sólidos desde el Sector Vivienda, Ciudad y Territorio</v>
          </cell>
          <cell r="H436">
            <v>4365</v>
          </cell>
          <cell r="I436" t="str">
            <v>Municipios que disponen en un  sitio disposición final existente</v>
          </cell>
          <cell r="J436" t="str">
            <v>Producto</v>
          </cell>
          <cell r="K436" t="str">
            <v>Sectorial</v>
          </cell>
          <cell r="L436" t="str">
            <v>SI</v>
          </cell>
          <cell r="M436" t="str">
            <v>NO</v>
          </cell>
          <cell r="N436" t="str">
            <v>NO</v>
          </cell>
          <cell r="O436" t="str">
            <v>SI</v>
          </cell>
          <cell r="P436" t="str">
            <v>Pendiente</v>
          </cell>
          <cell r="Q436" t="str">
            <v>Anual</v>
          </cell>
          <cell r="R436" t="str">
            <v>Flujo</v>
          </cell>
          <cell r="S436">
            <v>874</v>
          </cell>
          <cell r="T436">
            <v>884</v>
          </cell>
          <cell r="U436">
            <v>894</v>
          </cell>
          <cell r="V436">
            <v>905</v>
          </cell>
          <cell r="W436">
            <v>916</v>
          </cell>
          <cell r="X436">
            <v>916</v>
          </cell>
          <cell r="Y436">
            <v>0</v>
          </cell>
          <cell r="Z436">
            <v>0</v>
          </cell>
          <cell r="AA436">
            <v>0</v>
          </cell>
          <cell r="AB436">
            <v>0</v>
          </cell>
          <cell r="AC436">
            <v>0</v>
          </cell>
          <cell r="AD436">
            <v>0</v>
          </cell>
          <cell r="AE436" t="str">
            <v>Gestión Realizada • Asistencia técnica para la vida útil y la resolución de Licencia Ambiental del relleno sanitario municipal de "Aposentos" Cucunubá – Cundinamarca. • Asistencia técnica en cierre de sitios de disposición final de residuos sólidos. Carta</v>
          </cell>
          <cell r="AF436">
            <v>42490.208333333299</v>
          </cell>
          <cell r="AG436">
            <v>42496.669989965303</v>
          </cell>
          <cell r="AH436" t="str">
            <v>Guillermo Andres Arcila Hoyos</v>
          </cell>
          <cell r="AI436" t="str">
            <v>garcila@minvivienda.gov.co</v>
          </cell>
          <cell r="AJ436">
            <v>90</v>
          </cell>
          <cell r="AK436">
            <v>0</v>
          </cell>
          <cell r="AL436">
            <v>0</v>
          </cell>
        </row>
        <row r="437">
          <cell r="A437">
            <v>4366</v>
          </cell>
          <cell r="B437" t="str">
            <v>Todos por un Nuevo País</v>
          </cell>
          <cell r="C437" t="str">
            <v>Movilidad social</v>
          </cell>
          <cell r="D437" t="str">
            <v>Impulsar la planificación, actuación coherente y articulada de los sectores de vivienda, agua potable y saneamiento básico, bajo el concepto de “Ciudades Amables y Sostenibles para la Equidad” en complemento con las acciones estratégicas de movilidad urba</v>
          </cell>
          <cell r="E437" t="str">
            <v>Vivienda</v>
          </cell>
          <cell r="F437" t="str">
            <v>MinVivienda</v>
          </cell>
          <cell r="G437" t="str">
            <v>Promoción del manejo adecuado de los residuos sólidos desde el Sector Vivienda, Ciudad y Territorio</v>
          </cell>
          <cell r="H437">
            <v>4366</v>
          </cell>
          <cell r="I437" t="str">
            <v>Porcentaje de residuos sólidos municipales aprovechados</v>
          </cell>
          <cell r="J437" t="str">
            <v>Resultado</v>
          </cell>
          <cell r="K437" t="str">
            <v>Sectorial</v>
          </cell>
          <cell r="L437" t="str">
            <v>SI</v>
          </cell>
          <cell r="M437" t="str">
            <v>NO</v>
          </cell>
          <cell r="N437" t="str">
            <v>NO</v>
          </cell>
          <cell r="O437" t="str">
            <v>SI</v>
          </cell>
          <cell r="P437" t="str">
            <v>Pendiente</v>
          </cell>
          <cell r="Q437" t="str">
            <v>Anual</v>
          </cell>
          <cell r="R437" t="str">
            <v>Flujo</v>
          </cell>
          <cell r="S437">
            <v>17</v>
          </cell>
          <cell r="T437">
            <v>17</v>
          </cell>
          <cell r="U437">
            <v>18</v>
          </cell>
          <cell r="V437">
            <v>19</v>
          </cell>
          <cell r="W437">
            <v>20</v>
          </cell>
          <cell r="X437">
            <v>20</v>
          </cell>
          <cell r="Y437">
            <v>0</v>
          </cell>
          <cell r="Z437">
            <v>0</v>
          </cell>
          <cell r="AA437">
            <v>0</v>
          </cell>
          <cell r="AB437">
            <v>0</v>
          </cell>
          <cell r="AC437">
            <v>0</v>
          </cell>
          <cell r="AD437">
            <v>0</v>
          </cell>
          <cell r="AE437" t="str">
            <v>REPORTE CUALITATIVO ENERO 2016 Durante la vigencia 2016, se ha venido trabajando en la identificación de las necesidades de información y posibles fuentes para la obtención de la misma, con el fin de avanzar en la definición de alcance y la línea base del</v>
          </cell>
          <cell r="AF437">
            <v>42400.25</v>
          </cell>
          <cell r="AG437">
            <v>42500.444298842602</v>
          </cell>
          <cell r="AH437" t="str">
            <v>Javier Orlando Moreno Mendez</v>
          </cell>
          <cell r="AI437" t="str">
            <v>jmoreno@minvivienda.gov.co</v>
          </cell>
          <cell r="AJ437">
            <v>90</v>
          </cell>
          <cell r="AK437">
            <v>0</v>
          </cell>
          <cell r="AL437">
            <v>0</v>
          </cell>
        </row>
        <row r="438">
          <cell r="A438">
            <v>5344</v>
          </cell>
          <cell r="B438" t="str">
            <v>Todos por un Nuevo País</v>
          </cell>
          <cell r="C438" t="str">
            <v>Movilidad social</v>
          </cell>
          <cell r="D438" t="str">
            <v>Impulsar la planificación, actuación coherente y articulada de los sectores de vivienda, agua potable y saneamiento básico, bajo el concepto de “Ciudades Amables y Sostenibles para la Equidad” en complemento con las acciones estratégicas de movilidad urba</v>
          </cell>
          <cell r="E438" t="str">
            <v>Vivienda</v>
          </cell>
          <cell r="F438" t="str">
            <v>MinVivienda</v>
          </cell>
          <cell r="G438" t="str">
            <v>Grupos Étnicos - Vivienda</v>
          </cell>
          <cell r="H438">
            <v>5344</v>
          </cell>
          <cell r="I438" t="str">
            <v>Apoyo en la estructuración e implementación de planes y/o modelos para la provisión de agua potable y saneamiento básico para Pueblos y Comunidades Indígenas en sus territorios, con especial atención en zonas desérticas</v>
          </cell>
          <cell r="J438" t="str">
            <v>Producto</v>
          </cell>
          <cell r="K438" t="str">
            <v>Transversal</v>
          </cell>
          <cell r="L438" t="str">
            <v>NO</v>
          </cell>
          <cell r="M438" t="str">
            <v>NO</v>
          </cell>
          <cell r="N438" t="str">
            <v>SI</v>
          </cell>
          <cell r="O438" t="str">
            <v>SI</v>
          </cell>
          <cell r="P438" t="str">
            <v>Porcentaje</v>
          </cell>
          <cell r="Q438" t="str">
            <v>Anual</v>
          </cell>
          <cell r="R438" t="str">
            <v>Capacidad</v>
          </cell>
          <cell r="S438">
            <v>0</v>
          </cell>
          <cell r="T438">
            <v>100</v>
          </cell>
          <cell r="U438">
            <v>100</v>
          </cell>
          <cell r="V438">
            <v>100</v>
          </cell>
          <cell r="W438">
            <v>100</v>
          </cell>
          <cell r="X438">
            <v>100</v>
          </cell>
          <cell r="Y438">
            <v>0</v>
          </cell>
          <cell r="Z438">
            <v>0</v>
          </cell>
          <cell r="AA438">
            <v>0</v>
          </cell>
          <cell r="AB438">
            <v>0</v>
          </cell>
          <cell r="AC438">
            <v>0</v>
          </cell>
          <cell r="AD438">
            <v>0</v>
          </cell>
          <cell r="AE438" t="str">
            <v>El VASB y los representantes indígenas se reunieron para concertar los indicadores relacionados con esta meta. Dichos indicadores serán discutidos en la mesa de concertación que se adelante para este fin. Por otro lado, el VASB avanza en la estructuración</v>
          </cell>
          <cell r="AF438">
            <v>42490.208333333299</v>
          </cell>
          <cell r="AG438">
            <v>42495.610923379601</v>
          </cell>
          <cell r="AH438" t="str">
            <v>Javier Orlando Moreno Mendez</v>
          </cell>
          <cell r="AI438" t="str">
            <v>jmoreno@minvivienda.gov.co</v>
          </cell>
          <cell r="AJ438">
            <v>90</v>
          </cell>
          <cell r="AK438">
            <v>0</v>
          </cell>
          <cell r="AL438">
            <v>0</v>
          </cell>
        </row>
        <row r="439">
          <cell r="A439">
            <v>4472</v>
          </cell>
          <cell r="B439" t="str">
            <v>Todos por un Nuevo País</v>
          </cell>
          <cell r="C439" t="str">
            <v>Transformación del campo</v>
          </cell>
          <cell r="D439" t="str">
            <v>Ordenar el territorio rural buscando un mayor acceso a la tierra por parte de los productores agropecuarios sin tierras o con tierra insuficiente, el uso eficiente del suelo y la seguridad jurídica sobre los derechos de propiedad bajo un enfoque de crecim</v>
          </cell>
          <cell r="E439" t="str">
            <v>Agropecuario</v>
          </cell>
          <cell r="F439" t="str">
            <v>INCODER</v>
          </cell>
          <cell r="G439" t="str">
            <v>Planificación del uso y formalización de la propiedad rural</v>
          </cell>
          <cell r="H439">
            <v>4472</v>
          </cell>
          <cell r="I439" t="str">
            <v>Familias de comunidades étnicas beneficiadas con acceso a tierra.</v>
          </cell>
          <cell r="J439" t="str">
            <v>Resultado</v>
          </cell>
          <cell r="K439" t="str">
            <v>Sectorial</v>
          </cell>
          <cell r="L439" t="str">
            <v>SI</v>
          </cell>
          <cell r="M439" t="str">
            <v>SI</v>
          </cell>
          <cell r="N439" t="str">
            <v>NO</v>
          </cell>
          <cell r="O439" t="str">
            <v>SI</v>
          </cell>
          <cell r="P439" t="str">
            <v>Familias</v>
          </cell>
          <cell r="Q439" t="str">
            <v>Mensual</v>
          </cell>
          <cell r="R439" t="str">
            <v>Capacidad</v>
          </cell>
          <cell r="S439">
            <v>159485</v>
          </cell>
          <cell r="T439">
            <v>162335</v>
          </cell>
          <cell r="U439">
            <v>165135</v>
          </cell>
          <cell r="V439">
            <v>167935</v>
          </cell>
          <cell r="W439">
            <v>170735</v>
          </cell>
          <cell r="X439">
            <v>170735</v>
          </cell>
          <cell r="Y439">
            <v>0</v>
          </cell>
          <cell r="Z439">
            <v>0</v>
          </cell>
          <cell r="AA439">
            <v>0</v>
          </cell>
          <cell r="AB439">
            <v>0</v>
          </cell>
          <cell r="AC439">
            <v>0</v>
          </cell>
          <cell r="AD439">
            <v>0</v>
          </cell>
          <cell r="AE439">
            <v>0</v>
          </cell>
          <cell r="AF439">
            <v>0</v>
          </cell>
          <cell r="AG439">
            <v>0</v>
          </cell>
          <cell r="AH439" t="str">
            <v>Giovanni Alberto Rocha Mahecha</v>
          </cell>
          <cell r="AI439" t="str">
            <v>grocha@incoder.gov.co</v>
          </cell>
          <cell r="AJ439">
            <v>5</v>
          </cell>
          <cell r="AK439">
            <v>0</v>
          </cell>
          <cell r="AL439">
            <v>0</v>
          </cell>
        </row>
        <row r="440">
          <cell r="A440">
            <v>4473</v>
          </cell>
          <cell r="B440" t="str">
            <v>Todos por un Nuevo País</v>
          </cell>
          <cell r="C440" t="str">
            <v>Transformación del campo</v>
          </cell>
          <cell r="D440" t="str">
            <v>Ordenar el territorio rural buscando un mayor acceso a la tierra por parte de los productores agropecuarios sin tierras o con tierra insuficiente, el uso eficiente del suelo y la seguridad jurídica sobre los derechos de propiedad bajo un enfoque de crecim</v>
          </cell>
          <cell r="E440" t="str">
            <v>Agropecuario</v>
          </cell>
          <cell r="F440" t="str">
            <v>INCODER</v>
          </cell>
          <cell r="G440" t="str">
            <v>Planificación del uso y formalización de la propiedad rural</v>
          </cell>
          <cell r="H440">
            <v>4473</v>
          </cell>
          <cell r="I440" t="str">
            <v>Hectáreas ordenadas  en cuanto a su tenencia, ocupación  y aprovechamiento</v>
          </cell>
          <cell r="J440" t="str">
            <v>Resultado</v>
          </cell>
          <cell r="K440" t="str">
            <v>Sectorial</v>
          </cell>
          <cell r="L440" t="str">
            <v>SI</v>
          </cell>
          <cell r="M440" t="str">
            <v>NO</v>
          </cell>
          <cell r="N440" t="str">
            <v>NO</v>
          </cell>
          <cell r="O440" t="str">
            <v>SI</v>
          </cell>
          <cell r="P440" t="str">
            <v>Hectáreas</v>
          </cell>
          <cell r="Q440" t="str">
            <v>Semestral</v>
          </cell>
          <cell r="R440" t="str">
            <v>Acumulado</v>
          </cell>
          <cell r="S440">
            <v>72704</v>
          </cell>
          <cell r="T440">
            <v>131250</v>
          </cell>
          <cell r="U440">
            <v>93750</v>
          </cell>
          <cell r="V440">
            <v>93750</v>
          </cell>
          <cell r="W440">
            <v>93750</v>
          </cell>
          <cell r="X440">
            <v>412500</v>
          </cell>
          <cell r="Y440">
            <v>0</v>
          </cell>
          <cell r="Z440">
            <v>0</v>
          </cell>
          <cell r="AA440">
            <v>0</v>
          </cell>
          <cell r="AB440">
            <v>0</v>
          </cell>
          <cell r="AC440">
            <v>0</v>
          </cell>
          <cell r="AD440">
            <v>0</v>
          </cell>
          <cell r="AE440">
            <v>0</v>
          </cell>
          <cell r="AF440">
            <v>0</v>
          </cell>
          <cell r="AG440">
            <v>0</v>
          </cell>
          <cell r="AH440" t="str">
            <v>Giovanni Alberto Rocha Mahecha</v>
          </cell>
          <cell r="AI440" t="str">
            <v>grocha@incoder.gov.co</v>
          </cell>
          <cell r="AJ440">
            <v>10</v>
          </cell>
          <cell r="AK440">
            <v>0</v>
          </cell>
          <cell r="AL440">
            <v>0</v>
          </cell>
        </row>
        <row r="441">
          <cell r="A441">
            <v>4493</v>
          </cell>
          <cell r="B441" t="str">
            <v>Todos por un Nuevo País</v>
          </cell>
          <cell r="C441" t="str">
            <v>Transformación del campo</v>
          </cell>
          <cell r="D441" t="str">
            <v>Ordenar el territorio rural buscando un mayor acceso a la tierra por parte de los productores agropecuarios sin tierras o con tierra insuficiente, el uso eficiente del suelo y la seguridad jurídica sobre los derechos de propiedad bajo un enfoque de crecim</v>
          </cell>
          <cell r="E441" t="str">
            <v>Agropecuario</v>
          </cell>
          <cell r="F441" t="str">
            <v>INCODER</v>
          </cell>
          <cell r="G441" t="str">
            <v>Planificación del uso y formalización de la propiedad rural</v>
          </cell>
          <cell r="H441">
            <v>4493</v>
          </cell>
          <cell r="I441" t="str">
            <v>Personas víctimas de desplazamiento forzado atendidas con procesos de adjudicación y formalización de tierra</v>
          </cell>
          <cell r="J441" t="str">
            <v>Producto</v>
          </cell>
          <cell r="K441" t="str">
            <v>Sectorial</v>
          </cell>
          <cell r="L441" t="str">
            <v>SI</v>
          </cell>
          <cell r="M441" t="str">
            <v>NO</v>
          </cell>
          <cell r="N441" t="str">
            <v>NO</v>
          </cell>
          <cell r="O441" t="str">
            <v>SI</v>
          </cell>
          <cell r="P441" t="str">
            <v>Personas</v>
          </cell>
          <cell r="Q441" t="str">
            <v>Mensual</v>
          </cell>
          <cell r="R441" t="str">
            <v>Acumulado</v>
          </cell>
          <cell r="S441">
            <v>18465</v>
          </cell>
          <cell r="T441">
            <v>4800</v>
          </cell>
          <cell r="U441">
            <v>4650</v>
          </cell>
          <cell r="V441">
            <v>4650</v>
          </cell>
          <cell r="W441">
            <v>4650</v>
          </cell>
          <cell r="X441">
            <v>18750</v>
          </cell>
          <cell r="Y441">
            <v>0</v>
          </cell>
          <cell r="Z441">
            <v>0</v>
          </cell>
          <cell r="AA441">
            <v>0</v>
          </cell>
          <cell r="AB441">
            <v>0</v>
          </cell>
          <cell r="AC441">
            <v>0</v>
          </cell>
          <cell r="AD441">
            <v>0</v>
          </cell>
          <cell r="AE441">
            <v>0</v>
          </cell>
          <cell r="AF441">
            <v>0</v>
          </cell>
          <cell r="AG441">
            <v>0</v>
          </cell>
          <cell r="AH441" t="str">
            <v>Giovanni Alberto Rocha Mahecha</v>
          </cell>
          <cell r="AI441" t="str">
            <v>grocha@incoder.gov.co</v>
          </cell>
          <cell r="AJ441">
            <v>0</v>
          </cell>
          <cell r="AK441">
            <v>0</v>
          </cell>
          <cell r="AL441">
            <v>0</v>
          </cell>
        </row>
        <row r="442">
          <cell r="A442">
            <v>4471</v>
          </cell>
          <cell r="B442" t="str">
            <v>Todos por un Nuevo País</v>
          </cell>
          <cell r="C442" t="str">
            <v>Transformación del campo</v>
          </cell>
          <cell r="D442" t="str">
            <v>Ordenar el territorio rural buscando un mayor acceso a la tierra por parte de los productores agropecuarios sin tierras o con tierra insuficiente, el uso eficiente del suelo y la seguridad jurídica sobre los derechos de propiedad bajo un enfoque de crecim</v>
          </cell>
          <cell r="E442" t="str">
            <v>Agropecuario</v>
          </cell>
          <cell r="F442" t="str">
            <v>MINAGRICULTURA</v>
          </cell>
          <cell r="G442" t="str">
            <v>Planificación del uso y formalización de la propiedad rural</v>
          </cell>
          <cell r="H442">
            <v>4471</v>
          </cell>
          <cell r="I442" t="str">
            <v>Predios formalizados o regularizados para  el desarrollo rural</v>
          </cell>
          <cell r="J442" t="str">
            <v>Resultado</v>
          </cell>
          <cell r="K442" t="str">
            <v>Sectorial</v>
          </cell>
          <cell r="L442" t="str">
            <v>SI</v>
          </cell>
          <cell r="M442" t="str">
            <v>SI</v>
          </cell>
          <cell r="N442" t="str">
            <v>NO</v>
          </cell>
          <cell r="O442" t="str">
            <v>SI</v>
          </cell>
          <cell r="P442" t="str">
            <v>Predios</v>
          </cell>
          <cell r="Q442" t="str">
            <v>Mensual</v>
          </cell>
          <cell r="R442" t="str">
            <v>Acumulado</v>
          </cell>
          <cell r="S442">
            <v>8744</v>
          </cell>
          <cell r="T442">
            <v>9045</v>
          </cell>
          <cell r="U442">
            <v>8635</v>
          </cell>
          <cell r="V442">
            <v>8570</v>
          </cell>
          <cell r="W442">
            <v>8750</v>
          </cell>
          <cell r="X442">
            <v>35000</v>
          </cell>
          <cell r="Y442">
            <v>544</v>
          </cell>
          <cell r="Z442">
            <v>6.3</v>
          </cell>
          <cell r="AA442">
            <v>12000</v>
          </cell>
          <cell r="AB442">
            <v>34.29</v>
          </cell>
          <cell r="AC442">
            <v>42490.208333333299</v>
          </cell>
          <cell r="AD442">
            <v>42496.707332719903</v>
          </cell>
          <cell r="AE442" t="str">
            <v>Los datos corresponden a lo ejecutado por el Programa de Formalizacion del M ministerio, según prorrogas de los Convenios 2015 y 2014, ya que para el 2016 la ANT asumirá estas funciones, al igual que las del INCODER</v>
          </cell>
          <cell r="AF442">
            <v>42490.208333333299</v>
          </cell>
          <cell r="AG442">
            <v>42496.707332557897</v>
          </cell>
          <cell r="AH442" t="str">
            <v>Ana Mónica Vargas Suárez</v>
          </cell>
          <cell r="AI442" t="str">
            <v>ana.vargas@minagricultura.gov.co</v>
          </cell>
          <cell r="AJ442">
            <v>20</v>
          </cell>
          <cell r="AK442">
            <v>42520.208333333299</v>
          </cell>
          <cell r="AL442">
            <v>-33</v>
          </cell>
        </row>
        <row r="443">
          <cell r="A443">
            <v>4475</v>
          </cell>
          <cell r="B443" t="str">
            <v>Todos por un Nuevo País</v>
          </cell>
          <cell r="C443" t="str">
            <v>Transformación del campo</v>
          </cell>
          <cell r="D443" t="str">
            <v>Ordenar el territorio rural buscando un mayor acceso a la tierra por parte de los productores agropecuarios sin tierras o con tierra insuficiente, el uso eficiente del suelo y la seguridad jurídica sobre los derechos de propiedad bajo un enfoque de crecim</v>
          </cell>
          <cell r="E443" t="str">
            <v>Agropecuario</v>
          </cell>
          <cell r="F443" t="str">
            <v>MINAGRICULTURA</v>
          </cell>
          <cell r="G443" t="str">
            <v>Planificación del uso y formalización de la propiedad rural</v>
          </cell>
          <cell r="H443">
            <v>4475</v>
          </cell>
          <cell r="I443" t="str">
            <v>Sistemas productivos agropecuarios con medidas de adaptación y mitigación  al cambio climático.</v>
          </cell>
          <cell r="J443" t="str">
            <v>Producto</v>
          </cell>
          <cell r="K443" t="str">
            <v>Sectorial</v>
          </cell>
          <cell r="L443" t="str">
            <v>SI</v>
          </cell>
          <cell r="M443" t="str">
            <v>NO</v>
          </cell>
          <cell r="N443" t="str">
            <v>NO</v>
          </cell>
          <cell r="O443" t="str">
            <v>SI</v>
          </cell>
          <cell r="P443" t="str">
            <v>Paquetes tecnológicos</v>
          </cell>
          <cell r="Q443" t="str">
            <v>Anual</v>
          </cell>
          <cell r="R443" t="str">
            <v>Acumulado</v>
          </cell>
          <cell r="S443">
            <v>0</v>
          </cell>
          <cell r="T443">
            <v>0</v>
          </cell>
          <cell r="U443">
            <v>0</v>
          </cell>
          <cell r="V443">
            <v>2</v>
          </cell>
          <cell r="W443">
            <v>4</v>
          </cell>
          <cell r="X443">
            <v>6</v>
          </cell>
          <cell r="Y443">
            <v>0</v>
          </cell>
          <cell r="Z443">
            <v>0</v>
          </cell>
          <cell r="AA443">
            <v>0</v>
          </cell>
          <cell r="AB443">
            <v>0</v>
          </cell>
          <cell r="AC443">
            <v>0</v>
          </cell>
          <cell r="AD443">
            <v>0</v>
          </cell>
          <cell r="AE443" t="str">
            <v>La meta son 6 sistemas productivos con medidas de adaptación al cambio climático. Sin embargo esta meta está trazada para el 2016 y con corte a 2015, no se presentan novedades. Sin embargo se adelantan acciones para la atención del indicador. El component</v>
          </cell>
          <cell r="AF443">
            <v>42490.208333333299</v>
          </cell>
          <cell r="AG443">
            <v>42495.339200150498</v>
          </cell>
          <cell r="AH443" t="str">
            <v>Claudia Jimena Cuervo Cardona</v>
          </cell>
          <cell r="AI443" t="str">
            <v>claudia.cuervo@minagricultura.gov.co</v>
          </cell>
          <cell r="AJ443">
            <v>0</v>
          </cell>
          <cell r="AK443">
            <v>0</v>
          </cell>
          <cell r="AL443">
            <v>0</v>
          </cell>
        </row>
        <row r="444">
          <cell r="A444">
            <v>4474</v>
          </cell>
          <cell r="B444" t="str">
            <v>Todos por un Nuevo País</v>
          </cell>
          <cell r="C444" t="str">
            <v>Transformación del campo</v>
          </cell>
          <cell r="D444" t="str">
            <v>Ordenar el territorio rural buscando un mayor acceso a la tierra por parte de los productores agropecuarios sin tierras o con tierra insuficiente, el uso eficiente del suelo y la seguridad jurídica sobre los derechos de propiedad bajo un enfoque de crecim</v>
          </cell>
          <cell r="E444" t="str">
            <v>Agropecuario</v>
          </cell>
          <cell r="F444" t="str">
            <v>Unidad de Planificación Rural Agropecuaria</v>
          </cell>
          <cell r="G444" t="str">
            <v>Planificación del uso y formalización de la propiedad rural</v>
          </cell>
          <cell r="H444">
            <v>4474</v>
          </cell>
          <cell r="I444" t="str">
            <v>Hectáreas estratégicas para el desarrollo de sistemas productivos zonificadas a escala 1:25.000</v>
          </cell>
          <cell r="J444" t="str">
            <v>Producto</v>
          </cell>
          <cell r="K444" t="str">
            <v>Sectorial</v>
          </cell>
          <cell r="L444" t="str">
            <v>SI</v>
          </cell>
          <cell r="M444" t="str">
            <v>SI</v>
          </cell>
          <cell r="N444" t="str">
            <v>NO</v>
          </cell>
          <cell r="O444" t="str">
            <v>SI</v>
          </cell>
          <cell r="P444" t="str">
            <v>Hectáreas</v>
          </cell>
          <cell r="Q444" t="str">
            <v>Anual</v>
          </cell>
          <cell r="R444" t="str">
            <v>Acumulado</v>
          </cell>
          <cell r="S444">
            <v>0</v>
          </cell>
          <cell r="T444">
            <v>600000</v>
          </cell>
          <cell r="U444">
            <v>439979</v>
          </cell>
          <cell r="V444">
            <v>285880</v>
          </cell>
          <cell r="W444">
            <v>174141</v>
          </cell>
          <cell r="X444">
            <v>1500000</v>
          </cell>
          <cell r="Y444">
            <v>0</v>
          </cell>
          <cell r="Z444">
            <v>0</v>
          </cell>
          <cell r="AA444">
            <v>0</v>
          </cell>
          <cell r="AB444">
            <v>0</v>
          </cell>
          <cell r="AC444">
            <v>0</v>
          </cell>
          <cell r="AD444">
            <v>0</v>
          </cell>
          <cell r="AE444" t="str">
            <v>Se avanzó en el ajuste del plan de trabajo general propuesto por el profesional encargado y ajuste de la ficha MGA para el proyecto de zonificación de aptitud para plantaciones forestales con fines comerciales</v>
          </cell>
          <cell r="AF444">
            <v>42400.208333333299</v>
          </cell>
          <cell r="AG444">
            <v>42500.7185447917</v>
          </cell>
          <cell r="AH444" t="str">
            <v>Daniel Aguilar</v>
          </cell>
          <cell r="AI444" t="str">
            <v>emiro.diaz@upra.gov.co</v>
          </cell>
          <cell r="AJ444">
            <v>30</v>
          </cell>
          <cell r="AK444">
            <v>0</v>
          </cell>
          <cell r="AL444">
            <v>0</v>
          </cell>
        </row>
        <row r="445">
          <cell r="A445">
            <v>4494</v>
          </cell>
          <cell r="B445" t="str">
            <v>Todos por un Nuevo País</v>
          </cell>
          <cell r="C445" t="str">
            <v>Transformación del campo</v>
          </cell>
          <cell r="D445" t="str">
            <v>Ordenar el territorio rural buscando un mayor acceso a la tierra por parte de los productores agropecuarios sin tierras o con tierra insuficiente, el uso eficiente del suelo y la seguridad jurídica sobre los derechos de propiedad bajo un enfoque de crecim</v>
          </cell>
          <cell r="E445" t="str">
            <v>Agropecuario</v>
          </cell>
          <cell r="F445" t="str">
            <v>Unidad de Restitución de Tierras</v>
          </cell>
          <cell r="G445" t="str">
            <v>Planificación del uso y formalización de la propiedad rural</v>
          </cell>
          <cell r="H445">
            <v>4494</v>
          </cell>
          <cell r="I445" t="str">
            <v>Solicitudes en trámite administrativo de restitución de tierras inscritas o no en el RTDAF</v>
          </cell>
          <cell r="J445" t="str">
            <v>Producto</v>
          </cell>
          <cell r="K445" t="str">
            <v>Sectorial</v>
          </cell>
          <cell r="L445" t="str">
            <v>SI</v>
          </cell>
          <cell r="M445" t="str">
            <v>SI</v>
          </cell>
          <cell r="N445" t="str">
            <v>NO</v>
          </cell>
          <cell r="O445" t="str">
            <v>SI</v>
          </cell>
          <cell r="P445" t="str">
            <v>Solicitudes</v>
          </cell>
          <cell r="Q445" t="str">
            <v>Mensual</v>
          </cell>
          <cell r="R445" t="str">
            <v>Capacidad</v>
          </cell>
          <cell r="S445">
            <v>14848</v>
          </cell>
          <cell r="T445">
            <v>23636</v>
          </cell>
          <cell r="U445">
            <v>32424</v>
          </cell>
          <cell r="V445">
            <v>41212</v>
          </cell>
          <cell r="W445">
            <v>50000</v>
          </cell>
          <cell r="X445">
            <v>50000</v>
          </cell>
          <cell r="Y445">
            <v>33382</v>
          </cell>
          <cell r="Z445">
            <v>100</v>
          </cell>
          <cell r="AA445">
            <v>33382</v>
          </cell>
          <cell r="AB445">
            <v>52.725000000000001</v>
          </cell>
          <cell r="AC445">
            <v>42490.208333333299</v>
          </cell>
          <cell r="AD445">
            <v>42501.445850312499</v>
          </cell>
          <cell r="AE445" t="str">
            <v>La URT, a 30 de abril de 2016, reporta un acumulado de 33.382 solicitudes con trámite administrativo de restitución de tierras finalizado mediante la inscripción o no en el RTDAF. Cabe anotar que de éste acumulado, en lo corrido de 2016 se han establecido</v>
          </cell>
          <cell r="AF445">
            <v>42490.208333333299</v>
          </cell>
          <cell r="AG445">
            <v>42501.4458501505</v>
          </cell>
          <cell r="AH445" t="str">
            <v>Alba Rocío Ortiz</v>
          </cell>
          <cell r="AI445" t="str">
            <v>alba.ortiz@esap.edu.co</v>
          </cell>
          <cell r="AJ445">
            <v>0</v>
          </cell>
          <cell r="AK445">
            <v>42520.208333333299</v>
          </cell>
          <cell r="AL445">
            <v>-13</v>
          </cell>
        </row>
        <row r="446">
          <cell r="A446">
            <v>4300</v>
          </cell>
          <cell r="B446" t="str">
            <v>Todos por un Nuevo País</v>
          </cell>
          <cell r="C446" t="str">
            <v>Transformación del campo</v>
          </cell>
          <cell r="D446" t="str">
            <v>Ordenar el territorio rural buscando un mayor acceso a la tierra por parte de los productores agropecuarios sin tierras o con tierra insuficiente, el uso eficiente del suelo y la seguridad jurídica sobre los derechos de propiedad bajo un enfoque de crecim</v>
          </cell>
          <cell r="E446" t="str">
            <v>Estadísticas</v>
          </cell>
          <cell r="F446" t="str">
            <v>IGAC</v>
          </cell>
          <cell r="G446" t="str">
            <v xml:space="preserve">Levantamiento, calidad y acceso a información cartográfica y catastral. </v>
          </cell>
          <cell r="H446">
            <v>4300</v>
          </cell>
          <cell r="I446" t="str">
            <v>Predios rurales actualizados catastralmente</v>
          </cell>
          <cell r="J446" t="str">
            <v>Resultado</v>
          </cell>
          <cell r="K446" t="str">
            <v>Sectorial</v>
          </cell>
          <cell r="L446" t="str">
            <v>SI</v>
          </cell>
          <cell r="M446" t="str">
            <v>NO</v>
          </cell>
          <cell r="N446" t="str">
            <v>NO</v>
          </cell>
          <cell r="O446" t="str">
            <v>SI</v>
          </cell>
          <cell r="P446" t="str">
            <v>Otro (Predios)</v>
          </cell>
          <cell r="Q446" t="str">
            <v>Anual</v>
          </cell>
          <cell r="R446" t="str">
            <v>Flujo</v>
          </cell>
          <cell r="S446">
            <v>1670335</v>
          </cell>
          <cell r="T446">
            <v>1768793</v>
          </cell>
          <cell r="U446">
            <v>1444415</v>
          </cell>
          <cell r="V446">
            <v>1225797</v>
          </cell>
          <cell r="W446">
            <v>671636</v>
          </cell>
          <cell r="X446">
            <v>671636</v>
          </cell>
          <cell r="Y446">
            <v>0</v>
          </cell>
          <cell r="Z446">
            <v>0</v>
          </cell>
          <cell r="AA446">
            <v>0</v>
          </cell>
          <cell r="AB446">
            <v>0</v>
          </cell>
          <cell r="AC446">
            <v>0</v>
          </cell>
          <cell r="AD446">
            <v>0</v>
          </cell>
          <cell r="AE446" t="str">
            <v xml:space="preserve">El avance cuantitativo se reportará sólo en enero 2017, momento en el cual se contará con la información de los catastros descentralizados. En marzo el IGAC realizó revisión de 66 costeos de los 134 enviados por las territoriales, en los cuales se les ha </v>
          </cell>
          <cell r="AF446">
            <v>42460.208333333299</v>
          </cell>
          <cell r="AG446">
            <v>42501.633384259301</v>
          </cell>
          <cell r="AH446" t="str">
            <v>Andrea Melissa Olaya Alvarez</v>
          </cell>
          <cell r="AI446" t="str">
            <v>andrea.olaya@igac.gov.co</v>
          </cell>
          <cell r="AJ446">
            <v>15</v>
          </cell>
          <cell r="AK446">
            <v>0</v>
          </cell>
          <cell r="AL446">
            <v>0</v>
          </cell>
        </row>
        <row r="447">
          <cell r="A447">
            <v>4307</v>
          </cell>
          <cell r="B447" t="str">
            <v>Todos por un Nuevo País</v>
          </cell>
          <cell r="C447" t="str">
            <v>Transformación del campo</v>
          </cell>
          <cell r="D447" t="str">
            <v>Ordenar el territorio rural buscando un mayor acceso a la tierra por parte de los productores agropecuarios sin tierras o con tierra insuficiente, el uso eficiente del suelo y la seguridad jurídica sobre los derechos de propiedad bajo un enfoque de crecim</v>
          </cell>
          <cell r="E447" t="str">
            <v>Estadísticas</v>
          </cell>
          <cell r="F447" t="str">
            <v>IGAC</v>
          </cell>
          <cell r="G447" t="str">
            <v xml:space="preserve">Levantamiento, calidad y acceso a información cartográfica y catastral. </v>
          </cell>
          <cell r="H447">
            <v>4307</v>
          </cell>
          <cell r="I447" t="str">
            <v>Hectáreas con cartografía básica escala 1:25.000</v>
          </cell>
          <cell r="J447" t="str">
            <v>Producto</v>
          </cell>
          <cell r="K447" t="str">
            <v>Sectorial</v>
          </cell>
          <cell r="L447" t="str">
            <v>SI</v>
          </cell>
          <cell r="M447" t="str">
            <v>SI</v>
          </cell>
          <cell r="N447" t="str">
            <v>NO</v>
          </cell>
          <cell r="O447" t="str">
            <v>SI</v>
          </cell>
          <cell r="P447" t="str">
            <v>Hectáreas</v>
          </cell>
          <cell r="Q447" t="str">
            <v>Trimestral</v>
          </cell>
          <cell r="R447" t="str">
            <v>Capacidad</v>
          </cell>
          <cell r="S447">
            <v>38303302</v>
          </cell>
          <cell r="T447">
            <v>42903302</v>
          </cell>
          <cell r="U447">
            <v>48303302</v>
          </cell>
          <cell r="V447">
            <v>51273302</v>
          </cell>
          <cell r="W447">
            <v>53094302</v>
          </cell>
          <cell r="X447">
            <v>53094302</v>
          </cell>
          <cell r="Y447">
            <v>43502502</v>
          </cell>
          <cell r="Z447">
            <v>51.991999999999997</v>
          </cell>
          <cell r="AA447">
            <v>43502502</v>
          </cell>
          <cell r="AB447">
            <v>35.151000000000003</v>
          </cell>
          <cell r="AC447">
            <v>42460.208333333299</v>
          </cell>
          <cell r="AD447">
            <v>42500.495637997701</v>
          </cell>
          <cell r="AE447" t="str">
            <v>Durante el mes de Abril se avanzó en el proceso de captura y generación de ortoimagenes, así mismo se generan 600.000 has de cartografía a escala 1:25.000. A la fecha se tiene un acumulado de 1.199.200 has para el 2016. Para el cuatrienio 2015 - 2018 se t</v>
          </cell>
          <cell r="AF447">
            <v>42490.208333333299</v>
          </cell>
          <cell r="AG447">
            <v>42500.626240740698</v>
          </cell>
          <cell r="AH447" t="str">
            <v>Fernando León Rivera</v>
          </cell>
          <cell r="AI447" t="str">
            <v>fernando.leon@igac.gov.co</v>
          </cell>
          <cell r="AJ447">
            <v>15</v>
          </cell>
          <cell r="AK447">
            <v>42551.208333333299</v>
          </cell>
          <cell r="AL447">
            <v>-58</v>
          </cell>
        </row>
        <row r="448">
          <cell r="A448">
            <v>4308</v>
          </cell>
          <cell r="B448" t="str">
            <v>Todos por un Nuevo País</v>
          </cell>
          <cell r="C448" t="str">
            <v>Transformación del campo</v>
          </cell>
          <cell r="D448" t="str">
            <v>Ordenar el territorio rural buscando un mayor acceso a la tierra por parte de los productores agropecuarios sin tierras o con tierra insuficiente, el uso eficiente del suelo y la seguridad jurídica sobre los derechos de propiedad bajo un enfoque de crecim</v>
          </cell>
          <cell r="E448" t="str">
            <v>Estadísticas</v>
          </cell>
          <cell r="F448" t="str">
            <v>IGAC</v>
          </cell>
          <cell r="G448" t="str">
            <v xml:space="preserve">Levantamiento, calidad y acceso a información cartográfica y catastral. </v>
          </cell>
          <cell r="H448">
            <v>4308</v>
          </cell>
          <cell r="I448" t="str">
            <v>Hectáreas con cartografía básica escala 1:2.000</v>
          </cell>
          <cell r="J448" t="str">
            <v>Producto</v>
          </cell>
          <cell r="K448" t="str">
            <v>Sectorial</v>
          </cell>
          <cell r="L448" t="str">
            <v>SI</v>
          </cell>
          <cell r="M448" t="str">
            <v>SI</v>
          </cell>
          <cell r="N448" t="str">
            <v>NO</v>
          </cell>
          <cell r="O448" t="str">
            <v>SI</v>
          </cell>
          <cell r="P448" t="str">
            <v>Hectáreas</v>
          </cell>
          <cell r="Q448" t="str">
            <v>Trimestral</v>
          </cell>
          <cell r="R448" t="str">
            <v>Capacidad</v>
          </cell>
          <cell r="S448">
            <v>97072</v>
          </cell>
          <cell r="T448">
            <v>104572</v>
          </cell>
          <cell r="U448">
            <v>108822</v>
          </cell>
          <cell r="V448">
            <v>110522</v>
          </cell>
          <cell r="W448">
            <v>111522</v>
          </cell>
          <cell r="X448">
            <v>111522</v>
          </cell>
          <cell r="Y448">
            <v>104789</v>
          </cell>
          <cell r="Z448">
            <v>65.677000000000007</v>
          </cell>
          <cell r="AA448">
            <v>104789</v>
          </cell>
          <cell r="AB448">
            <v>53.405000000000001</v>
          </cell>
          <cell r="AC448">
            <v>42460.208333333299</v>
          </cell>
          <cell r="AD448">
            <v>42500.496430474501</v>
          </cell>
          <cell r="AE448" t="str">
            <v>Durante el mes de Abril se avanzo en la revisión de insumos para el proceso de fotocontrol y aerotriangulación, asi mismo se realizo programación de trabajos de campo. Para el cuatrienio 2015 - 2018 se tiene un acumulado de 104.789 has a la fecha.</v>
          </cell>
          <cell r="AF448">
            <v>42490.208333333299</v>
          </cell>
          <cell r="AG448">
            <v>42500.6275753472</v>
          </cell>
          <cell r="AH448" t="str">
            <v>Fernando León Rivera</v>
          </cell>
          <cell r="AI448" t="str">
            <v>fernando.leon@igac.gov.co</v>
          </cell>
          <cell r="AJ448">
            <v>15</v>
          </cell>
          <cell r="AK448">
            <v>42551.208333333299</v>
          </cell>
          <cell r="AL448">
            <v>-58</v>
          </cell>
        </row>
        <row r="449">
          <cell r="A449">
            <v>4309</v>
          </cell>
          <cell r="B449" t="str">
            <v>Todos por un Nuevo País</v>
          </cell>
          <cell r="C449" t="str">
            <v>Transformación del campo</v>
          </cell>
          <cell r="D449" t="str">
            <v>Ordenar el territorio rural buscando un mayor acceso a la tierra por parte de los productores agropecuarios sin tierras o con tierra insuficiente, el uso eficiente del suelo y la seguridad jurídica sobre los derechos de propiedad bajo un enfoque de crecim</v>
          </cell>
          <cell r="E449" t="str">
            <v>Estadísticas</v>
          </cell>
          <cell r="F449" t="str">
            <v>IGAC</v>
          </cell>
          <cell r="G449" t="str">
            <v xml:space="preserve">Levantamiento, calidad y acceso a información cartográfica y catastral. </v>
          </cell>
          <cell r="H449">
            <v>4309</v>
          </cell>
          <cell r="I449" t="str">
            <v>Kilómetros nivelados de la Red Geodésica Vertical Nacional</v>
          </cell>
          <cell r="J449" t="str">
            <v>Producto</v>
          </cell>
          <cell r="K449" t="str">
            <v>Sectorial</v>
          </cell>
          <cell r="L449" t="str">
            <v>SI</v>
          </cell>
          <cell r="M449" t="str">
            <v>SI</v>
          </cell>
          <cell r="N449" t="str">
            <v>NO</v>
          </cell>
          <cell r="O449" t="str">
            <v>SI</v>
          </cell>
          <cell r="P449" t="str">
            <v>Kilometros</v>
          </cell>
          <cell r="Q449" t="str">
            <v>Trimestral</v>
          </cell>
          <cell r="R449" t="str">
            <v>Capacidad</v>
          </cell>
          <cell r="S449">
            <v>4403</v>
          </cell>
          <cell r="T449">
            <v>5003</v>
          </cell>
          <cell r="U449">
            <v>5533</v>
          </cell>
          <cell r="V449">
            <v>5846</v>
          </cell>
          <cell r="W449">
            <v>6062</v>
          </cell>
          <cell r="X449">
            <v>6062</v>
          </cell>
          <cell r="Y449">
            <v>4607.9399999999996</v>
          </cell>
          <cell r="Z449">
            <v>18.135999999999999</v>
          </cell>
          <cell r="AA449">
            <v>4607.9399999999996</v>
          </cell>
          <cell r="AB449">
            <v>12.353</v>
          </cell>
          <cell r="AC449">
            <v>42460.208333333299</v>
          </cell>
          <cell r="AD449">
            <v>42500.495898298599</v>
          </cell>
          <cell r="AE449" t="str">
            <v>Durante el mes de Abril se avanza en la preparación de insumos, así como la programación de los trabajos de campo. Igualmente se realizan verificaciones de funcionamiento de los equipos de campo que se utilizarán. Para el cuatrienio 2015 - 2018 se tiene u</v>
          </cell>
          <cell r="AF449">
            <v>42490.208333333299</v>
          </cell>
          <cell r="AG449">
            <v>42500.625854317099</v>
          </cell>
          <cell r="AH449" t="str">
            <v>Fernando León Rivera</v>
          </cell>
          <cell r="AI449" t="str">
            <v>fernando.leon@igac.gov.co</v>
          </cell>
          <cell r="AJ449">
            <v>20</v>
          </cell>
          <cell r="AK449">
            <v>42551.208333333299</v>
          </cell>
          <cell r="AL449">
            <v>-63</v>
          </cell>
        </row>
        <row r="450">
          <cell r="A450">
            <v>4310</v>
          </cell>
          <cell r="B450" t="str">
            <v>Todos por un Nuevo País</v>
          </cell>
          <cell r="C450" t="str">
            <v>Transformación del campo</v>
          </cell>
          <cell r="D450" t="str">
            <v>Ordenar el territorio rural buscando un mayor acceso a la tierra por parte de los productores agropecuarios sin tierras o con tierra insuficiente, el uso eficiente del suelo y la seguridad jurídica sobre los derechos de propiedad bajo un enfoque de crecim</v>
          </cell>
          <cell r="E450" t="str">
            <v>Estadísticas</v>
          </cell>
          <cell r="F450" t="str">
            <v>IGAC</v>
          </cell>
          <cell r="G450" t="str">
            <v xml:space="preserve">Levantamiento, calidad y acceso a información cartográfica y catastral. </v>
          </cell>
          <cell r="H450">
            <v>4310</v>
          </cell>
          <cell r="I450" t="str">
            <v>Puntos de densificación de la Red Geodésica Nacional</v>
          </cell>
          <cell r="J450" t="str">
            <v>Producto</v>
          </cell>
          <cell r="K450" t="str">
            <v>Sectorial</v>
          </cell>
          <cell r="L450" t="str">
            <v>SI</v>
          </cell>
          <cell r="M450" t="str">
            <v>SI</v>
          </cell>
          <cell r="N450" t="str">
            <v>NO</v>
          </cell>
          <cell r="O450" t="str">
            <v>SI</v>
          </cell>
          <cell r="P450" t="str">
            <v>Otro (Puntos densificados)</v>
          </cell>
          <cell r="Q450" t="str">
            <v>Trimestral</v>
          </cell>
          <cell r="R450" t="str">
            <v>Capacidad</v>
          </cell>
          <cell r="S450">
            <v>1104</v>
          </cell>
          <cell r="T450">
            <v>1254</v>
          </cell>
          <cell r="U450">
            <v>1369</v>
          </cell>
          <cell r="V450">
            <v>1435</v>
          </cell>
          <cell r="W450">
            <v>1482</v>
          </cell>
          <cell r="X450">
            <v>1482</v>
          </cell>
          <cell r="Y450">
            <v>1268</v>
          </cell>
          <cell r="Z450">
            <v>61.887</v>
          </cell>
          <cell r="AA450">
            <v>1268</v>
          </cell>
          <cell r="AB450">
            <v>43.386000000000003</v>
          </cell>
          <cell r="AC450">
            <v>42460.208333333299</v>
          </cell>
          <cell r="AD450">
            <v>42500.496239699103</v>
          </cell>
          <cell r="AE450" t="str">
            <v>Durante el mes de Abril se realizan avances en trabajos de campo, así mismo se generan doce (12) puntos densificados de la Red Geodésica Nacional. Para el cuatrienio 2015 - 2018 se tiene un acumulado de 1.280 puntos densificados a la fecha.</v>
          </cell>
          <cell r="AF450">
            <v>42490.208333333299</v>
          </cell>
          <cell r="AG450">
            <v>42500.625606284702</v>
          </cell>
          <cell r="AH450" t="str">
            <v>Fernando León Rivera</v>
          </cell>
          <cell r="AI450" t="str">
            <v>fernando.leon@igac.gov.co</v>
          </cell>
          <cell r="AJ450">
            <v>20</v>
          </cell>
          <cell r="AK450">
            <v>42551.208333333299</v>
          </cell>
          <cell r="AL450">
            <v>-63</v>
          </cell>
        </row>
        <row r="451">
          <cell r="A451">
            <v>4997</v>
          </cell>
          <cell r="B451" t="str">
            <v>Todos por un Nuevo País</v>
          </cell>
          <cell r="C451" t="str">
            <v>Transformación del campo</v>
          </cell>
          <cell r="D451" t="str">
            <v>Ordenar el territorio rural buscando un mayor acceso a la tierra por parte de los productores agropecuarios sin tierras o con tierra insuficiente, el uso eficiente del suelo y la seguridad jurídica sobre los derechos de propiedad bajo un enfoque de crecim</v>
          </cell>
          <cell r="E451" t="str">
            <v>Estadísticas</v>
          </cell>
          <cell r="F451" t="str">
            <v>IGAC</v>
          </cell>
          <cell r="G451" t="str">
            <v xml:space="preserve">Levantamiento, calidad y acceso a información cartográfica y catastral. </v>
          </cell>
          <cell r="H451">
            <v>4997</v>
          </cell>
          <cell r="I451" t="str">
            <v>Predios rurales actualizados catastralmente - Región Llanos</v>
          </cell>
          <cell r="J451" t="str">
            <v>Resultado</v>
          </cell>
          <cell r="K451" t="str">
            <v>Sectorial</v>
          </cell>
          <cell r="L451" t="str">
            <v>NO</v>
          </cell>
          <cell r="M451" t="str">
            <v>SI</v>
          </cell>
          <cell r="N451" t="str">
            <v>SI</v>
          </cell>
          <cell r="O451" t="str">
            <v>NO</v>
          </cell>
          <cell r="P451" t="str">
            <v>Predios</v>
          </cell>
          <cell r="Q451" t="str">
            <v>Anual</v>
          </cell>
          <cell r="R451" t="str">
            <v>Acumulado</v>
          </cell>
          <cell r="S451">
            <v>49392</v>
          </cell>
          <cell r="T451">
            <v>0</v>
          </cell>
          <cell r="U451">
            <v>0</v>
          </cell>
          <cell r="V451">
            <v>0</v>
          </cell>
          <cell r="W451">
            <v>96000</v>
          </cell>
          <cell r="X451">
            <v>96000</v>
          </cell>
          <cell r="Y451">
            <v>0</v>
          </cell>
          <cell r="Z451">
            <v>0</v>
          </cell>
          <cell r="AA451">
            <v>0</v>
          </cell>
          <cell r="AB451">
            <v>0</v>
          </cell>
          <cell r="AC451">
            <v>0</v>
          </cell>
          <cell r="AD451">
            <v>0</v>
          </cell>
          <cell r="AE451">
            <v>0</v>
          </cell>
          <cell r="AF451">
            <v>0</v>
          </cell>
          <cell r="AG451">
            <v>0</v>
          </cell>
          <cell r="AH451">
            <v>0</v>
          </cell>
          <cell r="AI451">
            <v>0</v>
          </cell>
          <cell r="AJ451">
            <v>10</v>
          </cell>
          <cell r="AK451">
            <v>0</v>
          </cell>
          <cell r="AL451">
            <v>0</v>
          </cell>
        </row>
        <row r="452">
          <cell r="A452">
            <v>4301</v>
          </cell>
          <cell r="B452" t="str">
            <v>Todos por un Nuevo País</v>
          </cell>
          <cell r="C452" t="str">
            <v>Transformación del campo</v>
          </cell>
          <cell r="D452" t="str">
            <v>Ordenar el territorio rural buscando un mayor acceso a la tierra por parte de los productores agropecuarios sin tierras o con tierra insuficiente, el uso eficiente del suelo y la seguridad jurídica sobre los derechos de propiedad bajo un enfoque de crecim</v>
          </cell>
          <cell r="E452" t="str">
            <v>Estadísticas</v>
          </cell>
          <cell r="F452" t="str">
            <v>IGAC</v>
          </cell>
          <cell r="G452" t="str">
            <v xml:space="preserve">Levantamiento, calidad y acceso a información geográfica y agrológica. </v>
          </cell>
          <cell r="H452">
            <v>4301</v>
          </cell>
          <cell r="I452" t="str">
            <v>Hectáreas con capacidad productiva para el ordenamiento social y productivo del territorio con levantamiento de información agrológica a escala 1:25000</v>
          </cell>
          <cell r="J452" t="str">
            <v>Producto</v>
          </cell>
          <cell r="K452" t="str">
            <v>Sectorial</v>
          </cell>
          <cell r="L452" t="str">
            <v>SI</v>
          </cell>
          <cell r="M452" t="str">
            <v>NO</v>
          </cell>
          <cell r="N452" t="str">
            <v>NO</v>
          </cell>
          <cell r="O452" t="str">
            <v>SI</v>
          </cell>
          <cell r="P452" t="str">
            <v>Hectáreas</v>
          </cell>
          <cell r="Q452" t="str">
            <v>Mensual</v>
          </cell>
          <cell r="R452" t="str">
            <v>Capacidad</v>
          </cell>
          <cell r="S452">
            <v>4094367</v>
          </cell>
          <cell r="T452">
            <v>5044367</v>
          </cell>
          <cell r="U452">
            <v>6344367</v>
          </cell>
          <cell r="V452">
            <v>7123367</v>
          </cell>
          <cell r="W452">
            <v>7699367</v>
          </cell>
          <cell r="X452">
            <v>7699367</v>
          </cell>
          <cell r="Y452">
            <v>5009812</v>
          </cell>
          <cell r="Z452">
            <v>40.686</v>
          </cell>
          <cell r="AA452">
            <v>5009812</v>
          </cell>
          <cell r="AB452">
            <v>25.393999999999998</v>
          </cell>
          <cell r="AC452">
            <v>42490.208333333299</v>
          </cell>
          <cell r="AD452">
            <v>42500.630632638902</v>
          </cell>
          <cell r="AE452" t="str">
            <v xml:space="preserve">Avance en zonas priorizadas en cumplimiento de la Ley de Política Integral de Tierras: 1) Revisión de líneas de Geomorfología de acuerdo con el trabajo de campo (dptos. de Cesar y Magdalena). 2) Ajustes de la Base de datos de las observaciones levantadas </v>
          </cell>
          <cell r="AF452">
            <v>42490.208333333299</v>
          </cell>
          <cell r="AG452">
            <v>42500.630632442102</v>
          </cell>
          <cell r="AH452" t="str">
            <v>Germán Darío Álvarez Lucero</v>
          </cell>
          <cell r="AI452" t="str">
            <v>german.alvarez@igac.gov.co</v>
          </cell>
          <cell r="AJ452">
            <v>10</v>
          </cell>
          <cell r="AK452">
            <v>42520.208333333299</v>
          </cell>
          <cell r="AL452">
            <v>-23</v>
          </cell>
        </row>
        <row r="453">
          <cell r="A453">
            <v>5400</v>
          </cell>
          <cell r="B453" t="str">
            <v>Todos por un Nuevo País</v>
          </cell>
          <cell r="C453" t="str">
            <v>Transformación del campo</v>
          </cell>
          <cell r="D453" t="str">
            <v>Ordenar el territorio rural buscando un mayor acceso a la tierra por parte de los productores agropecuarios sin tierras o con tierra insuficiente, el uso eficiente del suelo y la seguridad jurídica sobre los derechos de propiedad bajo un enfoque de crecim</v>
          </cell>
          <cell r="E453" t="str">
            <v>Planeación Nacional</v>
          </cell>
          <cell r="F453" t="str">
            <v>DNP</v>
          </cell>
          <cell r="G453" t="str">
            <v>Planificación del uso y formalización de la propiedad rural</v>
          </cell>
          <cell r="H453">
            <v>5400</v>
          </cell>
          <cell r="I453" t="str">
            <v>Predios intervenidos por la política de ordenamiento social y productivo del territorio</v>
          </cell>
          <cell r="J453" t="str">
            <v>Producto</v>
          </cell>
          <cell r="K453" t="str">
            <v>Sectorial</v>
          </cell>
          <cell r="L453" t="str">
            <v>SI</v>
          </cell>
          <cell r="M453" t="str">
            <v>NO</v>
          </cell>
          <cell r="N453" t="str">
            <v>NO</v>
          </cell>
          <cell r="O453" t="str">
            <v>SI</v>
          </cell>
          <cell r="P453" t="str">
            <v>Predios rurales</v>
          </cell>
          <cell r="Q453" t="str">
            <v>Anual</v>
          </cell>
          <cell r="R453" t="str">
            <v>Reducción</v>
          </cell>
          <cell r="S453">
            <v>1679079</v>
          </cell>
          <cell r="T453">
            <v>1777838</v>
          </cell>
          <cell r="U453">
            <v>1461825</v>
          </cell>
          <cell r="V453">
            <v>1252047</v>
          </cell>
          <cell r="W453">
            <v>706636</v>
          </cell>
          <cell r="X453">
            <v>706636</v>
          </cell>
          <cell r="Y453">
            <v>0</v>
          </cell>
          <cell r="Z453">
            <v>0</v>
          </cell>
          <cell r="AA453">
            <v>0</v>
          </cell>
          <cell r="AB453">
            <v>0</v>
          </cell>
          <cell r="AC453">
            <v>0</v>
          </cell>
          <cell r="AD453">
            <v>0</v>
          </cell>
          <cell r="AE453" t="str">
            <v>El cálculo de este indicador depende del reporte del IGAC y los catastros descentralizados. Así, sólo se contará con información cuantitativa el 31 de enero de 2017, cuando el IGAC haga su reporte.</v>
          </cell>
          <cell r="AF453">
            <v>42490.208333333299</v>
          </cell>
          <cell r="AG453">
            <v>42501.668274919</v>
          </cell>
          <cell r="AH453" t="str">
            <v>Diego Andrés Mora García</v>
          </cell>
          <cell r="AI453" t="str">
            <v>damora@dnp.gov.co</v>
          </cell>
          <cell r="AJ453">
            <v>45</v>
          </cell>
          <cell r="AK453">
            <v>0</v>
          </cell>
          <cell r="AL453">
            <v>0</v>
          </cell>
        </row>
        <row r="454">
          <cell r="A454">
            <v>4476</v>
          </cell>
          <cell r="B454" t="str">
            <v>Todos por un Nuevo País</v>
          </cell>
          <cell r="C454" t="str">
            <v>Transformación del campo</v>
          </cell>
          <cell r="D454" t="str">
            <v>Cerrar las brechas urbano-rurales y sentar las bases para la movilidad social mediante la dotación de bienes públicos y servicios que apoyen el desarrollo humano de los pobladores rurales.</v>
          </cell>
          <cell r="E454" t="str">
            <v>Agropecuario</v>
          </cell>
          <cell r="F454" t="str">
            <v>MINAGRICULTURA</v>
          </cell>
          <cell r="G454" t="str">
            <v>Desarrollo e incentivos de bienes y servicios rurales</v>
          </cell>
          <cell r="H454">
            <v>4476</v>
          </cell>
          <cell r="I454" t="str">
            <v>Soluciones de vivienda rural entregadas</v>
          </cell>
          <cell r="J454" t="str">
            <v>Producto</v>
          </cell>
          <cell r="K454" t="str">
            <v>Sectorial</v>
          </cell>
          <cell r="L454" t="str">
            <v>SI</v>
          </cell>
          <cell r="M454" t="str">
            <v>SI</v>
          </cell>
          <cell r="N454" t="str">
            <v>NO</v>
          </cell>
          <cell r="O454" t="str">
            <v>SI</v>
          </cell>
          <cell r="P454" t="str">
            <v>Soluciones de vivienda rural</v>
          </cell>
          <cell r="Q454" t="str">
            <v>Mensual</v>
          </cell>
          <cell r="R454" t="str">
            <v>Acumulado</v>
          </cell>
          <cell r="S454">
            <v>49910</v>
          </cell>
          <cell r="T454">
            <v>15000</v>
          </cell>
          <cell r="U454">
            <v>18000</v>
          </cell>
          <cell r="V454">
            <v>20000</v>
          </cell>
          <cell r="W454">
            <v>22000</v>
          </cell>
          <cell r="X454">
            <v>75000</v>
          </cell>
          <cell r="Y454">
            <v>4059</v>
          </cell>
          <cell r="Z454">
            <v>22.55</v>
          </cell>
          <cell r="AA454">
            <v>22376</v>
          </cell>
          <cell r="AB454">
            <v>29.835000000000001</v>
          </cell>
          <cell r="AC454">
            <v>42490.208333333299</v>
          </cell>
          <cell r="AD454">
            <v>42501.441978437499</v>
          </cell>
          <cell r="AE454" t="str">
            <v>En lo corrido de 2016, el MADR a través del Banco Agrario, ha logrado entregar un total de 4.059 soluciones de vivienda de interés social rural en la zona rural dispersa de 19 departamentos del país (para población campesina y desplazada), a igual cantida</v>
          </cell>
          <cell r="AF454">
            <v>42490.208333333299</v>
          </cell>
          <cell r="AG454">
            <v>42501.441978275499</v>
          </cell>
          <cell r="AH454" t="str">
            <v>Héctor Julio Álvarez Rivero</v>
          </cell>
          <cell r="AI454" t="str">
            <v>hector.alvarez@minagricultura.gov.co</v>
          </cell>
          <cell r="AJ454">
            <v>12</v>
          </cell>
          <cell r="AK454">
            <v>42520.208333333299</v>
          </cell>
          <cell r="AL454">
            <v>-25</v>
          </cell>
        </row>
        <row r="455">
          <cell r="A455">
            <v>4491</v>
          </cell>
          <cell r="B455" t="str">
            <v>Todos por un Nuevo País</v>
          </cell>
          <cell r="C455" t="str">
            <v>Transformación del campo</v>
          </cell>
          <cell r="D455" t="str">
            <v>Cerrar las brechas urbano-rurales y sentar las bases para la movilidad social mediante la dotación de bienes públicos y servicios que apoyen el desarrollo humano de los pobladores rurales.</v>
          </cell>
          <cell r="E455" t="str">
            <v>Agropecuario</v>
          </cell>
          <cell r="F455" t="str">
            <v>MINAGRICULTURA</v>
          </cell>
          <cell r="G455" t="str">
            <v>Desarrollo e incentivos de bienes y servicios rurales</v>
          </cell>
          <cell r="H455">
            <v>4491</v>
          </cell>
          <cell r="I455" t="str">
            <v>Soluciones de vivienda rural entregadas a hogares víctimas</v>
          </cell>
          <cell r="J455" t="str">
            <v>Producto</v>
          </cell>
          <cell r="K455" t="str">
            <v>Sectorial</v>
          </cell>
          <cell r="L455" t="str">
            <v>SI</v>
          </cell>
          <cell r="M455" t="str">
            <v>SI</v>
          </cell>
          <cell r="N455" t="str">
            <v>NO</v>
          </cell>
          <cell r="O455" t="str">
            <v>SI</v>
          </cell>
          <cell r="P455" t="str">
            <v>Soluciones de vivienda rural</v>
          </cell>
          <cell r="Q455" t="str">
            <v>Mensual</v>
          </cell>
          <cell r="R455" t="str">
            <v>Acumulado</v>
          </cell>
          <cell r="S455">
            <v>5466</v>
          </cell>
          <cell r="T455">
            <v>3750</v>
          </cell>
          <cell r="U455">
            <v>4000</v>
          </cell>
          <cell r="V455">
            <v>4500</v>
          </cell>
          <cell r="W455">
            <v>5000</v>
          </cell>
          <cell r="X455">
            <v>17250</v>
          </cell>
          <cell r="Y455">
            <v>647</v>
          </cell>
          <cell r="Z455">
            <v>16.175000000000001</v>
          </cell>
          <cell r="AA455">
            <v>4853</v>
          </cell>
          <cell r="AB455">
            <v>28.132999999999999</v>
          </cell>
          <cell r="AC455">
            <v>42490.208333333299</v>
          </cell>
          <cell r="AD455">
            <v>42501.441071145797</v>
          </cell>
          <cell r="AE455" t="str">
            <v>En lo corrido de 2016, el MADR a través del Banco Agrario, ha logrado entregar 647 soluciones de vivienda de interés social rural en la zona rural dispersa de 14 departamentos del país, a igual cantidad de familias o hogares Víctimas del desplazamiento fo</v>
          </cell>
          <cell r="AF455">
            <v>42490.208333333299</v>
          </cell>
          <cell r="AG455">
            <v>42501.441070983798</v>
          </cell>
          <cell r="AH455" t="str">
            <v>Héctor Julio Álvarez Rivero</v>
          </cell>
          <cell r="AI455" t="str">
            <v>hector.alvarez@minagricultura.gov.co</v>
          </cell>
          <cell r="AJ455">
            <v>0</v>
          </cell>
          <cell r="AK455">
            <v>42520.208333333299</v>
          </cell>
          <cell r="AL455">
            <v>-13</v>
          </cell>
        </row>
        <row r="456">
          <cell r="A456">
            <v>5154</v>
          </cell>
          <cell r="B456" t="str">
            <v>Todos por un Nuevo País</v>
          </cell>
          <cell r="C456" t="str">
            <v>Transformación del campo</v>
          </cell>
          <cell r="D456" t="str">
            <v>Cerrar las brechas urbano-rurales y sentar las bases para la movilidad social mediante la dotación de bienes públicos y servicios que apoyen el desarrollo humano de los pobladores rurales.</v>
          </cell>
          <cell r="E456" t="str">
            <v>Agropecuario</v>
          </cell>
          <cell r="F456" t="str">
            <v>MINAGRICULTURA</v>
          </cell>
          <cell r="G456" t="str">
            <v>Desarrollo e incentivos de bienes y servicios rurales</v>
          </cell>
          <cell r="H456">
            <v>5154</v>
          </cell>
          <cell r="I456" t="str">
            <v>Jóvenes rurales con acceso a programas de educación superior en ciencias agropecuarias</v>
          </cell>
          <cell r="J456" t="str">
            <v>Producto</v>
          </cell>
          <cell r="K456" t="str">
            <v>Sectorial</v>
          </cell>
          <cell r="L456" t="str">
            <v>NO</v>
          </cell>
          <cell r="M456" t="str">
            <v>NO</v>
          </cell>
          <cell r="N456" t="str">
            <v>NO</v>
          </cell>
          <cell r="O456" t="str">
            <v>SI</v>
          </cell>
          <cell r="P456" t="str">
            <v>Jovenes</v>
          </cell>
          <cell r="Q456" t="str">
            <v>Semestral</v>
          </cell>
          <cell r="R456" t="str">
            <v>Acumulado</v>
          </cell>
          <cell r="S456">
            <v>2742</v>
          </cell>
          <cell r="T456">
            <v>2130</v>
          </cell>
          <cell r="U456">
            <v>2834</v>
          </cell>
          <cell r="V456">
            <v>2490</v>
          </cell>
          <cell r="W456">
            <v>2500</v>
          </cell>
          <cell r="X456">
            <v>9954</v>
          </cell>
          <cell r="Y456">
            <v>0</v>
          </cell>
          <cell r="Z456">
            <v>0</v>
          </cell>
          <cell r="AA456">
            <v>0</v>
          </cell>
          <cell r="AB456">
            <v>0</v>
          </cell>
          <cell r="AC456">
            <v>0</v>
          </cell>
          <cell r="AD456">
            <v>0</v>
          </cell>
          <cell r="AE456" t="str">
            <v>A la fecha de corte la meta se encuentra en cero jóvenes atendidos. Para la actual vigencia, la Estrategia se centra en favorecer a los jóvenes rurales de La Guajira, Cesar y Chocó. Según la naturaleza de la ficha el programa atenderá temas afines al sect</v>
          </cell>
          <cell r="AF456">
            <v>42490.208333333299</v>
          </cell>
          <cell r="AG456">
            <v>42501.440414432902</v>
          </cell>
          <cell r="AH456" t="str">
            <v>Héctor Julio Álvarez Rivero</v>
          </cell>
          <cell r="AI456" t="str">
            <v>hector.alvarez@minagricultura.gov.co</v>
          </cell>
          <cell r="AJ456">
            <v>60</v>
          </cell>
          <cell r="AK456">
            <v>0</v>
          </cell>
          <cell r="AL456">
            <v>0</v>
          </cell>
        </row>
        <row r="457">
          <cell r="A457">
            <v>4547</v>
          </cell>
          <cell r="B457" t="str">
            <v>Todos por un Nuevo País</v>
          </cell>
          <cell r="C457" t="str">
            <v>Transformación del campo</v>
          </cell>
          <cell r="D457" t="str">
            <v>Cerrar las brechas urbano-rurales y sentar las bases para la movilidad social mediante la dotación de bienes públicos y servicios que apoyen el desarrollo humano de los pobladores rurales.</v>
          </cell>
          <cell r="E457" t="str">
            <v>Planeación Nacional</v>
          </cell>
          <cell r="F457" t="str">
            <v>DNP</v>
          </cell>
          <cell r="G457" t="str">
            <v>Gestión de Bienes y Servicios para el Desarrollo Rural</v>
          </cell>
          <cell r="H457">
            <v>4547</v>
          </cell>
          <cell r="I457" t="str">
            <v>Deficit habitacional rural</v>
          </cell>
          <cell r="J457" t="str">
            <v>Resultado</v>
          </cell>
          <cell r="K457" t="str">
            <v>Sectorial</v>
          </cell>
          <cell r="L457" t="str">
            <v>SI</v>
          </cell>
          <cell r="M457" t="str">
            <v>NO</v>
          </cell>
          <cell r="N457" t="str">
            <v>NO</v>
          </cell>
          <cell r="O457" t="str">
            <v>SI</v>
          </cell>
          <cell r="P457" t="str">
            <v>Porcentaje</v>
          </cell>
          <cell r="Q457" t="str">
            <v>Anual</v>
          </cell>
          <cell r="R457" t="str">
            <v>Reducción</v>
          </cell>
          <cell r="S457">
            <v>59</v>
          </cell>
          <cell r="T457">
            <v>58.2</v>
          </cell>
          <cell r="U457">
            <v>57.1</v>
          </cell>
          <cell r="V457">
            <v>56</v>
          </cell>
          <cell r="W457">
            <v>54.9</v>
          </cell>
          <cell r="X457">
            <v>54.9</v>
          </cell>
          <cell r="Y457">
            <v>0</v>
          </cell>
          <cell r="Z457">
            <v>0</v>
          </cell>
          <cell r="AA457">
            <v>0</v>
          </cell>
          <cell r="AB457">
            <v>0</v>
          </cell>
          <cell r="AC457">
            <v>0</v>
          </cell>
          <cell r="AD457">
            <v>0</v>
          </cell>
          <cell r="AE457" t="str">
            <v>El cálculo del déficit habitacional rural se obtiene de la Encuesta Nacional de Calidad de Vida, la cual es publicada en el mes de marzo del siguiente año. Por esta razón, no es posible disponer de avance para el respectivo mes.</v>
          </cell>
          <cell r="AF457">
            <v>42490.208333333299</v>
          </cell>
          <cell r="AG457">
            <v>42502.476255439797</v>
          </cell>
          <cell r="AH457" t="str">
            <v>Diego Andrés Mora García</v>
          </cell>
          <cell r="AI457" t="str">
            <v>damora@dnp.gov.co</v>
          </cell>
          <cell r="AJ457">
            <v>120</v>
          </cell>
          <cell r="AK457">
            <v>0</v>
          </cell>
          <cell r="AL457">
            <v>0</v>
          </cell>
        </row>
        <row r="458">
          <cell r="A458">
            <v>4477</v>
          </cell>
          <cell r="B458" t="str">
            <v>Todos por un Nuevo País</v>
          </cell>
          <cell r="C458" t="str">
            <v>Transformación del campo</v>
          </cell>
          <cell r="D458" t="str">
            <v xml:space="preserve">Acelerar la salida de la pobreza y la ampliación de la clase media rural mediante una apuesta de inclusión productiva de los pobladores rurales. </v>
          </cell>
          <cell r="E458" t="str">
            <v>Agropecuario</v>
          </cell>
          <cell r="F458" t="str">
            <v>MINAGRICULTURA</v>
          </cell>
          <cell r="G458" t="str">
            <v>Fomento a proyectos productivos del sector agrícola</v>
          </cell>
          <cell r="H458">
            <v>4477</v>
          </cell>
          <cell r="I458" t="str">
            <v>Mecanismos de intervención integral en territorios rurales establecidos</v>
          </cell>
          <cell r="J458" t="str">
            <v>Producto</v>
          </cell>
          <cell r="K458" t="str">
            <v>Sectorial</v>
          </cell>
          <cell r="L458" t="str">
            <v>SI</v>
          </cell>
          <cell r="M458" t="str">
            <v>SI</v>
          </cell>
          <cell r="N458" t="str">
            <v>NO</v>
          </cell>
          <cell r="O458" t="str">
            <v>SI</v>
          </cell>
          <cell r="P458" t="str">
            <v>Programas</v>
          </cell>
          <cell r="Q458" t="str">
            <v>Semestral</v>
          </cell>
          <cell r="R458" t="str">
            <v>Acumulado</v>
          </cell>
          <cell r="S458">
            <v>2</v>
          </cell>
          <cell r="T458">
            <v>2</v>
          </cell>
          <cell r="U458">
            <v>1</v>
          </cell>
          <cell r="V458">
            <v>2</v>
          </cell>
          <cell r="W458">
            <v>1</v>
          </cell>
          <cell r="X458">
            <v>6</v>
          </cell>
          <cell r="Y458">
            <v>0</v>
          </cell>
          <cell r="Z458">
            <v>0</v>
          </cell>
          <cell r="AA458">
            <v>0</v>
          </cell>
          <cell r="AB458">
            <v>0</v>
          </cell>
          <cell r="AC458">
            <v>0</v>
          </cell>
          <cell r="AD458">
            <v>0</v>
          </cell>
          <cell r="AE458" t="str">
            <v xml:space="preserve">Se adelantan actividades pertenecientes a la caracterización de los seis (6) territorios, dicha caracterización hace parte de los Programas de Desarrollo Rural Integral con Enfoque Territorial -PDRET- </v>
          </cell>
          <cell r="AF458">
            <v>42490.208333333299</v>
          </cell>
          <cell r="AG458">
            <v>42501.430310219897</v>
          </cell>
          <cell r="AH458" t="str">
            <v>Fernando Puerto Chávez</v>
          </cell>
          <cell r="AI458" t="str">
            <v>fernando.puerto@minagricultura.gov.co</v>
          </cell>
          <cell r="AJ458">
            <v>5</v>
          </cell>
          <cell r="AK458">
            <v>0</v>
          </cell>
          <cell r="AL458">
            <v>0</v>
          </cell>
        </row>
        <row r="459">
          <cell r="A459">
            <v>4478</v>
          </cell>
          <cell r="B459" t="str">
            <v>Todos por un Nuevo País</v>
          </cell>
          <cell r="C459" t="str">
            <v>Transformación del campo</v>
          </cell>
          <cell r="D459" t="str">
            <v xml:space="preserve">Acelerar la salida de la pobreza y la ampliación de la clase media rural mediante una apuesta de inclusión productiva de los pobladores rurales. </v>
          </cell>
          <cell r="E459" t="str">
            <v>Agropecuario</v>
          </cell>
          <cell r="F459" t="str">
            <v>MINAGRICULTURA</v>
          </cell>
          <cell r="G459" t="str">
            <v>Fomento a proyectos productivos del sector agrícola</v>
          </cell>
          <cell r="H459">
            <v>4478</v>
          </cell>
          <cell r="I459" t="str">
            <v>Hogares con planes de negocio</v>
          </cell>
          <cell r="J459" t="str">
            <v>Producto</v>
          </cell>
          <cell r="K459" t="str">
            <v>Sectorial</v>
          </cell>
          <cell r="L459" t="str">
            <v>SI</v>
          </cell>
          <cell r="M459" t="str">
            <v>SI</v>
          </cell>
          <cell r="N459" t="str">
            <v>NO</v>
          </cell>
          <cell r="O459" t="str">
            <v>SI</v>
          </cell>
          <cell r="P459" t="str">
            <v>Hogares</v>
          </cell>
          <cell r="Q459" t="str">
            <v>Mensual</v>
          </cell>
          <cell r="R459" t="str">
            <v>Acumulado</v>
          </cell>
          <cell r="S459">
            <v>53718</v>
          </cell>
          <cell r="T459">
            <v>18000</v>
          </cell>
          <cell r="U459">
            <v>17871</v>
          </cell>
          <cell r="V459">
            <v>18100</v>
          </cell>
          <cell r="W459">
            <v>16029</v>
          </cell>
          <cell r="X459">
            <v>70000</v>
          </cell>
          <cell r="Y459">
            <v>10068</v>
          </cell>
          <cell r="Z459">
            <v>56.337000000000003</v>
          </cell>
          <cell r="AA459">
            <v>33553</v>
          </cell>
          <cell r="AB459">
            <v>47.933</v>
          </cell>
          <cell r="AC459">
            <v>42490.208333333299</v>
          </cell>
          <cell r="AD459">
            <v>42501.4483867245</v>
          </cell>
          <cell r="AE459" t="str">
            <v>En el mes de Abril, el Ministerio de Agricultura y Desarrollo Rural, realizó acciones e inversiones, que permitieron beneficiar 9.060 hogares con planes de negocio, en los departamentos de Amazonas, Atlantico, Bolivar, Cauca, Cordoba, La Guajira, Huila, M</v>
          </cell>
          <cell r="AF459">
            <v>42490.208333333299</v>
          </cell>
          <cell r="AG459">
            <v>42501.448386608798</v>
          </cell>
          <cell r="AH459" t="str">
            <v>Fernando Puerto Chávez</v>
          </cell>
          <cell r="AI459" t="str">
            <v>fernando.puerto@minagricultura.gov.co</v>
          </cell>
          <cell r="AJ459">
            <v>10</v>
          </cell>
          <cell r="AK459">
            <v>42520.208333333299</v>
          </cell>
          <cell r="AL459">
            <v>-23</v>
          </cell>
        </row>
        <row r="460">
          <cell r="A460">
            <v>4479</v>
          </cell>
          <cell r="B460" t="str">
            <v>Todos por un Nuevo País</v>
          </cell>
          <cell r="C460" t="str">
            <v>Transformación del campo</v>
          </cell>
          <cell r="D460" t="str">
            <v xml:space="preserve">Acelerar la salida de la pobreza y la ampliación de la clase media rural mediante una apuesta de inclusión productiva de los pobladores rurales. </v>
          </cell>
          <cell r="E460" t="str">
            <v>Agropecuario</v>
          </cell>
          <cell r="F460" t="str">
            <v>MINAGRICULTURA</v>
          </cell>
          <cell r="G460" t="str">
            <v>Fomento a proyectos productivos del sector agrícola</v>
          </cell>
          <cell r="H460">
            <v>4479</v>
          </cell>
          <cell r="I460" t="str">
            <v>Personas vinculadas a programas de asociatividad y desarrollo empresarial rural</v>
          </cell>
          <cell r="J460" t="str">
            <v>Producto</v>
          </cell>
          <cell r="K460" t="str">
            <v>Sectorial</v>
          </cell>
          <cell r="L460" t="str">
            <v>SI</v>
          </cell>
          <cell r="M460" t="str">
            <v>SI</v>
          </cell>
          <cell r="N460" t="str">
            <v>NO</v>
          </cell>
          <cell r="O460" t="str">
            <v>SI</v>
          </cell>
          <cell r="P460" t="str">
            <v>Personas</v>
          </cell>
          <cell r="Q460" t="str">
            <v>Trimestral</v>
          </cell>
          <cell r="R460" t="str">
            <v>Acumulado</v>
          </cell>
          <cell r="S460">
            <v>38895</v>
          </cell>
          <cell r="T460">
            <v>12117</v>
          </cell>
          <cell r="U460">
            <v>8246</v>
          </cell>
          <cell r="V460">
            <v>5091</v>
          </cell>
          <cell r="W460">
            <v>19546</v>
          </cell>
          <cell r="X460">
            <v>45000</v>
          </cell>
          <cell r="Y460">
            <v>0</v>
          </cell>
          <cell r="Z460">
            <v>0</v>
          </cell>
          <cell r="AA460">
            <v>28096</v>
          </cell>
          <cell r="AB460">
            <v>62.44</v>
          </cell>
          <cell r="AC460">
            <v>42460.208333333299</v>
          </cell>
          <cell r="AD460">
            <v>42468.615711423598</v>
          </cell>
          <cell r="AE460" t="str">
            <v>En el mes de Abril, se culminaron los ajustes a los términos de referencia de la nueva convocatoria a abrirse en el mes de Mayo de 2016 y la cual estará dirigida en los departamentos de Cauca, Nariño, Arauca, Norte de Santander, Cesar, La Guajira, Magdale</v>
          </cell>
          <cell r="AF460">
            <v>42490.208333333299</v>
          </cell>
          <cell r="AG460">
            <v>42501.429618599497</v>
          </cell>
          <cell r="AH460" t="str">
            <v>Fernando Puerto Chávez</v>
          </cell>
          <cell r="AI460" t="str">
            <v>fernando.puerto@minagricultura.gov.co</v>
          </cell>
          <cell r="AJ460">
            <v>15</v>
          </cell>
          <cell r="AK460">
            <v>42551.208333333299</v>
          </cell>
          <cell r="AL460">
            <v>-58</v>
          </cell>
        </row>
        <row r="461">
          <cell r="A461">
            <v>4481</v>
          </cell>
          <cell r="B461" t="str">
            <v>Todos por un Nuevo País</v>
          </cell>
          <cell r="C461" t="str">
            <v>Transformación del campo</v>
          </cell>
          <cell r="D461" t="str">
            <v xml:space="preserve">Impulsar la competitividad rural a través de la provisión de bienes y servicios sectoriales que permitan hacer de las actividades agropecuarias una fuente de riqueza para los productores del campo. </v>
          </cell>
          <cell r="E461" t="str">
            <v>Agropecuario</v>
          </cell>
          <cell r="F461" t="str">
            <v>MINAGRICULTURA</v>
          </cell>
          <cell r="G461" t="str">
            <v>Incentivos agropecuarios</v>
          </cell>
          <cell r="H461">
            <v>4481</v>
          </cell>
          <cell r="I461" t="str">
            <v>Capacidad de carga</v>
          </cell>
          <cell r="J461" t="str">
            <v>Resultado</v>
          </cell>
          <cell r="K461" t="str">
            <v>Sectorial</v>
          </cell>
          <cell r="L461" t="str">
            <v>SI</v>
          </cell>
          <cell r="M461" t="str">
            <v>NO</v>
          </cell>
          <cell r="N461" t="str">
            <v>NO</v>
          </cell>
          <cell r="O461" t="str">
            <v>SI</v>
          </cell>
          <cell r="P461" t="str">
            <v>Tasa</v>
          </cell>
          <cell r="Q461" t="str">
            <v>Anual</v>
          </cell>
          <cell r="R461" t="str">
            <v>Acumulado</v>
          </cell>
          <cell r="S461">
            <v>0.57999999999999996</v>
          </cell>
          <cell r="T461">
            <v>0.57999999999999996</v>
          </cell>
          <cell r="U461">
            <v>0.57999999999999996</v>
          </cell>
          <cell r="V461">
            <v>0.7</v>
          </cell>
          <cell r="W461">
            <v>0.8</v>
          </cell>
          <cell r="X461">
            <v>0.8</v>
          </cell>
          <cell r="Y461">
            <v>0</v>
          </cell>
          <cell r="Z461">
            <v>0</v>
          </cell>
          <cell r="AA461">
            <v>0</v>
          </cell>
          <cell r="AB461">
            <v>0</v>
          </cell>
          <cell r="AC461">
            <v>0</v>
          </cell>
          <cell r="AD461">
            <v>0</v>
          </cell>
          <cell r="AE461" t="str">
            <v>Se presento propuesta de encadenamiento a Presidencia de la República, con esto se busca la conformación de cluster ganaderos en los que trabajen de manera coordinada entre sectores público y privado para satisfacer cuota de exportación y de mercado nacio</v>
          </cell>
          <cell r="AF461">
            <v>42490.208333333299</v>
          </cell>
          <cell r="AG461">
            <v>42496.611283680599</v>
          </cell>
          <cell r="AH461" t="str">
            <v>Luis Humberto Guzman Vergara</v>
          </cell>
          <cell r="AI461" t="str">
            <v>luis.guzman@minagricultura.gov.co</v>
          </cell>
          <cell r="AJ461">
            <v>0</v>
          </cell>
          <cell r="AK461">
            <v>0</v>
          </cell>
          <cell r="AL461">
            <v>0</v>
          </cell>
        </row>
        <row r="462">
          <cell r="A462">
            <v>4554</v>
          </cell>
          <cell r="B462" t="str">
            <v>Todos por un Nuevo País</v>
          </cell>
          <cell r="C462" t="str">
            <v>Seguridad, justicia y democracia para la construcción de paz</v>
          </cell>
          <cell r="D462" t="str">
            <v>Proveer Seguridad y Defensa en el Territorio Nacional</v>
          </cell>
          <cell r="E462" t="str">
            <v>Defensa</v>
          </cell>
          <cell r="F462" t="str">
            <v>MINDEFENSA</v>
          </cell>
          <cell r="G462" t="str">
            <v>Operaciones militares</v>
          </cell>
          <cell r="H462">
            <v>4554</v>
          </cell>
          <cell r="I462" t="str">
            <v>Secuestro total (simple y extorsivo)</v>
          </cell>
          <cell r="J462" t="str">
            <v>Resultado</v>
          </cell>
          <cell r="K462" t="str">
            <v>Sectorial</v>
          </cell>
          <cell r="L462" t="str">
            <v>SI</v>
          </cell>
          <cell r="M462" t="str">
            <v>NO</v>
          </cell>
          <cell r="N462" t="str">
            <v>NO</v>
          </cell>
          <cell r="O462" t="str">
            <v>SI</v>
          </cell>
          <cell r="P462" t="str">
            <v>Casos</v>
          </cell>
          <cell r="Q462" t="str">
            <v>Mensual</v>
          </cell>
          <cell r="R462" t="str">
            <v>Reducción anual</v>
          </cell>
          <cell r="S462">
            <v>288</v>
          </cell>
          <cell r="T462">
            <v>277</v>
          </cell>
          <cell r="U462">
            <v>253</v>
          </cell>
          <cell r="V462">
            <v>207</v>
          </cell>
          <cell r="W462">
            <v>140</v>
          </cell>
          <cell r="X462">
            <v>140</v>
          </cell>
          <cell r="Y462">
            <v>45</v>
          </cell>
          <cell r="Z462">
            <v>100</v>
          </cell>
          <cell r="AA462">
            <v>45</v>
          </cell>
          <cell r="AB462">
            <v>72.97</v>
          </cell>
          <cell r="AC462">
            <v>42460.208333333299</v>
          </cell>
          <cell r="AD462">
            <v>42495.634085451398</v>
          </cell>
          <cell r="AE462" t="str">
            <v>Fuente Ministerio de Defensa Nacional</v>
          </cell>
          <cell r="AF462">
            <v>42460.208333333299</v>
          </cell>
          <cell r="AG462">
            <v>42495.634085300902</v>
          </cell>
          <cell r="AH462" t="str">
            <v>Andrea Milena Tami López</v>
          </cell>
          <cell r="AI462" t="str">
            <v>Andrea.tami@mindefensa.gov.co</v>
          </cell>
          <cell r="AJ462">
            <v>30</v>
          </cell>
          <cell r="AK462">
            <v>42490.208333333299</v>
          </cell>
          <cell r="AL462">
            <v>-13</v>
          </cell>
        </row>
        <row r="463">
          <cell r="A463">
            <v>4555</v>
          </cell>
          <cell r="B463" t="str">
            <v>Todos por un Nuevo País</v>
          </cell>
          <cell r="C463" t="str">
            <v>Seguridad, justicia y democracia para la construcción de paz</v>
          </cell>
          <cell r="D463" t="str">
            <v>Proveer Seguridad y Defensa en el Territorio Nacional</v>
          </cell>
          <cell r="E463" t="str">
            <v>Defensa</v>
          </cell>
          <cell r="F463" t="str">
            <v>MINDEFENSA</v>
          </cell>
          <cell r="G463" t="str">
            <v>Operaciones militares</v>
          </cell>
          <cell r="H463">
            <v>4555</v>
          </cell>
          <cell r="I463" t="str">
            <v>Tasa de extorsión por 100.000 habitantes</v>
          </cell>
          <cell r="J463" t="str">
            <v>Resultado</v>
          </cell>
          <cell r="K463" t="str">
            <v>Sectorial</v>
          </cell>
          <cell r="L463" t="str">
            <v>SI</v>
          </cell>
          <cell r="M463" t="str">
            <v>NO</v>
          </cell>
          <cell r="N463" t="str">
            <v>NO</v>
          </cell>
          <cell r="O463" t="str">
            <v>SI</v>
          </cell>
          <cell r="P463" t="str">
            <v>Tasa</v>
          </cell>
          <cell r="Q463" t="str">
            <v>Mensual</v>
          </cell>
          <cell r="R463" t="str">
            <v>Reducción anual</v>
          </cell>
          <cell r="S463">
            <v>10.3</v>
          </cell>
          <cell r="T463">
            <v>10</v>
          </cell>
          <cell r="U463">
            <v>9.8000000000000007</v>
          </cell>
          <cell r="V463">
            <v>9.6</v>
          </cell>
          <cell r="W463">
            <v>9.4</v>
          </cell>
          <cell r="X463">
            <v>9.4</v>
          </cell>
          <cell r="Y463">
            <v>2.2999999999999998</v>
          </cell>
          <cell r="Z463">
            <v>100</v>
          </cell>
          <cell r="AA463">
            <v>2.2999999999999998</v>
          </cell>
          <cell r="AB463">
            <v>100</v>
          </cell>
          <cell r="AC463">
            <v>42460.208333333299</v>
          </cell>
          <cell r="AD463">
            <v>42495.633129513903</v>
          </cell>
          <cell r="AE463" t="str">
            <v>Fuente Ministerio de Defensa</v>
          </cell>
          <cell r="AF463">
            <v>42460.208333333299</v>
          </cell>
          <cell r="AG463">
            <v>42495.633129363399</v>
          </cell>
          <cell r="AH463" t="str">
            <v>Andrea Milena Tami López</v>
          </cell>
          <cell r="AI463" t="str">
            <v>Andrea.tami@mindefensa.gov.co</v>
          </cell>
          <cell r="AJ463">
            <v>30</v>
          </cell>
          <cell r="AK463">
            <v>42490.208333333299</v>
          </cell>
          <cell r="AL463">
            <v>-13</v>
          </cell>
        </row>
        <row r="464">
          <cell r="A464">
            <v>4558</v>
          </cell>
          <cell r="B464" t="str">
            <v>Todos por un Nuevo País</v>
          </cell>
          <cell r="C464" t="str">
            <v>Seguridad, justicia y democracia para la construcción de paz</v>
          </cell>
          <cell r="D464" t="str">
            <v>Proveer Seguridad y Defensa en el Territorio Nacional</v>
          </cell>
          <cell r="E464" t="str">
            <v>Defensa</v>
          </cell>
          <cell r="F464" t="str">
            <v>MINDEFENSA</v>
          </cell>
          <cell r="G464" t="str">
            <v>Operaciones militares</v>
          </cell>
          <cell r="H464">
            <v>4558</v>
          </cell>
          <cell r="I464" t="str">
            <v>Atentados contra la infraestructura eléctrica</v>
          </cell>
          <cell r="J464" t="str">
            <v>Resultado</v>
          </cell>
          <cell r="K464" t="str">
            <v>Sectorial</v>
          </cell>
          <cell r="L464" t="str">
            <v>SI</v>
          </cell>
          <cell r="M464" t="str">
            <v>NO</v>
          </cell>
          <cell r="N464" t="str">
            <v>NO</v>
          </cell>
          <cell r="O464" t="str">
            <v>SI</v>
          </cell>
          <cell r="P464" t="str">
            <v>Número</v>
          </cell>
          <cell r="Q464" t="str">
            <v>Mensual</v>
          </cell>
          <cell r="R464" t="str">
            <v>Reducción anual</v>
          </cell>
          <cell r="S464">
            <v>40</v>
          </cell>
          <cell r="T464">
            <v>20</v>
          </cell>
          <cell r="U464">
            <v>15</v>
          </cell>
          <cell r="V464">
            <v>10</v>
          </cell>
          <cell r="W464">
            <v>10</v>
          </cell>
          <cell r="X464">
            <v>10</v>
          </cell>
          <cell r="Y464">
            <v>9</v>
          </cell>
          <cell r="Z464">
            <v>16</v>
          </cell>
          <cell r="AA464">
            <v>9</v>
          </cell>
          <cell r="AB464">
            <v>13.33</v>
          </cell>
          <cell r="AC464">
            <v>42460.208333333299</v>
          </cell>
          <cell r="AD464">
            <v>42495.6327886574</v>
          </cell>
          <cell r="AE464" t="str">
            <v>Fuente Ministerio de Defensa</v>
          </cell>
          <cell r="AF464">
            <v>42460.208333333299</v>
          </cell>
          <cell r="AG464">
            <v>42495.632788541698</v>
          </cell>
          <cell r="AH464" t="str">
            <v>Andrea Milena Tami López</v>
          </cell>
          <cell r="AI464" t="str">
            <v>Andrea.tami@mindefensa.gov.co</v>
          </cell>
          <cell r="AJ464">
            <v>30</v>
          </cell>
          <cell r="AK464">
            <v>42490.208333333299</v>
          </cell>
          <cell r="AL464">
            <v>-13</v>
          </cell>
        </row>
        <row r="465">
          <cell r="A465">
            <v>4559</v>
          </cell>
          <cell r="B465" t="str">
            <v>Todos por un Nuevo País</v>
          </cell>
          <cell r="C465" t="str">
            <v>Seguridad, justicia y democracia para la construcción de paz</v>
          </cell>
          <cell r="D465" t="str">
            <v>Proveer Seguridad y Defensa en el Territorio Nacional</v>
          </cell>
          <cell r="E465" t="str">
            <v>Defensa</v>
          </cell>
          <cell r="F465" t="str">
            <v>MINDEFENSA</v>
          </cell>
          <cell r="G465" t="str">
            <v>Operaciones militares</v>
          </cell>
          <cell r="H465">
            <v>4559</v>
          </cell>
          <cell r="I465" t="str">
            <v>Atentados contra oleoductos</v>
          </cell>
          <cell r="J465" t="str">
            <v>Resultado</v>
          </cell>
          <cell r="K465" t="str">
            <v>Sectorial</v>
          </cell>
          <cell r="L465" t="str">
            <v>SI</v>
          </cell>
          <cell r="M465" t="str">
            <v>NO</v>
          </cell>
          <cell r="N465" t="str">
            <v>NO</v>
          </cell>
          <cell r="O465" t="str">
            <v>SI</v>
          </cell>
          <cell r="P465" t="str">
            <v>Número</v>
          </cell>
          <cell r="Q465" t="str">
            <v>Mensual</v>
          </cell>
          <cell r="R465" t="str">
            <v>Reducción anual</v>
          </cell>
          <cell r="S465">
            <v>141</v>
          </cell>
          <cell r="T465">
            <v>76.14</v>
          </cell>
          <cell r="U465">
            <v>41.116</v>
          </cell>
          <cell r="V465">
            <v>22.202000000000002</v>
          </cell>
          <cell r="W465">
            <v>11.989000000000001</v>
          </cell>
          <cell r="X465">
            <v>12</v>
          </cell>
          <cell r="Y465">
            <v>13</v>
          </cell>
          <cell r="Z465">
            <v>89.1</v>
          </cell>
          <cell r="AA465">
            <v>13</v>
          </cell>
          <cell r="AB465">
            <v>68.989999999999995</v>
          </cell>
          <cell r="AC465">
            <v>42460.208333333299</v>
          </cell>
          <cell r="AD465">
            <v>42495.632019791701</v>
          </cell>
          <cell r="AE465" t="str">
            <v>Fuente Ministerio de Defensa.</v>
          </cell>
          <cell r="AF465">
            <v>42460.208333333299</v>
          </cell>
          <cell r="AG465">
            <v>42495.632013113398</v>
          </cell>
          <cell r="AH465" t="str">
            <v>Andrea Milena Tami López</v>
          </cell>
          <cell r="AI465" t="str">
            <v>Andrea.tami@mindefensa.gov.co</v>
          </cell>
          <cell r="AJ465">
            <v>30</v>
          </cell>
          <cell r="AK465">
            <v>42490.208333333299</v>
          </cell>
          <cell r="AL465">
            <v>-13</v>
          </cell>
        </row>
        <row r="466">
          <cell r="A466">
            <v>4560</v>
          </cell>
          <cell r="B466" t="str">
            <v>Todos por un Nuevo País</v>
          </cell>
          <cell r="C466" t="str">
            <v>Seguridad, justicia y democracia para la construcción de paz</v>
          </cell>
          <cell r="D466" t="str">
            <v>Proveer Seguridad y Defensa en el Territorio Nacional</v>
          </cell>
          <cell r="E466" t="str">
            <v>Defensa</v>
          </cell>
          <cell r="F466" t="str">
            <v>MINDEFENSA</v>
          </cell>
          <cell r="G466" t="str">
            <v>Operaciones militares</v>
          </cell>
          <cell r="H466">
            <v>4560</v>
          </cell>
          <cell r="I466" t="str">
            <v>Atentados contra infraestructura vial</v>
          </cell>
          <cell r="J466" t="str">
            <v>Resultado</v>
          </cell>
          <cell r="K466" t="str">
            <v>Sectorial</v>
          </cell>
          <cell r="L466" t="str">
            <v>SI</v>
          </cell>
          <cell r="M466" t="str">
            <v>NO</v>
          </cell>
          <cell r="N466" t="str">
            <v>NO</v>
          </cell>
          <cell r="O466" t="str">
            <v>SI</v>
          </cell>
          <cell r="P466" t="str">
            <v>Número</v>
          </cell>
          <cell r="Q466" t="str">
            <v>Mensual</v>
          </cell>
          <cell r="R466" t="str">
            <v>Reducción anual</v>
          </cell>
          <cell r="S466">
            <v>27</v>
          </cell>
          <cell r="T466">
            <v>24</v>
          </cell>
          <cell r="U466">
            <v>20</v>
          </cell>
          <cell r="V466">
            <v>17</v>
          </cell>
          <cell r="W466">
            <v>15</v>
          </cell>
          <cell r="X466">
            <v>15</v>
          </cell>
          <cell r="Y466">
            <v>3</v>
          </cell>
          <cell r="Z466">
            <v>100</v>
          </cell>
          <cell r="AA466">
            <v>3</v>
          </cell>
          <cell r="AB466">
            <v>100</v>
          </cell>
          <cell r="AC466">
            <v>42460.208333333299</v>
          </cell>
          <cell r="AD466">
            <v>42495.631842905103</v>
          </cell>
          <cell r="AE466" t="str">
            <v>Fuente Policía Nacional</v>
          </cell>
          <cell r="AF466">
            <v>42460.208333333299</v>
          </cell>
          <cell r="AG466">
            <v>42495.631842789298</v>
          </cell>
          <cell r="AH466" t="str">
            <v>Andrea Milena Tami López</v>
          </cell>
          <cell r="AI466" t="str">
            <v>Andrea.tami@mindefensa.gov.co</v>
          </cell>
          <cell r="AJ466">
            <v>30</v>
          </cell>
          <cell r="AK466">
            <v>42490.208333333299</v>
          </cell>
          <cell r="AL466">
            <v>-13</v>
          </cell>
        </row>
        <row r="467">
          <cell r="A467">
            <v>4562</v>
          </cell>
          <cell r="B467" t="str">
            <v>Todos por un Nuevo País</v>
          </cell>
          <cell r="C467" t="str">
            <v>Seguridad, justicia y democracia para la construcción de paz</v>
          </cell>
          <cell r="D467" t="str">
            <v>Proveer Seguridad y Defensa en el Territorio Nacional</v>
          </cell>
          <cell r="E467" t="str">
            <v>Defensa</v>
          </cell>
          <cell r="F467" t="str">
            <v>MINDEFENSA</v>
          </cell>
          <cell r="G467" t="str">
            <v>Operaciones militares</v>
          </cell>
          <cell r="H467">
            <v>4562</v>
          </cell>
          <cell r="I467" t="str">
            <v>Minas intervenidas</v>
          </cell>
          <cell r="J467" t="str">
            <v>Resultado</v>
          </cell>
          <cell r="K467" t="str">
            <v>Sectorial</v>
          </cell>
          <cell r="L467" t="str">
            <v>SI</v>
          </cell>
          <cell r="M467" t="str">
            <v>NO</v>
          </cell>
          <cell r="N467" t="str">
            <v>NO</v>
          </cell>
          <cell r="O467" t="str">
            <v>SI</v>
          </cell>
          <cell r="P467" t="str">
            <v>Número</v>
          </cell>
          <cell r="Q467" t="str">
            <v>Trimestral</v>
          </cell>
          <cell r="R467" t="str">
            <v>Acumulado</v>
          </cell>
          <cell r="S467">
            <v>2181</v>
          </cell>
          <cell r="T467">
            <v>682</v>
          </cell>
          <cell r="U467">
            <v>703</v>
          </cell>
          <cell r="V467">
            <v>717</v>
          </cell>
          <cell r="W467">
            <v>724</v>
          </cell>
          <cell r="X467">
            <v>2826</v>
          </cell>
          <cell r="Y467">
            <v>901</v>
          </cell>
          <cell r="Z467">
            <v>100</v>
          </cell>
          <cell r="AA467">
            <v>2832</v>
          </cell>
          <cell r="AB467">
            <v>100</v>
          </cell>
          <cell r="AC467">
            <v>42460.208333333299</v>
          </cell>
          <cell r="AD467">
            <v>42495.631604317103</v>
          </cell>
          <cell r="AE467" t="str">
            <v>Fuente Policía Nacional</v>
          </cell>
          <cell r="AF467">
            <v>42460.208333333299</v>
          </cell>
          <cell r="AG467">
            <v>42495.6316042014</v>
          </cell>
          <cell r="AH467" t="str">
            <v>Andrea Milena Tami López</v>
          </cell>
          <cell r="AI467" t="str">
            <v>Andrea.tami@mindefensa.gov.co</v>
          </cell>
          <cell r="AJ467">
            <v>30</v>
          </cell>
          <cell r="AK467">
            <v>42551.208333333299</v>
          </cell>
          <cell r="AL467">
            <v>-73</v>
          </cell>
        </row>
        <row r="468">
          <cell r="A468">
            <v>4569</v>
          </cell>
          <cell r="B468" t="str">
            <v>Todos por un Nuevo País</v>
          </cell>
          <cell r="C468" t="str">
            <v>Seguridad, justicia y democracia para la construcción de paz</v>
          </cell>
          <cell r="D468" t="str">
            <v>Proveer Seguridad y Defensa en el Territorio Nacional</v>
          </cell>
          <cell r="E468" t="str">
            <v>Defensa</v>
          </cell>
          <cell r="F468" t="str">
            <v>MINDEFENSA</v>
          </cell>
          <cell r="G468" t="str">
            <v>Operaciones militares</v>
          </cell>
          <cell r="H468">
            <v>4569</v>
          </cell>
          <cell r="I468" t="str">
            <v>Hectáreas de cultivos de coca existente</v>
          </cell>
          <cell r="J468" t="str">
            <v>Resultado</v>
          </cell>
          <cell r="K468" t="str">
            <v>Sectorial</v>
          </cell>
          <cell r="L468" t="str">
            <v>SI</v>
          </cell>
          <cell r="M468" t="str">
            <v>NO</v>
          </cell>
          <cell r="N468" t="str">
            <v>NO</v>
          </cell>
          <cell r="O468" t="str">
            <v>SI</v>
          </cell>
          <cell r="P468" t="str">
            <v>Hectáreas</v>
          </cell>
          <cell r="Q468" t="str">
            <v>Anual</v>
          </cell>
          <cell r="R468" t="str">
            <v>Reducción anual</v>
          </cell>
          <cell r="S468">
            <v>69000</v>
          </cell>
          <cell r="T468">
            <v>55000</v>
          </cell>
          <cell r="U468">
            <v>45000</v>
          </cell>
          <cell r="V468">
            <v>35000</v>
          </cell>
          <cell r="W468">
            <v>25000</v>
          </cell>
          <cell r="X468">
            <v>25000</v>
          </cell>
          <cell r="Y468">
            <v>0</v>
          </cell>
          <cell r="Z468">
            <v>0</v>
          </cell>
          <cell r="AA468">
            <v>0</v>
          </cell>
          <cell r="AB468">
            <v>0</v>
          </cell>
          <cell r="AC468">
            <v>0</v>
          </cell>
          <cell r="AD468">
            <v>0</v>
          </cell>
          <cell r="AE468" t="str">
            <v>Fuente: SIMCI. el Monitoreo de Cultivo de Coca se publica anualmente y presenta un rezago de 6 meses, por lo tanto el dato de hlas hectáreas de cultivos de coca existentes se reportará una vez el SIMCI publique el reporte correspondiente al cierre de la v</v>
          </cell>
          <cell r="AF468">
            <v>42460.208333333299</v>
          </cell>
          <cell r="AG468">
            <v>42495.630732291698</v>
          </cell>
          <cell r="AH468" t="str">
            <v>Andrea Milena Tami López</v>
          </cell>
          <cell r="AI468" t="str">
            <v>Andrea.tami@mindefensa.gov.co</v>
          </cell>
          <cell r="AJ468">
            <v>180</v>
          </cell>
          <cell r="AK468">
            <v>0</v>
          </cell>
          <cell r="AL468">
            <v>0</v>
          </cell>
        </row>
        <row r="469">
          <cell r="A469">
            <v>4550</v>
          </cell>
          <cell r="B469" t="str">
            <v>Todos por un Nuevo País</v>
          </cell>
          <cell r="C469" t="str">
            <v>Seguridad, justicia y democracia para la construcción de paz</v>
          </cell>
          <cell r="D469" t="str">
            <v>Proveer Seguridad y Defensa en el Territorio Nacional</v>
          </cell>
          <cell r="E469" t="str">
            <v>Defensa</v>
          </cell>
          <cell r="F469" t="str">
            <v>MINDEFENSA</v>
          </cell>
          <cell r="G469" t="str">
            <v>Operaciones policiales</v>
          </cell>
          <cell r="H469">
            <v>4550</v>
          </cell>
          <cell r="I469" t="str">
            <v>Tasa de hurto a personas por 100 mil habitantes</v>
          </cell>
          <cell r="J469" t="str">
            <v>Resultado</v>
          </cell>
          <cell r="K469" t="str">
            <v>Sectorial</v>
          </cell>
          <cell r="L469" t="str">
            <v>SI</v>
          </cell>
          <cell r="M469" t="str">
            <v>NO</v>
          </cell>
          <cell r="N469" t="str">
            <v>NO</v>
          </cell>
          <cell r="O469" t="str">
            <v>SI</v>
          </cell>
          <cell r="P469" t="str">
            <v>Tasa</v>
          </cell>
          <cell r="Q469" t="str">
            <v>Mensual</v>
          </cell>
          <cell r="R469" t="str">
            <v>Reducción anual</v>
          </cell>
          <cell r="S469">
            <v>196</v>
          </cell>
          <cell r="T469">
            <v>193</v>
          </cell>
          <cell r="U469">
            <v>146</v>
          </cell>
          <cell r="V469">
            <v>110</v>
          </cell>
          <cell r="W469">
            <v>83</v>
          </cell>
          <cell r="X469">
            <v>83</v>
          </cell>
          <cell r="Y469">
            <v>49.6</v>
          </cell>
          <cell r="Z469">
            <v>0</v>
          </cell>
          <cell r="AA469">
            <v>49.6</v>
          </cell>
          <cell r="AB469">
            <v>0</v>
          </cell>
          <cell r="AC469">
            <v>42460.208333333299</v>
          </cell>
          <cell r="AD469">
            <v>42495.629174768503</v>
          </cell>
          <cell r="AE469" t="str">
            <v>Fuente Policía Nacional</v>
          </cell>
          <cell r="AF469">
            <v>42460.208333333299</v>
          </cell>
          <cell r="AG469">
            <v>42495.629174618101</v>
          </cell>
          <cell r="AH469" t="str">
            <v>Andrea Milena Tami López</v>
          </cell>
          <cell r="AI469" t="str">
            <v>Andrea.tami@mindefensa.gov.co</v>
          </cell>
          <cell r="AJ469">
            <v>30</v>
          </cell>
          <cell r="AK469">
            <v>42490.208333333299</v>
          </cell>
          <cell r="AL469">
            <v>-13</v>
          </cell>
        </row>
        <row r="470">
          <cell r="A470">
            <v>4551</v>
          </cell>
          <cell r="B470" t="str">
            <v>Todos por un Nuevo País</v>
          </cell>
          <cell r="C470" t="str">
            <v>Seguridad, justicia y democracia para la construcción de paz</v>
          </cell>
          <cell r="D470" t="str">
            <v>Proveer Seguridad y Defensa en el Territorio Nacional</v>
          </cell>
          <cell r="E470" t="str">
            <v>Defensa</v>
          </cell>
          <cell r="F470" t="str">
            <v>MINDEFENSA</v>
          </cell>
          <cell r="G470" t="str">
            <v>Operaciones policiales</v>
          </cell>
          <cell r="H470">
            <v>4551</v>
          </cell>
          <cell r="I470" t="str">
            <v>Hurto a residencias</v>
          </cell>
          <cell r="J470" t="str">
            <v>Resultado</v>
          </cell>
          <cell r="K470" t="str">
            <v>Sectorial</v>
          </cell>
          <cell r="L470" t="str">
            <v>SI</v>
          </cell>
          <cell r="M470" t="str">
            <v>NO</v>
          </cell>
          <cell r="N470" t="str">
            <v>NO</v>
          </cell>
          <cell r="O470" t="str">
            <v>SI</v>
          </cell>
          <cell r="P470" t="str">
            <v>Casos</v>
          </cell>
          <cell r="Q470" t="str">
            <v>Mensual</v>
          </cell>
          <cell r="R470" t="str">
            <v>Reducción anual</v>
          </cell>
          <cell r="S470">
            <v>20265</v>
          </cell>
          <cell r="T470">
            <v>19252</v>
          </cell>
          <cell r="U470">
            <v>17635</v>
          </cell>
          <cell r="V470">
            <v>16154</v>
          </cell>
          <cell r="W470">
            <v>14802</v>
          </cell>
          <cell r="X470">
            <v>14802</v>
          </cell>
          <cell r="Y470">
            <v>5018</v>
          </cell>
          <cell r="Z470">
            <v>7.34</v>
          </cell>
          <cell r="AA470">
            <v>5018</v>
          </cell>
          <cell r="AB470">
            <v>3.53</v>
          </cell>
          <cell r="AC470">
            <v>42460.208333333299</v>
          </cell>
          <cell r="AD470">
            <v>42495.629016701401</v>
          </cell>
          <cell r="AE470" t="str">
            <v>Fuente Policía Nacional</v>
          </cell>
          <cell r="AF470">
            <v>42460.208333333299</v>
          </cell>
          <cell r="AG470">
            <v>42495.629016550898</v>
          </cell>
          <cell r="AH470" t="str">
            <v>Andrea Milena Tami López</v>
          </cell>
          <cell r="AI470" t="str">
            <v>Andrea.tami@mindefensa.gov.co</v>
          </cell>
          <cell r="AJ470">
            <v>30</v>
          </cell>
          <cell r="AK470">
            <v>42490.208333333299</v>
          </cell>
          <cell r="AL470">
            <v>-13</v>
          </cell>
        </row>
        <row r="471">
          <cell r="A471">
            <v>4552</v>
          </cell>
          <cell r="B471" t="str">
            <v>Todos por un Nuevo País</v>
          </cell>
          <cell r="C471" t="str">
            <v>Seguridad, justicia y democracia para la construcción de paz</v>
          </cell>
          <cell r="D471" t="str">
            <v>Proveer Seguridad y Defensa en el Territorio Nacional</v>
          </cell>
          <cell r="E471" t="str">
            <v>Defensa</v>
          </cell>
          <cell r="F471" t="str">
            <v>MINDEFENSA</v>
          </cell>
          <cell r="G471" t="str">
            <v>Operaciones policiales</v>
          </cell>
          <cell r="H471">
            <v>4552</v>
          </cell>
          <cell r="I471" t="str">
            <v>Hurto a comercio</v>
          </cell>
          <cell r="J471" t="str">
            <v>Resultado</v>
          </cell>
          <cell r="K471" t="str">
            <v>Sectorial</v>
          </cell>
          <cell r="L471" t="str">
            <v>SI</v>
          </cell>
          <cell r="M471" t="str">
            <v>NO</v>
          </cell>
          <cell r="N471" t="str">
            <v>NO</v>
          </cell>
          <cell r="O471" t="str">
            <v>SI</v>
          </cell>
          <cell r="P471" t="str">
            <v>Casos</v>
          </cell>
          <cell r="Q471" t="str">
            <v>Mensual</v>
          </cell>
          <cell r="R471" t="str">
            <v>Reducción anual</v>
          </cell>
          <cell r="S471">
            <v>21279</v>
          </cell>
          <cell r="T471">
            <v>21066</v>
          </cell>
          <cell r="U471">
            <v>17969</v>
          </cell>
          <cell r="V471">
            <v>15328</v>
          </cell>
          <cell r="W471">
            <v>13097</v>
          </cell>
          <cell r="X471">
            <v>13097</v>
          </cell>
          <cell r="Y471">
            <v>4882</v>
          </cell>
          <cell r="Z471">
            <v>52.9</v>
          </cell>
          <cell r="AA471">
            <v>4882</v>
          </cell>
          <cell r="AB471">
            <v>21.4</v>
          </cell>
          <cell r="AC471">
            <v>42460.208333333299</v>
          </cell>
          <cell r="AD471">
            <v>42495.628862500002</v>
          </cell>
          <cell r="AE471" t="str">
            <v>Fuente Policía Nacional</v>
          </cell>
          <cell r="AF471">
            <v>42460.208333333299</v>
          </cell>
          <cell r="AG471">
            <v>42495.628857025498</v>
          </cell>
          <cell r="AH471" t="str">
            <v>Andrea Milena Tami López</v>
          </cell>
          <cell r="AI471" t="str">
            <v>Andrea.tami@mindefensa.gov.co</v>
          </cell>
          <cell r="AJ471">
            <v>30</v>
          </cell>
          <cell r="AK471">
            <v>42490.208333333299</v>
          </cell>
          <cell r="AL471">
            <v>-13</v>
          </cell>
        </row>
        <row r="472">
          <cell r="A472">
            <v>4553</v>
          </cell>
          <cell r="B472" t="str">
            <v>Todos por un Nuevo País</v>
          </cell>
          <cell r="C472" t="str">
            <v>Seguridad, justicia y democracia para la construcción de paz</v>
          </cell>
          <cell r="D472" t="str">
            <v>Proveer Seguridad y Defensa en el Territorio Nacional</v>
          </cell>
          <cell r="E472" t="str">
            <v>Defensa</v>
          </cell>
          <cell r="F472" t="str">
            <v>MINDEFENSA</v>
          </cell>
          <cell r="G472" t="str">
            <v>Operaciones policiales</v>
          </cell>
          <cell r="H472">
            <v>4553</v>
          </cell>
          <cell r="I472" t="str">
            <v>Hurto a entidades financieras</v>
          </cell>
          <cell r="J472" t="str">
            <v>Resultado</v>
          </cell>
          <cell r="K472" t="str">
            <v>Sectorial</v>
          </cell>
          <cell r="L472" t="str">
            <v>SI</v>
          </cell>
          <cell r="M472" t="str">
            <v>NO</v>
          </cell>
          <cell r="N472" t="str">
            <v>NO</v>
          </cell>
          <cell r="O472" t="str">
            <v>SI</v>
          </cell>
          <cell r="P472" t="str">
            <v>Casos</v>
          </cell>
          <cell r="Q472" t="str">
            <v>Mensual</v>
          </cell>
          <cell r="R472" t="str">
            <v>Reducción anual</v>
          </cell>
          <cell r="S472">
            <v>106</v>
          </cell>
          <cell r="T472">
            <v>104</v>
          </cell>
          <cell r="U472">
            <v>91</v>
          </cell>
          <cell r="V472">
            <v>80</v>
          </cell>
          <cell r="W472">
            <v>70</v>
          </cell>
          <cell r="X472">
            <v>70</v>
          </cell>
          <cell r="Y472">
            <v>33</v>
          </cell>
          <cell r="Z472">
            <v>0</v>
          </cell>
          <cell r="AA472">
            <v>33</v>
          </cell>
          <cell r="AB472">
            <v>0</v>
          </cell>
          <cell r="AC472">
            <v>42460.208333333299</v>
          </cell>
          <cell r="AD472">
            <v>42495.624082488401</v>
          </cell>
          <cell r="AE472" t="str">
            <v>Fuente Policía Nacional</v>
          </cell>
          <cell r="AF472">
            <v>42460.208333333299</v>
          </cell>
          <cell r="AG472">
            <v>42495.624082372698</v>
          </cell>
          <cell r="AH472" t="str">
            <v>Andrea Milena Tami López</v>
          </cell>
          <cell r="AI472" t="str">
            <v>Andrea.tami@mindefensa.gov.co</v>
          </cell>
          <cell r="AJ472">
            <v>30</v>
          </cell>
          <cell r="AK472">
            <v>42490.208333333299</v>
          </cell>
          <cell r="AL472">
            <v>-13</v>
          </cell>
        </row>
        <row r="473">
          <cell r="A473">
            <v>4556</v>
          </cell>
          <cell r="B473" t="str">
            <v>Todos por un Nuevo País</v>
          </cell>
          <cell r="C473" t="str">
            <v>Seguridad, justicia y democracia para la construcción de paz</v>
          </cell>
          <cell r="D473" t="str">
            <v>Proveer Seguridad y Defensa en el Territorio Nacional</v>
          </cell>
          <cell r="E473" t="str">
            <v>Defensa</v>
          </cell>
          <cell r="F473" t="str">
            <v>MINDEFENSA</v>
          </cell>
          <cell r="G473" t="str">
            <v>Operaciones policiales</v>
          </cell>
          <cell r="H473">
            <v>4556</v>
          </cell>
          <cell r="I473" t="str">
            <v>Nuevas Metropolitanas</v>
          </cell>
          <cell r="J473" t="str">
            <v>Producto</v>
          </cell>
          <cell r="K473" t="str">
            <v>Sectorial</v>
          </cell>
          <cell r="L473" t="str">
            <v>SI</v>
          </cell>
          <cell r="M473" t="str">
            <v>NO</v>
          </cell>
          <cell r="N473" t="str">
            <v>NO</v>
          </cell>
          <cell r="O473" t="str">
            <v>SI</v>
          </cell>
          <cell r="P473" t="str">
            <v>Número</v>
          </cell>
          <cell r="Q473" t="str">
            <v>Anual</v>
          </cell>
          <cell r="R473" t="str">
            <v>Acumulado</v>
          </cell>
          <cell r="S473">
            <v>9</v>
          </cell>
          <cell r="T473">
            <v>1</v>
          </cell>
          <cell r="U473">
            <v>2</v>
          </cell>
          <cell r="V473">
            <v>2</v>
          </cell>
          <cell r="W473">
            <v>2</v>
          </cell>
          <cell r="X473">
            <v>7</v>
          </cell>
          <cell r="Y473">
            <v>0</v>
          </cell>
          <cell r="Z473">
            <v>0</v>
          </cell>
          <cell r="AA473">
            <v>0</v>
          </cell>
          <cell r="AB473">
            <v>0</v>
          </cell>
          <cell r="AC473">
            <v>0</v>
          </cell>
          <cell r="AD473">
            <v>0</v>
          </cell>
          <cell r="AE473" t="str">
            <v>Indicador sujeto a disponibilidad presupuestal y decisión de gobierno nacional. Es de anotar que en la actualidad se encaminan las actividades en el fortalecimiento de las Metropolitanas ya creadas.</v>
          </cell>
          <cell r="AF473">
            <v>42460.208333333299</v>
          </cell>
          <cell r="AG473">
            <v>42471.397385300901</v>
          </cell>
          <cell r="AH473" t="str">
            <v>Andrea Milena Tami López</v>
          </cell>
          <cell r="AI473" t="str">
            <v>Andrea.tami@mindefensa.gov.co</v>
          </cell>
          <cell r="AJ473">
            <v>0</v>
          </cell>
          <cell r="AK473">
            <v>0</v>
          </cell>
          <cell r="AL473">
            <v>0</v>
          </cell>
        </row>
        <row r="474">
          <cell r="A474">
            <v>4557</v>
          </cell>
          <cell r="B474" t="str">
            <v>Todos por un Nuevo País</v>
          </cell>
          <cell r="C474" t="str">
            <v>Seguridad, justicia y democracia para la construcción de paz</v>
          </cell>
          <cell r="D474" t="str">
            <v>Proveer Seguridad y Defensa en el Territorio Nacional</v>
          </cell>
          <cell r="E474" t="str">
            <v>Defensa</v>
          </cell>
          <cell r="F474" t="str">
            <v>MINDEFENSA</v>
          </cell>
          <cell r="G474" t="str">
            <v>Operaciones policiales</v>
          </cell>
          <cell r="H474">
            <v>4557</v>
          </cell>
          <cell r="I474" t="str">
            <v>Estaciones de policía construidas y/o adecuadas</v>
          </cell>
          <cell r="J474" t="str">
            <v>Producto</v>
          </cell>
          <cell r="K474" t="str">
            <v>Sectorial</v>
          </cell>
          <cell r="L474" t="str">
            <v>SI</v>
          </cell>
          <cell r="M474" t="str">
            <v>NO</v>
          </cell>
          <cell r="N474" t="str">
            <v>NO</v>
          </cell>
          <cell r="O474" t="str">
            <v>SI</v>
          </cell>
          <cell r="P474" t="str">
            <v>Número</v>
          </cell>
          <cell r="Q474" t="str">
            <v>Anual</v>
          </cell>
          <cell r="R474" t="str">
            <v>Acumulado</v>
          </cell>
          <cell r="S474">
            <v>61</v>
          </cell>
          <cell r="T474">
            <v>11</v>
          </cell>
          <cell r="U474">
            <v>16</v>
          </cell>
          <cell r="V474">
            <v>13</v>
          </cell>
          <cell r="W474">
            <v>12</v>
          </cell>
          <cell r="X474">
            <v>52</v>
          </cell>
          <cell r="Y474">
            <v>0</v>
          </cell>
          <cell r="Z474">
            <v>0</v>
          </cell>
          <cell r="AA474">
            <v>0</v>
          </cell>
          <cell r="AB474">
            <v>0</v>
          </cell>
          <cell r="AC474">
            <v>0</v>
          </cell>
          <cell r="AD474">
            <v>0</v>
          </cell>
          <cell r="AE474" t="str">
            <v xml:space="preserve">Con base en la programación y ejecución presupuestal, en el presente trimestre fué construida la Estación de Policía La Tola en el departamento de Nariño </v>
          </cell>
          <cell r="AF474">
            <v>42460.208333333299</v>
          </cell>
          <cell r="AG474">
            <v>42471.397127627301</v>
          </cell>
          <cell r="AH474" t="str">
            <v>Luis Eduardo Diaz Rave</v>
          </cell>
          <cell r="AI474" t="str">
            <v>luis.diaz4022@correo.policia.gov.co</v>
          </cell>
          <cell r="AJ474">
            <v>0</v>
          </cell>
          <cell r="AK474">
            <v>0</v>
          </cell>
          <cell r="AL474">
            <v>0</v>
          </cell>
        </row>
        <row r="475">
          <cell r="A475">
            <v>5337</v>
          </cell>
          <cell r="B475" t="str">
            <v>Todos por un Nuevo País</v>
          </cell>
          <cell r="C475" t="str">
            <v>Seguridad, justicia y democracia para la construcción de paz</v>
          </cell>
          <cell r="D475" t="str">
            <v>Proveer Seguridad y Defensa en el Territorio Nacional</v>
          </cell>
          <cell r="E475" t="str">
            <v>Defensa</v>
          </cell>
          <cell r="F475" t="str">
            <v>MINDEFENSA</v>
          </cell>
          <cell r="G475" t="str">
            <v>Operaciones policiales</v>
          </cell>
          <cell r="H475">
            <v>5337</v>
          </cell>
          <cell r="I475" t="str">
            <v>Celulares reportados como hurtados en las ciudades de mayor afectación</v>
          </cell>
          <cell r="J475" t="str">
            <v>Producto</v>
          </cell>
          <cell r="K475" t="str">
            <v>Sectorial</v>
          </cell>
          <cell r="L475" t="str">
            <v>NO</v>
          </cell>
          <cell r="M475" t="str">
            <v>NO</v>
          </cell>
          <cell r="N475" t="str">
            <v>SI</v>
          </cell>
          <cell r="O475" t="str">
            <v>SI</v>
          </cell>
          <cell r="P475" t="str">
            <v>Celulares</v>
          </cell>
          <cell r="Q475" t="str">
            <v>Mensual</v>
          </cell>
          <cell r="R475" t="str">
            <v>Reducción anual</v>
          </cell>
          <cell r="S475">
            <v>724931</v>
          </cell>
          <cell r="T475">
            <v>634315</v>
          </cell>
          <cell r="U475">
            <v>543698</v>
          </cell>
          <cell r="V475">
            <v>453082</v>
          </cell>
          <cell r="W475">
            <v>362466</v>
          </cell>
          <cell r="X475">
            <v>362466</v>
          </cell>
          <cell r="Y475">
            <v>156785</v>
          </cell>
          <cell r="Z475">
            <v>53.96</v>
          </cell>
          <cell r="AA475">
            <v>156785</v>
          </cell>
          <cell r="AB475">
            <v>26.98</v>
          </cell>
          <cell r="AC475">
            <v>42460.208333333299</v>
          </cell>
          <cell r="AD475">
            <v>42473.743394641198</v>
          </cell>
          <cell r="AE475" t="str">
            <v xml:space="preserve">Base de datos centralizada a partir de la creación de ésta en el art. 105 de la Ley 1453 de 2011. </v>
          </cell>
          <cell r="AF475">
            <v>42460.208333333299</v>
          </cell>
          <cell r="AG475">
            <v>42473.743394479199</v>
          </cell>
          <cell r="AH475" t="str">
            <v>Sinergia Defensa</v>
          </cell>
          <cell r="AI475" t="str">
            <v>jthowinson@dnp.gov.co</v>
          </cell>
          <cell r="AJ475">
            <v>0</v>
          </cell>
          <cell r="AK475">
            <v>42490.208333333299</v>
          </cell>
          <cell r="AL475">
            <v>17</v>
          </cell>
        </row>
        <row r="476">
          <cell r="A476">
            <v>4561</v>
          </cell>
          <cell r="B476" t="str">
            <v>Todos por un Nuevo País</v>
          </cell>
          <cell r="C476" t="str">
            <v>Seguridad, justicia y democracia para la construcción de paz</v>
          </cell>
          <cell r="D476" t="str">
            <v>Proveer Seguridad y Defensa en el Territorio Nacional</v>
          </cell>
          <cell r="E476" t="str">
            <v>Defensa</v>
          </cell>
          <cell r="F476" t="str">
            <v>MINDEFENSA</v>
          </cell>
          <cell r="G476" t="str">
            <v>Fortalecimiento de los sistemas de Mando y Control y Tecnología del Sector Defensa</v>
          </cell>
          <cell r="H476">
            <v>4561</v>
          </cell>
          <cell r="I476" t="str">
            <v>Incidentes cibernéticos atendidos</v>
          </cell>
          <cell r="J476" t="str">
            <v>Gestión</v>
          </cell>
          <cell r="K476" t="str">
            <v>Sectorial</v>
          </cell>
          <cell r="L476" t="str">
            <v>SI</v>
          </cell>
          <cell r="M476" t="str">
            <v>NO</v>
          </cell>
          <cell r="N476" t="str">
            <v>NO</v>
          </cell>
          <cell r="O476" t="str">
            <v>SI</v>
          </cell>
          <cell r="P476" t="str">
            <v>Número</v>
          </cell>
          <cell r="Q476" t="str">
            <v>Trimestral</v>
          </cell>
          <cell r="R476" t="str">
            <v>Capacidad</v>
          </cell>
          <cell r="S476">
            <v>2941</v>
          </cell>
          <cell r="T476">
            <v>4117</v>
          </cell>
          <cell r="U476">
            <v>5764</v>
          </cell>
          <cell r="V476">
            <v>8070</v>
          </cell>
          <cell r="W476">
            <v>11298</v>
          </cell>
          <cell r="X476">
            <v>32191</v>
          </cell>
          <cell r="Y476">
            <v>1901</v>
          </cell>
          <cell r="Z476">
            <v>0</v>
          </cell>
          <cell r="AA476">
            <v>1901</v>
          </cell>
          <cell r="AB476">
            <v>0</v>
          </cell>
          <cell r="AC476">
            <v>42460.208333333299</v>
          </cell>
          <cell r="AD476">
            <v>42471.400048645803</v>
          </cell>
          <cell r="AE476" t="str">
            <v xml:space="preserve">De acuerdo con las actividades reportadas por el Centro Cibernético Policial se atendieron los siguientes incidentes: ENERO: 860 FEBRERO: 357 MARZO: 684 </v>
          </cell>
          <cell r="AF476">
            <v>42460.208333333299</v>
          </cell>
          <cell r="AG476">
            <v>42471.400048495401</v>
          </cell>
          <cell r="AH476" t="str">
            <v>Andrea Milena Tami López</v>
          </cell>
          <cell r="AI476" t="str">
            <v>Andrea.tami@mindefensa.gov.co</v>
          </cell>
          <cell r="AJ476">
            <v>0</v>
          </cell>
          <cell r="AK476">
            <v>42551.208333333299</v>
          </cell>
          <cell r="AL476">
            <v>-43</v>
          </cell>
        </row>
        <row r="477">
          <cell r="A477">
            <v>4563</v>
          </cell>
          <cell r="B477" t="str">
            <v>Todos por un Nuevo País</v>
          </cell>
          <cell r="C477" t="str">
            <v>Seguridad, justicia y democracia para la construcción de paz</v>
          </cell>
          <cell r="D477" t="str">
            <v>Proveer Seguridad y Defensa en el Territorio Nacional</v>
          </cell>
          <cell r="E477" t="str">
            <v>Defensa</v>
          </cell>
          <cell r="F477" t="str">
            <v>MINDEFENSA</v>
          </cell>
          <cell r="G477" t="str">
            <v>Maquinaria amarilla destruida</v>
          </cell>
          <cell r="H477">
            <v>4563</v>
          </cell>
          <cell r="I477" t="str">
            <v>Maquinaria amarilla destruida</v>
          </cell>
          <cell r="J477" t="str">
            <v>Resultado</v>
          </cell>
          <cell r="K477" t="str">
            <v>Sectorial</v>
          </cell>
          <cell r="L477" t="str">
            <v>SI</v>
          </cell>
          <cell r="M477" t="str">
            <v>NO</v>
          </cell>
          <cell r="N477" t="str">
            <v>NO</v>
          </cell>
          <cell r="O477" t="str">
            <v>SI</v>
          </cell>
          <cell r="P477" t="str">
            <v>Número</v>
          </cell>
          <cell r="Q477" t="str">
            <v>Trimestral</v>
          </cell>
          <cell r="R477" t="str">
            <v>Acumulado</v>
          </cell>
          <cell r="S477">
            <v>0</v>
          </cell>
          <cell r="T477">
            <v>113</v>
          </cell>
          <cell r="U477">
            <v>117</v>
          </cell>
          <cell r="V477">
            <v>119</v>
          </cell>
          <cell r="W477">
            <v>120</v>
          </cell>
          <cell r="X477">
            <v>469</v>
          </cell>
          <cell r="Y477">
            <v>19</v>
          </cell>
          <cell r="Z477">
            <v>16.239999999999998</v>
          </cell>
          <cell r="AA477">
            <v>163</v>
          </cell>
          <cell r="AB477">
            <v>34.76</v>
          </cell>
          <cell r="AC477">
            <v>42460.208333333299</v>
          </cell>
          <cell r="AD477">
            <v>42471.399882326397</v>
          </cell>
          <cell r="AE477" t="str">
            <v>De acuerdo con lo reportado por la Dirección de Carabineros y Seguridad Rural se realizó la destrucción de maquinaria pesada así: Enero: 5 Febrero: 5 Marzo: 9</v>
          </cell>
          <cell r="AF477">
            <v>42460.208333333299</v>
          </cell>
          <cell r="AG477">
            <v>42471.399882210702</v>
          </cell>
          <cell r="AH477" t="str">
            <v>Andrea Milena Tami López</v>
          </cell>
          <cell r="AI477" t="str">
            <v>Andrea.tami@mindefensa.gov.co</v>
          </cell>
          <cell r="AJ477">
            <v>0</v>
          </cell>
          <cell r="AK477">
            <v>42551.208333333299</v>
          </cell>
          <cell r="AL477">
            <v>-43</v>
          </cell>
        </row>
        <row r="478">
          <cell r="A478">
            <v>4564</v>
          </cell>
          <cell r="B478" t="str">
            <v>Todos por un Nuevo País</v>
          </cell>
          <cell r="C478" t="str">
            <v>Seguridad, justicia y democracia para la construcción de paz</v>
          </cell>
          <cell r="D478" t="str">
            <v>Proveer Seguridad y Defensa en el Territorio Nacional</v>
          </cell>
          <cell r="E478" t="str">
            <v>Defensa</v>
          </cell>
          <cell r="F478" t="str">
            <v>MINDEFENSA</v>
          </cell>
          <cell r="G478" t="str">
            <v>Bienestar para la Fuerza Pública</v>
          </cell>
          <cell r="H478">
            <v>4564</v>
          </cell>
          <cell r="I478" t="str">
            <v>Soluciones de vivienda para el cuatrienio CAJA HONOR</v>
          </cell>
          <cell r="J478" t="str">
            <v>Producto</v>
          </cell>
          <cell r="K478" t="str">
            <v>Sectorial</v>
          </cell>
          <cell r="L478" t="str">
            <v>SI</v>
          </cell>
          <cell r="M478" t="str">
            <v>NO</v>
          </cell>
          <cell r="N478" t="str">
            <v>NO</v>
          </cell>
          <cell r="O478" t="str">
            <v>SI</v>
          </cell>
          <cell r="P478" t="str">
            <v>Viviendas</v>
          </cell>
          <cell r="Q478" t="str">
            <v>Trimestral</v>
          </cell>
          <cell r="R478" t="str">
            <v>Acumulado</v>
          </cell>
          <cell r="S478">
            <v>48495</v>
          </cell>
          <cell r="T478">
            <v>12650</v>
          </cell>
          <cell r="U478">
            <v>15100</v>
          </cell>
          <cell r="V478">
            <v>18370</v>
          </cell>
          <cell r="W478">
            <v>17100</v>
          </cell>
          <cell r="X478">
            <v>63220</v>
          </cell>
          <cell r="Y478">
            <v>3190</v>
          </cell>
          <cell r="Z478">
            <v>21.13</v>
          </cell>
          <cell r="AA478">
            <v>18099</v>
          </cell>
          <cell r="AB478">
            <v>28.63</v>
          </cell>
          <cell r="AC478">
            <v>42460.208333333299</v>
          </cell>
          <cell r="AD478">
            <v>42468.638668402797</v>
          </cell>
          <cell r="AE478" t="str">
            <v>Caja Honor, formuló su MEGA para el periodo 2015-2018, orientada a promover y desarrollar efectivamente los modelos de atención, para que al 2018 se entreguen más de 60.000 soluciones de vivienda a sus afiliados. Para el año 2016, se tiene previsto entreg</v>
          </cell>
          <cell r="AF478">
            <v>42490.208333333299</v>
          </cell>
          <cell r="AG478">
            <v>42494.7070481134</v>
          </cell>
          <cell r="AH478" t="str">
            <v>Shirly Mary Ceballos Villa</v>
          </cell>
          <cell r="AI478" t="str">
            <v>shirly.ceballos@mindefensa.gov.co</v>
          </cell>
          <cell r="AJ478">
            <v>0</v>
          </cell>
          <cell r="AK478">
            <v>42551.208333333299</v>
          </cell>
          <cell r="AL478">
            <v>-43</v>
          </cell>
        </row>
        <row r="479">
          <cell r="A479">
            <v>4565</v>
          </cell>
          <cell r="B479" t="str">
            <v>Todos por un Nuevo País</v>
          </cell>
          <cell r="C479" t="str">
            <v>Seguridad, justicia y democracia para la construcción de paz</v>
          </cell>
          <cell r="D479" t="str">
            <v>Proveer Seguridad y Defensa en el Territorio Nacional</v>
          </cell>
          <cell r="E479" t="str">
            <v>Defensa</v>
          </cell>
          <cell r="F479" t="str">
            <v>MINDEFENSA</v>
          </cell>
          <cell r="G479" t="str">
            <v>Bienestar para la Fuerza Pública</v>
          </cell>
          <cell r="H479">
            <v>4565</v>
          </cell>
          <cell r="I479" t="str">
            <v>Usuarios atendidos en el Centro de rehabilitación Integral</v>
          </cell>
          <cell r="J479" t="str">
            <v>Producto</v>
          </cell>
          <cell r="K479" t="str">
            <v>Sectorial</v>
          </cell>
          <cell r="L479" t="str">
            <v>SI</v>
          </cell>
          <cell r="M479" t="str">
            <v>NO</v>
          </cell>
          <cell r="N479" t="str">
            <v>NO</v>
          </cell>
          <cell r="O479" t="str">
            <v>SI</v>
          </cell>
          <cell r="P479" t="str">
            <v>Usuarios</v>
          </cell>
          <cell r="Q479" t="str">
            <v>Semestral</v>
          </cell>
          <cell r="R479" t="str">
            <v>Acumulado</v>
          </cell>
          <cell r="S479">
            <v>0</v>
          </cell>
          <cell r="T479">
            <v>400</v>
          </cell>
          <cell r="U479">
            <v>1000</v>
          </cell>
          <cell r="V479">
            <v>1000</v>
          </cell>
          <cell r="W479">
            <v>1000</v>
          </cell>
          <cell r="X479">
            <v>3400</v>
          </cell>
          <cell r="Y479">
            <v>0</v>
          </cell>
          <cell r="Z479">
            <v>0</v>
          </cell>
          <cell r="AA479">
            <v>0</v>
          </cell>
          <cell r="AB479">
            <v>0</v>
          </cell>
          <cell r="AC479">
            <v>0</v>
          </cell>
          <cell r="AD479">
            <v>0</v>
          </cell>
          <cell r="AE479" t="str">
            <v>El Centro de Rehabilitación Integral se proyecta como el espacio físico donde adelantará la fase de rehabilitación inclusiva para hombres y mujeres de la Fuerza Pública que en cumplimiento de la misión adquirieron una discapacidad, de conformidad a la Ley</v>
          </cell>
          <cell r="AF479">
            <v>42490.208333333299</v>
          </cell>
          <cell r="AG479">
            <v>42494.7065198727</v>
          </cell>
          <cell r="AH479" t="str">
            <v>Shirly Mary Ceballos Villa</v>
          </cell>
          <cell r="AI479" t="str">
            <v>shirly.ceballos@mindefensa.gov.co</v>
          </cell>
          <cell r="AJ479">
            <v>0</v>
          </cell>
          <cell r="AK479">
            <v>0</v>
          </cell>
          <cell r="AL479">
            <v>0</v>
          </cell>
        </row>
        <row r="480">
          <cell r="A480">
            <v>4567</v>
          </cell>
          <cell r="B480" t="str">
            <v>Todos por un Nuevo País</v>
          </cell>
          <cell r="C480" t="str">
            <v>Seguridad, justicia y democracia para la construcción de paz</v>
          </cell>
          <cell r="D480" t="str">
            <v>Proveer Seguridad y Defensa en el Territorio Nacional</v>
          </cell>
          <cell r="E480" t="str">
            <v>Defensa</v>
          </cell>
          <cell r="F480" t="str">
            <v>MINDEFENSA</v>
          </cell>
          <cell r="G480" t="str">
            <v>Bienestar para la Fuerza Pública</v>
          </cell>
          <cell r="H480">
            <v>4567</v>
          </cell>
          <cell r="I480" t="str">
            <v>Personal uniformado de la Fuerza Pública graduado en programas de formación avanzada.</v>
          </cell>
          <cell r="J480" t="str">
            <v>Producto</v>
          </cell>
          <cell r="K480" t="str">
            <v>Sectorial</v>
          </cell>
          <cell r="L480" t="str">
            <v>SI</v>
          </cell>
          <cell r="M480" t="str">
            <v>NO</v>
          </cell>
          <cell r="N480" t="str">
            <v>NO</v>
          </cell>
          <cell r="O480" t="str">
            <v>SI</v>
          </cell>
          <cell r="P480" t="str">
            <v>Graduados</v>
          </cell>
          <cell r="Q480" t="str">
            <v>Semestral</v>
          </cell>
          <cell r="R480" t="str">
            <v>Acumulado</v>
          </cell>
          <cell r="S480">
            <v>0</v>
          </cell>
          <cell r="T480">
            <v>700</v>
          </cell>
          <cell r="U480">
            <v>770</v>
          </cell>
          <cell r="V480">
            <v>847</v>
          </cell>
          <cell r="W480">
            <v>931.7</v>
          </cell>
          <cell r="X480">
            <v>3248.7</v>
          </cell>
          <cell r="Y480">
            <v>0</v>
          </cell>
          <cell r="Z480">
            <v>0</v>
          </cell>
          <cell r="AA480">
            <v>0</v>
          </cell>
          <cell r="AB480">
            <v>0</v>
          </cell>
          <cell r="AC480">
            <v>0</v>
          </cell>
          <cell r="AD480">
            <v>0</v>
          </cell>
          <cell r="AE480"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0">
            <v>42490.208333333299</v>
          </cell>
          <cell r="AG480">
            <v>42492.695548344898</v>
          </cell>
          <cell r="AH480" t="str">
            <v>Andrea Milena Tami López</v>
          </cell>
          <cell r="AI480" t="str">
            <v>Andrea.tami@mindefensa.gov.co</v>
          </cell>
          <cell r="AJ480">
            <v>0</v>
          </cell>
          <cell r="AK480">
            <v>0</v>
          </cell>
          <cell r="AL480">
            <v>0</v>
          </cell>
        </row>
        <row r="481">
          <cell r="A481">
            <v>4568</v>
          </cell>
          <cell r="B481" t="str">
            <v>Todos por un Nuevo País</v>
          </cell>
          <cell r="C481" t="str">
            <v>Seguridad, justicia y democracia para la construcción de paz</v>
          </cell>
          <cell r="D481" t="str">
            <v>Proveer Seguridad y Defensa en el Territorio Nacional</v>
          </cell>
          <cell r="E481" t="str">
            <v>Defensa</v>
          </cell>
          <cell r="F481" t="str">
            <v>MINDEFENSA</v>
          </cell>
          <cell r="G481" t="str">
            <v>Bienestar para la Fuerza Pública</v>
          </cell>
          <cell r="H481">
            <v>4568</v>
          </cell>
          <cell r="I481" t="str">
            <v>Personal graduado de las escuelas de formación en inglés (niveles A2 y B1)</v>
          </cell>
          <cell r="J481" t="str">
            <v>Producto</v>
          </cell>
          <cell r="K481" t="str">
            <v>Sectorial</v>
          </cell>
          <cell r="L481" t="str">
            <v>SI</v>
          </cell>
          <cell r="M481" t="str">
            <v>NO</v>
          </cell>
          <cell r="N481" t="str">
            <v>NO</v>
          </cell>
          <cell r="O481" t="str">
            <v>SI</v>
          </cell>
          <cell r="P481" t="str">
            <v>Graduados</v>
          </cell>
          <cell r="Q481" t="str">
            <v>Semestral</v>
          </cell>
          <cell r="R481" t="str">
            <v>Acumulado</v>
          </cell>
          <cell r="S481">
            <v>0</v>
          </cell>
          <cell r="T481">
            <v>600</v>
          </cell>
          <cell r="U481">
            <v>660</v>
          </cell>
          <cell r="V481">
            <v>726</v>
          </cell>
          <cell r="W481">
            <v>798.6</v>
          </cell>
          <cell r="X481">
            <v>2785</v>
          </cell>
          <cell r="Y481">
            <v>0</v>
          </cell>
          <cell r="Z481">
            <v>0</v>
          </cell>
          <cell r="AA481">
            <v>0</v>
          </cell>
          <cell r="AB481">
            <v>0</v>
          </cell>
          <cell r="AC481">
            <v>0</v>
          </cell>
          <cell r="AD481">
            <v>0</v>
          </cell>
          <cell r="AE481" t="str">
            <v>Se realizaron acercamientos con el personal que reporta la información cuantitativa para alimentar el indicador, esto con el ánimo de escuchar cómo se ha venido desarrollando el programa en las Fuerzas y realizar las coordinaciones para garantizar la vera</v>
          </cell>
          <cell r="AF481">
            <v>42490.208333333299</v>
          </cell>
          <cell r="AG481">
            <v>42492.6953482639</v>
          </cell>
          <cell r="AH481" t="str">
            <v>Andrea Milena Tami López</v>
          </cell>
          <cell r="AI481" t="str">
            <v>Andrea.tami@mindefensa.gov.co</v>
          </cell>
          <cell r="AJ481">
            <v>0</v>
          </cell>
          <cell r="AK481">
            <v>0</v>
          </cell>
          <cell r="AL481">
            <v>0</v>
          </cell>
        </row>
        <row r="482">
          <cell r="A482">
            <v>4566</v>
          </cell>
          <cell r="B482" t="str">
            <v>Todos por un Nuevo País</v>
          </cell>
          <cell r="C482" t="str">
            <v>Seguridad, justicia y democracia para la construcción de paz</v>
          </cell>
          <cell r="D482" t="str">
            <v>Proveer Seguridad y Defensa en el Territorio Nacional</v>
          </cell>
          <cell r="E482" t="str">
            <v>Defensa</v>
          </cell>
          <cell r="F482" t="str">
            <v>MINDEFENSA</v>
          </cell>
          <cell r="G482" t="str">
            <v>Seguridad jurídica</v>
          </cell>
          <cell r="H482">
            <v>4566</v>
          </cell>
          <cell r="I482" t="str">
            <v>Beneficiarios atendidos por FONDETEC</v>
          </cell>
          <cell r="J482" t="str">
            <v>Producto</v>
          </cell>
          <cell r="K482" t="str">
            <v>Sectorial</v>
          </cell>
          <cell r="L482" t="str">
            <v>SI</v>
          </cell>
          <cell r="M482" t="str">
            <v>NO</v>
          </cell>
          <cell r="N482" t="str">
            <v>NO</v>
          </cell>
          <cell r="O482" t="str">
            <v>SI</v>
          </cell>
          <cell r="P482" t="str">
            <v>Beneficiarios</v>
          </cell>
          <cell r="Q482" t="str">
            <v>Semestral</v>
          </cell>
          <cell r="R482" t="str">
            <v>Capacidad</v>
          </cell>
          <cell r="S482">
            <v>0</v>
          </cell>
          <cell r="T482">
            <v>500</v>
          </cell>
          <cell r="U482">
            <v>850</v>
          </cell>
          <cell r="V482">
            <v>1200</v>
          </cell>
          <cell r="W482">
            <v>1500</v>
          </cell>
          <cell r="X482">
            <v>1500</v>
          </cell>
          <cell r="Y482">
            <v>0</v>
          </cell>
          <cell r="Z482">
            <v>0</v>
          </cell>
          <cell r="AA482">
            <v>0</v>
          </cell>
          <cell r="AB482">
            <v>0</v>
          </cell>
          <cell r="AC482">
            <v>0</v>
          </cell>
          <cell r="AD482">
            <v>0</v>
          </cell>
          <cell r="AE482" t="str">
            <v xml:space="preserve">El número de beneficiarios con solicitud de Defensa Técnica Activa que cumplen con los requisitos definidos por la Ley 1698 del 26 de diciembre de 2013 en el Fondo de Defensa Técnica y Especializada de los Miembros de la Fuerza Pública - FONDETEC durante </v>
          </cell>
          <cell r="AF482">
            <v>42490.208333333299</v>
          </cell>
          <cell r="AG482">
            <v>42500.623187384299</v>
          </cell>
          <cell r="AH482" t="str">
            <v>Andrea Milena Tami López</v>
          </cell>
          <cell r="AI482" t="str">
            <v>Andrea.tami@mindefensa.gov.co</v>
          </cell>
          <cell r="AJ482">
            <v>30</v>
          </cell>
          <cell r="AK482">
            <v>0</v>
          </cell>
          <cell r="AL482">
            <v>0</v>
          </cell>
        </row>
        <row r="483">
          <cell r="A483">
            <v>4409</v>
          </cell>
          <cell r="B483" t="str">
            <v>Todos por un Nuevo País</v>
          </cell>
          <cell r="C483" t="str">
            <v>Seguridad, justicia y democracia para la construcción de paz</v>
          </cell>
          <cell r="D483" t="str">
            <v>Proveer Seguridad y Defensa en el Territorio Nacional</v>
          </cell>
          <cell r="E483" t="str">
            <v>Hacienda</v>
          </cell>
          <cell r="F483" t="str">
            <v>DIAN</v>
          </cell>
          <cell r="G483" t="str">
            <v>Inspección, Control y Vigilancia Sector Hacienda</v>
          </cell>
          <cell r="H483">
            <v>4409</v>
          </cell>
          <cell r="I483" t="str">
            <v>Puertos que cuentan con equipos de inspección no intrusiva</v>
          </cell>
          <cell r="J483" t="str">
            <v>Producto</v>
          </cell>
          <cell r="K483" t="str">
            <v>Sectorial</v>
          </cell>
          <cell r="L483" t="str">
            <v>SI</v>
          </cell>
          <cell r="M483" t="str">
            <v>NO</v>
          </cell>
          <cell r="N483" t="str">
            <v>NO</v>
          </cell>
          <cell r="O483" t="str">
            <v>SI</v>
          </cell>
          <cell r="P483" t="str">
            <v>Equipos</v>
          </cell>
          <cell r="Q483" t="str">
            <v>Bimestral</v>
          </cell>
          <cell r="R483" t="str">
            <v>Flujo</v>
          </cell>
          <cell r="S483">
            <v>0</v>
          </cell>
          <cell r="T483">
            <v>0</v>
          </cell>
          <cell r="U483">
            <v>9</v>
          </cell>
          <cell r="V483">
            <v>11</v>
          </cell>
          <cell r="W483">
            <v>11</v>
          </cell>
          <cell r="X483">
            <v>11</v>
          </cell>
          <cell r="Y483">
            <v>0</v>
          </cell>
          <cell r="Z483">
            <v>0</v>
          </cell>
          <cell r="AA483">
            <v>0</v>
          </cell>
          <cell r="AB483">
            <v>0</v>
          </cell>
          <cell r="AC483">
            <v>0</v>
          </cell>
          <cell r="AD483">
            <v>0</v>
          </cell>
          <cell r="AE483">
            <v>0</v>
          </cell>
          <cell r="AF483">
            <v>0</v>
          </cell>
          <cell r="AG483">
            <v>0</v>
          </cell>
          <cell r="AH483" t="str">
            <v>Claudia María Gaviria Vásquez</v>
          </cell>
          <cell r="AI483" t="str">
            <v>cgaviriav@dian.gov.co</v>
          </cell>
          <cell r="AJ483">
            <v>10</v>
          </cell>
          <cell r="AK483">
            <v>0</v>
          </cell>
          <cell r="AL483">
            <v>0</v>
          </cell>
        </row>
        <row r="484">
          <cell r="A484">
            <v>4410</v>
          </cell>
          <cell r="B484" t="str">
            <v>Todos por un Nuevo País</v>
          </cell>
          <cell r="C484" t="str">
            <v>Seguridad, justicia y democracia para la construcción de paz</v>
          </cell>
          <cell r="D484" t="str">
            <v>Proveer Seguridad y Defensa en el Territorio Nacional</v>
          </cell>
          <cell r="E484" t="str">
            <v>Hacienda</v>
          </cell>
          <cell r="F484" t="str">
            <v>UIAF</v>
          </cell>
          <cell r="G484" t="str">
            <v>Inspección, Control y Vigilancia Sector Hacienda</v>
          </cell>
          <cell r="H484">
            <v>4410</v>
          </cell>
          <cell r="I484" t="str">
            <v>Redes criminales detectadas</v>
          </cell>
          <cell r="J484" t="str">
            <v>Resultado</v>
          </cell>
          <cell r="K484" t="str">
            <v>Sectorial</v>
          </cell>
          <cell r="L484" t="str">
            <v>SI</v>
          </cell>
          <cell r="M484" t="str">
            <v>NO</v>
          </cell>
          <cell r="N484" t="str">
            <v>NO</v>
          </cell>
          <cell r="O484" t="str">
            <v>SI</v>
          </cell>
          <cell r="P484" t="str">
            <v>Redes</v>
          </cell>
          <cell r="Q484" t="str">
            <v>Anual</v>
          </cell>
          <cell r="R484" t="str">
            <v>Acumulado</v>
          </cell>
          <cell r="S484">
            <v>50</v>
          </cell>
          <cell r="T484">
            <v>50</v>
          </cell>
          <cell r="U484">
            <v>50</v>
          </cell>
          <cell r="V484">
            <v>50</v>
          </cell>
          <cell r="W484">
            <v>50</v>
          </cell>
          <cell r="X484">
            <v>200</v>
          </cell>
          <cell r="Y484">
            <v>0</v>
          </cell>
          <cell r="Z484">
            <v>0</v>
          </cell>
          <cell r="AA484">
            <v>0</v>
          </cell>
          <cell r="AB484">
            <v>0</v>
          </cell>
          <cell r="AC484">
            <v>0</v>
          </cell>
          <cell r="AD484">
            <v>0</v>
          </cell>
          <cell r="AE484" t="str">
            <v>Durante el mes de enero, la UIAF continúo con el proceso de análisis de información para la detección de redes criminales.</v>
          </cell>
          <cell r="AF484">
            <v>42400.208333333299</v>
          </cell>
          <cell r="AG484">
            <v>42409.430606944399</v>
          </cell>
          <cell r="AH484" t="str">
            <v>Edsson Edmundo Arturo Aristizabal</v>
          </cell>
          <cell r="AI484" t="str">
            <v>earturo@uiaf.gov.co</v>
          </cell>
          <cell r="AJ484">
            <v>15</v>
          </cell>
          <cell r="AK484">
            <v>0</v>
          </cell>
          <cell r="AL484">
            <v>0</v>
          </cell>
        </row>
        <row r="485">
          <cell r="A485">
            <v>4411</v>
          </cell>
          <cell r="B485" t="str">
            <v>Todos por un Nuevo País</v>
          </cell>
          <cell r="C485" t="str">
            <v>Seguridad, justicia y democracia para la construcción de paz</v>
          </cell>
          <cell r="D485" t="str">
            <v>Proveer Seguridad y Defensa en el Territorio Nacional</v>
          </cell>
          <cell r="E485" t="str">
            <v>Hacienda</v>
          </cell>
          <cell r="F485" t="str">
            <v>UIAF</v>
          </cell>
          <cell r="G485" t="str">
            <v>Inspección, Control y Vigilancia Sector Hacienda</v>
          </cell>
          <cell r="H485">
            <v>4411</v>
          </cell>
          <cell r="I485" t="str">
            <v>Sistema de Información ALA y CFT en funcionamiento</v>
          </cell>
          <cell r="J485" t="str">
            <v>Producto</v>
          </cell>
          <cell r="K485" t="str">
            <v>Sectorial</v>
          </cell>
          <cell r="L485" t="str">
            <v>SI</v>
          </cell>
          <cell r="M485" t="str">
            <v>NO</v>
          </cell>
          <cell r="N485" t="str">
            <v>NO</v>
          </cell>
          <cell r="O485" t="str">
            <v>SI</v>
          </cell>
          <cell r="P485" t="str">
            <v>Pendiente</v>
          </cell>
          <cell r="Q485" t="str">
            <v>Anual</v>
          </cell>
          <cell r="R485" t="str">
            <v>Capacidad</v>
          </cell>
          <cell r="S485">
            <v>70</v>
          </cell>
          <cell r="T485">
            <v>75</v>
          </cell>
          <cell r="U485">
            <v>80</v>
          </cell>
          <cell r="V485">
            <v>90</v>
          </cell>
          <cell r="W485">
            <v>100</v>
          </cell>
          <cell r="X485">
            <v>100</v>
          </cell>
          <cell r="Y485">
            <v>0</v>
          </cell>
          <cell r="Z485">
            <v>0</v>
          </cell>
          <cell r="AA485">
            <v>0</v>
          </cell>
          <cell r="AB485">
            <v>0</v>
          </cell>
          <cell r="AC485">
            <v>0</v>
          </cell>
          <cell r="AD485">
            <v>0</v>
          </cell>
          <cell r="AE485" t="str">
            <v>Se esta reevaluando la meta para 2016, la cual esta directamente relacionada al proyecto de inversión, del cual fue aprobado únicamente el 40% de lo requerido para la vigencia 2016, y lo cual dificulta el cumplimiento de la meta.</v>
          </cell>
          <cell r="AF485">
            <v>42400.208333333299</v>
          </cell>
          <cell r="AG485">
            <v>42405.620800925899</v>
          </cell>
          <cell r="AH485" t="str">
            <v>Edsson Edmundo Arturo Aristizabal</v>
          </cell>
          <cell r="AI485" t="str">
            <v>earturo@uiaf.gov.co</v>
          </cell>
          <cell r="AJ485">
            <v>15</v>
          </cell>
          <cell r="AK485">
            <v>0</v>
          </cell>
          <cell r="AL485">
            <v>0</v>
          </cell>
        </row>
        <row r="486">
          <cell r="A486">
            <v>4412</v>
          </cell>
          <cell r="B486" t="str">
            <v>Todos por un Nuevo País</v>
          </cell>
          <cell r="C486" t="str">
            <v>Seguridad, justicia y democracia para la construcción de paz</v>
          </cell>
          <cell r="D486" t="str">
            <v>Proveer Seguridad y Defensa en el Territorio Nacional</v>
          </cell>
          <cell r="E486" t="str">
            <v>Hacienda</v>
          </cell>
          <cell r="F486" t="str">
            <v>UIAF</v>
          </cell>
          <cell r="G486" t="str">
            <v>Inspección, Control y Vigilancia Sector Hacienda</v>
          </cell>
          <cell r="H486">
            <v>4412</v>
          </cell>
          <cell r="I486" t="str">
            <v>Entidades que suministran información al sistema ALA y CFT</v>
          </cell>
          <cell r="J486" t="str">
            <v>Producto</v>
          </cell>
          <cell r="K486" t="str">
            <v>Sectorial</v>
          </cell>
          <cell r="L486" t="str">
            <v>SI</v>
          </cell>
          <cell r="M486" t="str">
            <v>NO</v>
          </cell>
          <cell r="N486" t="str">
            <v>NO</v>
          </cell>
          <cell r="O486" t="str">
            <v>SI</v>
          </cell>
          <cell r="P486" t="str">
            <v>Porcentaje</v>
          </cell>
          <cell r="Q486" t="str">
            <v>Anual</v>
          </cell>
          <cell r="R486" t="str">
            <v>Capacidad</v>
          </cell>
          <cell r="S486">
            <v>21243</v>
          </cell>
          <cell r="T486">
            <v>21432</v>
          </cell>
          <cell r="U486">
            <v>21621</v>
          </cell>
          <cell r="V486">
            <v>21810</v>
          </cell>
          <cell r="W486">
            <v>22000</v>
          </cell>
          <cell r="X486">
            <v>22000</v>
          </cell>
          <cell r="Y486">
            <v>0</v>
          </cell>
          <cell r="Z486">
            <v>0</v>
          </cell>
          <cell r="AA486">
            <v>0</v>
          </cell>
          <cell r="AB486">
            <v>0</v>
          </cell>
          <cell r="AC486">
            <v>0</v>
          </cell>
          <cell r="AD486">
            <v>0</v>
          </cell>
          <cell r="AE486" t="str">
            <v>En el mes de enero se definieron los planes de acción, en los cuales se vincula la necesidad de incrementar la base de reportantes que permitan alcanzar la meta para la vigencia 2016.</v>
          </cell>
          <cell r="AF486">
            <v>42400.208333333299</v>
          </cell>
          <cell r="AG486">
            <v>42405.619542939799</v>
          </cell>
          <cell r="AH486" t="str">
            <v>Edsson Edmundo Arturo Aristizabal</v>
          </cell>
          <cell r="AI486" t="str">
            <v>earturo@uiaf.gov.co</v>
          </cell>
          <cell r="AJ486">
            <v>15</v>
          </cell>
          <cell r="AK486">
            <v>0</v>
          </cell>
          <cell r="AL486">
            <v>0</v>
          </cell>
        </row>
        <row r="487">
          <cell r="A487">
            <v>4413</v>
          </cell>
          <cell r="B487" t="str">
            <v>Todos por un Nuevo País</v>
          </cell>
          <cell r="C487" t="str">
            <v>Seguridad, justicia y democracia para la construcción de paz</v>
          </cell>
          <cell r="D487" t="str">
            <v>Proveer Seguridad y Defensa en el Territorio Nacional</v>
          </cell>
          <cell r="E487" t="str">
            <v>Hacienda</v>
          </cell>
          <cell r="F487" t="str">
            <v>UIAF</v>
          </cell>
          <cell r="G487" t="str">
            <v>Inspección, Control y Vigilancia Sector Hacienda</v>
          </cell>
          <cell r="H487">
            <v>4413</v>
          </cell>
          <cell r="I487" t="str">
            <v>Informes regionales de riesgo de lavado de activos</v>
          </cell>
          <cell r="J487" t="str">
            <v>Producto</v>
          </cell>
          <cell r="K487" t="str">
            <v>Sectorial</v>
          </cell>
          <cell r="L487" t="str">
            <v>SI</v>
          </cell>
          <cell r="M487" t="str">
            <v>NO</v>
          </cell>
          <cell r="N487" t="str">
            <v>NO</v>
          </cell>
          <cell r="O487" t="str">
            <v>SI</v>
          </cell>
          <cell r="P487" t="str">
            <v>Informes</v>
          </cell>
          <cell r="Q487" t="str">
            <v>Anual</v>
          </cell>
          <cell r="R487" t="str">
            <v>Acumulado</v>
          </cell>
          <cell r="S487">
            <v>0</v>
          </cell>
          <cell r="T487">
            <v>1</v>
          </cell>
          <cell r="U487">
            <v>3</v>
          </cell>
          <cell r="V487">
            <v>2</v>
          </cell>
          <cell r="W487">
            <v>0</v>
          </cell>
          <cell r="X487">
            <v>6</v>
          </cell>
          <cell r="Y487">
            <v>0</v>
          </cell>
          <cell r="Z487">
            <v>0</v>
          </cell>
          <cell r="AA487">
            <v>0</v>
          </cell>
          <cell r="AB487">
            <v>0</v>
          </cell>
          <cell r="AC487">
            <v>0</v>
          </cell>
          <cell r="AD487">
            <v>0</v>
          </cell>
          <cell r="AE487" t="str">
            <v>Durante el mes de enero se definieron los planes operativos anuales para la vigencia 2016, en los cuales se vincula la elaboración de dos Evaluaciones Regionales de Riesgo.</v>
          </cell>
          <cell r="AF487">
            <v>42400.208333333299</v>
          </cell>
          <cell r="AG487">
            <v>42405.620232986097</v>
          </cell>
          <cell r="AH487" t="str">
            <v>Edsson Edmundo Arturo Aristizabal</v>
          </cell>
          <cell r="AI487" t="str">
            <v>earturo@uiaf.gov.co</v>
          </cell>
          <cell r="AJ487">
            <v>0</v>
          </cell>
          <cell r="AK487">
            <v>0</v>
          </cell>
          <cell r="AL487">
            <v>0</v>
          </cell>
        </row>
        <row r="488">
          <cell r="A488">
            <v>4596</v>
          </cell>
          <cell r="B488" t="str">
            <v>Todos por un Nuevo País</v>
          </cell>
          <cell r="C488" t="str">
            <v>Seguridad, justicia y democracia para la construcción de paz</v>
          </cell>
          <cell r="D488" t="str">
            <v>Proveer Seguridad y Defensa en el Territorio Nacional</v>
          </cell>
          <cell r="E488" t="str">
            <v>Inteligencia estratégica y contrainteligencia</v>
          </cell>
          <cell r="F488" t="str">
            <v>Dirección Nacional de Inteligencia</v>
          </cell>
          <cell r="G488" t="str">
            <v>Desarrollo de actividades de inteligencia y contrainteligencia</v>
          </cell>
          <cell r="H488">
            <v>4596</v>
          </cell>
          <cell r="I488" t="str">
            <v>Implementación del Sistema de Información Integrado para la Inteligencia estratégica y la contrainteligencia de Estado - fase II</v>
          </cell>
          <cell r="J488" t="str">
            <v>Producto</v>
          </cell>
          <cell r="K488" t="str">
            <v>Sectorial</v>
          </cell>
          <cell r="L488" t="str">
            <v>SI</v>
          </cell>
          <cell r="M488" t="str">
            <v>NO</v>
          </cell>
          <cell r="N488" t="str">
            <v>SI</v>
          </cell>
          <cell r="O488" t="str">
            <v>SI</v>
          </cell>
          <cell r="P488" t="str">
            <v>Porcentaje</v>
          </cell>
          <cell r="Q488" t="str">
            <v>Trimestral</v>
          </cell>
          <cell r="R488" t="str">
            <v>Capacidad</v>
          </cell>
          <cell r="S488">
            <v>20</v>
          </cell>
          <cell r="T488">
            <v>40</v>
          </cell>
          <cell r="U488">
            <v>60</v>
          </cell>
          <cell r="V488">
            <v>80</v>
          </cell>
          <cell r="W488">
            <v>100</v>
          </cell>
          <cell r="X488">
            <v>100</v>
          </cell>
          <cell r="Y488">
            <v>49</v>
          </cell>
          <cell r="Z488">
            <v>72.5</v>
          </cell>
          <cell r="AA488">
            <v>49</v>
          </cell>
          <cell r="AB488">
            <v>36.25</v>
          </cell>
          <cell r="AC488">
            <v>42460.208333333299</v>
          </cell>
          <cell r="AD488">
            <v>42468.638473182902</v>
          </cell>
          <cell r="AE488" t="str">
            <v xml:space="preserve">Se vienen realizando ajustes a los módulos del sistema con usuarios funcionales. Con corte a abril se han ejecutado 682 horas. </v>
          </cell>
          <cell r="AF488">
            <v>42490.208333333299</v>
          </cell>
          <cell r="AG488">
            <v>42500.628825925902</v>
          </cell>
          <cell r="AH488" t="str">
            <v>Luz Angela Rojas La Rotta</v>
          </cell>
          <cell r="AI488" t="str">
            <v>lrojasl@dni.gov.co</v>
          </cell>
          <cell r="AJ488">
            <v>0</v>
          </cell>
          <cell r="AK488">
            <v>42551.208333333299</v>
          </cell>
          <cell r="AL488">
            <v>-43</v>
          </cell>
        </row>
        <row r="489">
          <cell r="A489">
            <v>5342</v>
          </cell>
          <cell r="B489" t="str">
            <v>Todos por un Nuevo País</v>
          </cell>
          <cell r="C489" t="str">
            <v>Seguridad, justicia y democracia para la construcción de paz</v>
          </cell>
          <cell r="D489" t="str">
            <v>Proveer Seguridad y Defensa en el Territorio Nacional</v>
          </cell>
          <cell r="E489" t="str">
            <v>Inteligencia estratégica y contrainteligencia</v>
          </cell>
          <cell r="F489" t="str">
            <v>Dirección Nacional de Inteligencia</v>
          </cell>
          <cell r="G489" t="str">
            <v>Desarrollo de actividades de inteligencia y contrainteligencia</v>
          </cell>
          <cell r="H489">
            <v>5342</v>
          </cell>
          <cell r="I489" t="str">
            <v>'Sectores cubiertos con los productos de Inteligencia Estratégica y Contrainteligencia de Estado.</v>
          </cell>
          <cell r="J489" t="str">
            <v>Producto</v>
          </cell>
          <cell r="K489" t="str">
            <v>Sectorial</v>
          </cell>
          <cell r="L489" t="str">
            <v>NO</v>
          </cell>
          <cell r="M489" t="str">
            <v>NO</v>
          </cell>
          <cell r="N489" t="str">
            <v>SI</v>
          </cell>
          <cell r="O489" t="str">
            <v>SI</v>
          </cell>
          <cell r="P489" t="str">
            <v>Número</v>
          </cell>
          <cell r="Q489" t="str">
            <v>Semestral</v>
          </cell>
          <cell r="R489" t="str">
            <v>Flujo</v>
          </cell>
          <cell r="S489">
            <v>0</v>
          </cell>
          <cell r="T489">
            <v>6</v>
          </cell>
          <cell r="U489">
            <v>8</v>
          </cell>
          <cell r="V489">
            <v>10</v>
          </cell>
          <cell r="W489">
            <v>12</v>
          </cell>
          <cell r="X489">
            <v>12</v>
          </cell>
          <cell r="Y489">
            <v>0</v>
          </cell>
          <cell r="Z489">
            <v>0</v>
          </cell>
          <cell r="AA489">
            <v>0</v>
          </cell>
          <cell r="AB489">
            <v>0</v>
          </cell>
          <cell r="AC489">
            <v>0</v>
          </cell>
          <cell r="AD489">
            <v>0</v>
          </cell>
          <cell r="AE489" t="str">
            <v>Los productos de inteligencia estratégica y contrainteligencia de Estado del mes permitieron darle cubrimiento a 6 sectores registrados en periodos anteriores.</v>
          </cell>
          <cell r="AF489">
            <v>42490.208333333299</v>
          </cell>
          <cell r="AG489">
            <v>42500.629966400498</v>
          </cell>
          <cell r="AH489" t="str">
            <v>Luz Angela Rojas La Rotta</v>
          </cell>
          <cell r="AI489" t="str">
            <v>lrojasl@dni.gov.co</v>
          </cell>
          <cell r="AJ489">
            <v>0</v>
          </cell>
          <cell r="AK489">
            <v>0</v>
          </cell>
          <cell r="AL489">
            <v>0</v>
          </cell>
        </row>
        <row r="490">
          <cell r="A490">
            <v>4597</v>
          </cell>
          <cell r="B490" t="str">
            <v>Todos por un Nuevo País</v>
          </cell>
          <cell r="C490" t="str">
            <v>Seguridad, justicia y democracia para la construcción de paz</v>
          </cell>
          <cell r="D490" t="str">
            <v>Proveer Seguridad y Defensa en el Territorio Nacional</v>
          </cell>
          <cell r="E490" t="str">
            <v>Interior</v>
          </cell>
          <cell r="F490" t="str">
            <v>MinInterior</v>
          </cell>
          <cell r="G490" t="str">
            <v>Promoción de la seguridad y convivencia ciudadana</v>
          </cell>
          <cell r="H490">
            <v>4597</v>
          </cell>
          <cell r="I490" t="str">
            <v>Proyectos de infraestructura para las ciudades y municipios en materia de integración para la convivencia implementados</v>
          </cell>
          <cell r="J490" t="str">
            <v>Producto</v>
          </cell>
          <cell r="K490" t="str">
            <v>Sectorial</v>
          </cell>
          <cell r="L490" t="str">
            <v>SI</v>
          </cell>
          <cell r="M490" t="str">
            <v>SI</v>
          </cell>
          <cell r="N490" t="str">
            <v>NO</v>
          </cell>
          <cell r="O490" t="str">
            <v>SI</v>
          </cell>
          <cell r="P490" t="str">
            <v>Centros de Integración Ciudadana</v>
          </cell>
          <cell r="Q490" t="str">
            <v>Mensual</v>
          </cell>
          <cell r="R490" t="str">
            <v>Capacidad</v>
          </cell>
          <cell r="S490">
            <v>152</v>
          </cell>
          <cell r="T490">
            <v>292</v>
          </cell>
          <cell r="U490">
            <v>432</v>
          </cell>
          <cell r="V490">
            <v>582</v>
          </cell>
          <cell r="W490">
            <v>740</v>
          </cell>
          <cell r="X490">
            <v>740</v>
          </cell>
          <cell r="Y490">
            <v>263</v>
          </cell>
          <cell r="Z490">
            <v>39.64</v>
          </cell>
          <cell r="AA490">
            <v>263</v>
          </cell>
          <cell r="AB490">
            <v>18.88</v>
          </cell>
          <cell r="AC490">
            <v>42460.208333333299</v>
          </cell>
          <cell r="AD490">
            <v>42468.706698182898</v>
          </cell>
          <cell r="AE490" t="str">
            <v xml:space="preserve">El valor acumulado de avance hasta el mes anterior es 262 proyectos. Durante el mes de Marzo de 2016, se entregó un (1) proyecto de infraestructura para las ciudades y municipios en materia de integración para la convivencia implementados en el municipio </v>
          </cell>
          <cell r="AF490">
            <v>42460.208333333299</v>
          </cell>
          <cell r="AG490">
            <v>42468.706697800902</v>
          </cell>
          <cell r="AH490" t="str">
            <v>Ramon Essau Cruz</v>
          </cell>
          <cell r="AI490" t="str">
            <v>ramon.cruz@mininterior.gov.co</v>
          </cell>
          <cell r="AJ490">
            <v>0</v>
          </cell>
          <cell r="AK490">
            <v>42490.208333333299</v>
          </cell>
          <cell r="AL490">
            <v>17</v>
          </cell>
        </row>
        <row r="491">
          <cell r="A491">
            <v>4598</v>
          </cell>
          <cell r="B491" t="str">
            <v>Todos por un Nuevo País</v>
          </cell>
          <cell r="C491" t="str">
            <v>Seguridad, justicia y democracia para la construcción de paz</v>
          </cell>
          <cell r="D491" t="str">
            <v>Proveer Seguridad y Defensa en el Territorio Nacional</v>
          </cell>
          <cell r="E491" t="str">
            <v>Interior</v>
          </cell>
          <cell r="F491" t="str">
            <v>MinInterior</v>
          </cell>
          <cell r="G491" t="str">
            <v>Promoción de la seguridad y convivencia ciudadana</v>
          </cell>
          <cell r="H491">
            <v>4598</v>
          </cell>
          <cell r="I491" t="str">
            <v>Cámaras instaladas e integradas al sistema de video-vigilancia (SIES)</v>
          </cell>
          <cell r="J491" t="str">
            <v>Producto</v>
          </cell>
          <cell r="K491" t="str">
            <v>Sectorial</v>
          </cell>
          <cell r="L491" t="str">
            <v>SI</v>
          </cell>
          <cell r="M491" t="str">
            <v>SI</v>
          </cell>
          <cell r="N491" t="str">
            <v>NO</v>
          </cell>
          <cell r="O491" t="str">
            <v>SI</v>
          </cell>
          <cell r="P491" t="str">
            <v>Camaras de Video Vigilancia</v>
          </cell>
          <cell r="Q491" t="str">
            <v>Mensual</v>
          </cell>
          <cell r="R491" t="str">
            <v>Acumulado</v>
          </cell>
          <cell r="S491">
            <v>4564</v>
          </cell>
          <cell r="T491">
            <v>2000</v>
          </cell>
          <cell r="U491">
            <v>1400</v>
          </cell>
          <cell r="V491">
            <v>1400</v>
          </cell>
          <cell r="W491">
            <v>1300</v>
          </cell>
          <cell r="X491">
            <v>6100</v>
          </cell>
          <cell r="Y491">
            <v>1539</v>
          </cell>
          <cell r="Z491">
            <v>100</v>
          </cell>
          <cell r="AA491">
            <v>3980</v>
          </cell>
          <cell r="AB491">
            <v>65.245999999999995</v>
          </cell>
          <cell r="AC491">
            <v>42490.208333333299</v>
          </cell>
          <cell r="AD491">
            <v>42501.790763773097</v>
          </cell>
          <cell r="AE491" t="str">
            <v>El acumulado al mes anterior es de 663 cámaras. Durante el mes de Abril de 2016, se entregaron un total de 876 cámaras discriminadas de la siguiente manera: Medellín-Antioquia (97), Pto Tejada-Cauca (77), Cartagena-Bolívar (154), Chipaque-C/marca (35), Ri</v>
          </cell>
          <cell r="AF491">
            <v>42490.208333333299</v>
          </cell>
          <cell r="AG491">
            <v>42501.790763622703</v>
          </cell>
          <cell r="AH491" t="str">
            <v>Maria Fernanda Álvarez Carreño</v>
          </cell>
          <cell r="AI491" t="str">
            <v>maria.alvarez@mininterior.gov.co</v>
          </cell>
          <cell r="AJ491">
            <v>0</v>
          </cell>
          <cell r="AK491">
            <v>42520.208333333299</v>
          </cell>
          <cell r="AL491">
            <v>-13</v>
          </cell>
        </row>
        <row r="492">
          <cell r="A492">
            <v>4599</v>
          </cell>
          <cell r="B492" t="str">
            <v>Todos por un Nuevo País</v>
          </cell>
          <cell r="C492" t="str">
            <v>Seguridad, justicia y democracia para la construcción de paz</v>
          </cell>
          <cell r="D492" t="str">
            <v>Proveer Seguridad y Defensa en el Territorio Nacional</v>
          </cell>
          <cell r="E492" t="str">
            <v>Interior</v>
          </cell>
          <cell r="F492" t="str">
            <v>MinInterior</v>
          </cell>
          <cell r="G492" t="str">
            <v>Promoción de la seguridad y convivencia ciudadana</v>
          </cell>
          <cell r="H492">
            <v>4599</v>
          </cell>
          <cell r="I492" t="str">
            <v>Entidades territoriales asistidas en la implementación de planes de seguridad y convivencia ciudadana bajo lineamientos estandarizados de seguimiento y evaluación</v>
          </cell>
          <cell r="J492" t="str">
            <v>Producto</v>
          </cell>
          <cell r="K492" t="str">
            <v>Sectorial</v>
          </cell>
          <cell r="L492" t="str">
            <v>SI</v>
          </cell>
          <cell r="M492" t="str">
            <v>SI</v>
          </cell>
          <cell r="N492" t="str">
            <v>NO</v>
          </cell>
          <cell r="O492" t="str">
            <v>SI</v>
          </cell>
          <cell r="P492" t="str">
            <v>Entidades territoriales</v>
          </cell>
          <cell r="Q492" t="str">
            <v>Mensual</v>
          </cell>
          <cell r="R492" t="str">
            <v>Stock</v>
          </cell>
          <cell r="S492">
            <v>16</v>
          </cell>
          <cell r="T492">
            <v>32</v>
          </cell>
          <cell r="U492">
            <v>32</v>
          </cell>
          <cell r="V492">
            <v>32</v>
          </cell>
          <cell r="W492">
            <v>32</v>
          </cell>
          <cell r="X492">
            <v>32</v>
          </cell>
          <cell r="Y492">
            <v>53</v>
          </cell>
          <cell r="Z492">
            <v>100</v>
          </cell>
          <cell r="AA492">
            <v>53</v>
          </cell>
          <cell r="AB492">
            <v>100</v>
          </cell>
          <cell r="AC492">
            <v>42490.208333333299</v>
          </cell>
          <cell r="AD492">
            <v>42496.7691150463</v>
          </cell>
          <cell r="AE492" t="str">
            <v>Asistencia técnica en la formulación e implementación de los Planes Integrales de Seguridad y Convivencia Ciudadana a las siguientes 9 entidades territoriales, en el mes de abril: 1. Departamento de Caquetá y municipio de Milan (2) 2. Departamento Antioqu</v>
          </cell>
          <cell r="AF492">
            <v>42490.208333333299</v>
          </cell>
          <cell r="AG492">
            <v>42496.769114895797</v>
          </cell>
          <cell r="AH492" t="str">
            <v>Sandra Patricia Devia Ruiz</v>
          </cell>
          <cell r="AI492" t="str">
            <v>sdevia@mininterior.gov.co</v>
          </cell>
          <cell r="AJ492">
            <v>0</v>
          </cell>
          <cell r="AK492">
            <v>42520.208333333299</v>
          </cell>
          <cell r="AL492">
            <v>-13</v>
          </cell>
        </row>
        <row r="493">
          <cell r="A493">
            <v>4606</v>
          </cell>
          <cell r="B493" t="str">
            <v>Todos por un Nuevo País</v>
          </cell>
          <cell r="C493" t="str">
            <v>Seguridad, justicia y democracia para la construcción de paz</v>
          </cell>
          <cell r="D493" t="str">
            <v>Proveer Seguridad y Defensa en el Territorio Nacional</v>
          </cell>
          <cell r="E493" t="str">
            <v>Interior</v>
          </cell>
          <cell r="F493" t="str">
            <v>MinInterior</v>
          </cell>
          <cell r="G493" t="str">
            <v>Promoción de la seguridad y convivencia ciudadana</v>
          </cell>
          <cell r="H493">
            <v>4606</v>
          </cell>
          <cell r="I493" t="str">
            <v>Autoridades territoriales asistidas en diálogo social, prevención de conflictividades y construcción de acuerdos comunitarios</v>
          </cell>
          <cell r="J493" t="str">
            <v>Gestión</v>
          </cell>
          <cell r="K493" t="str">
            <v>Sectorial</v>
          </cell>
          <cell r="L493" t="str">
            <v>SI</v>
          </cell>
          <cell r="M493" t="str">
            <v>SI</v>
          </cell>
          <cell r="N493" t="str">
            <v>NO</v>
          </cell>
          <cell r="O493" t="str">
            <v>SI</v>
          </cell>
          <cell r="P493" t="str">
            <v>Entidades territoriales</v>
          </cell>
          <cell r="Q493" t="str">
            <v>Mensual</v>
          </cell>
          <cell r="R493" t="str">
            <v>Stock</v>
          </cell>
          <cell r="S493">
            <v>14</v>
          </cell>
          <cell r="T493">
            <v>32</v>
          </cell>
          <cell r="U493">
            <v>32</v>
          </cell>
          <cell r="V493">
            <v>32</v>
          </cell>
          <cell r="W493">
            <v>32</v>
          </cell>
          <cell r="X493">
            <v>32</v>
          </cell>
          <cell r="Y493">
            <v>0</v>
          </cell>
          <cell r="Z493">
            <v>0</v>
          </cell>
          <cell r="AA493">
            <v>0</v>
          </cell>
          <cell r="AB493">
            <v>0</v>
          </cell>
          <cell r="AC493">
            <v>0</v>
          </cell>
          <cell r="AD493">
            <v>0</v>
          </cell>
          <cell r="AE493">
            <v>0</v>
          </cell>
          <cell r="AF493">
            <v>0</v>
          </cell>
          <cell r="AG493">
            <v>0</v>
          </cell>
          <cell r="AH493" t="str">
            <v>Sandra Patricia Devia Ruiz</v>
          </cell>
          <cell r="AI493" t="str">
            <v>sdevia@mininterior.gov.co</v>
          </cell>
          <cell r="AJ493">
            <v>0</v>
          </cell>
          <cell r="AK493">
            <v>0</v>
          </cell>
          <cell r="AL493">
            <v>0</v>
          </cell>
        </row>
        <row r="494">
          <cell r="A494">
            <v>5310</v>
          </cell>
          <cell r="B494" t="str">
            <v>Todos por un Nuevo País</v>
          </cell>
          <cell r="C494" t="str">
            <v>Seguridad, justicia y democracia para la construcción de paz</v>
          </cell>
          <cell r="D494" t="str">
            <v>Proveer Seguridad y Defensa en el Territorio Nacional</v>
          </cell>
          <cell r="E494" t="str">
            <v>Interior</v>
          </cell>
          <cell r="F494" t="str">
            <v>MinInterior</v>
          </cell>
          <cell r="G494" t="str">
            <v>Promoción de la seguridad y convivencia ciudadana</v>
          </cell>
          <cell r="H494">
            <v>5310</v>
          </cell>
          <cell r="I494" t="str">
            <v>Municipios de postconflicto con Centros Ciudadanos para Convivencia y Diálogo Social</v>
          </cell>
          <cell r="J494" t="str">
            <v>Gestión</v>
          </cell>
          <cell r="K494" t="str">
            <v>Sectorial</v>
          </cell>
          <cell r="L494" t="str">
            <v>NO</v>
          </cell>
          <cell r="M494" t="str">
            <v>SI</v>
          </cell>
          <cell r="N494" t="str">
            <v>NO</v>
          </cell>
          <cell r="O494" t="str">
            <v>SI</v>
          </cell>
          <cell r="P494" t="str">
            <v>Municipios</v>
          </cell>
          <cell r="Q494" t="str">
            <v>Mensual</v>
          </cell>
          <cell r="R494" t="str">
            <v>Acumulado</v>
          </cell>
          <cell r="S494">
            <v>29</v>
          </cell>
          <cell r="T494">
            <v>20</v>
          </cell>
          <cell r="U494">
            <v>65</v>
          </cell>
          <cell r="V494">
            <v>75</v>
          </cell>
          <cell r="W494">
            <v>92</v>
          </cell>
          <cell r="X494">
            <v>252</v>
          </cell>
          <cell r="Y494">
            <v>0</v>
          </cell>
          <cell r="Z494">
            <v>0</v>
          </cell>
          <cell r="AA494">
            <v>20</v>
          </cell>
          <cell r="AB494">
            <v>7.94</v>
          </cell>
          <cell r="AC494">
            <v>42460.208333333299</v>
          </cell>
          <cell r="AD494">
            <v>42468.707164699103</v>
          </cell>
          <cell r="AE494" t="str">
            <v xml:space="preserve">No se reportan municipios de postconflicto con Centros de Integración ciudadana para este mes. Durante el mes de Marzo se realizaron visitas de seguimiento y control en los departamentos de: Huila, Nariño, Cauca, Bolívar, La Guajira, Norte de Santander. </v>
          </cell>
          <cell r="AF494">
            <v>42460.208333333299</v>
          </cell>
          <cell r="AG494">
            <v>42468.707164548599</v>
          </cell>
          <cell r="AH494" t="str">
            <v>Maria Fernanda Álvarez Carreño</v>
          </cell>
          <cell r="AI494" t="str">
            <v>maria.alvarez@mininterior.gov.co</v>
          </cell>
          <cell r="AJ494">
            <v>0</v>
          </cell>
          <cell r="AK494">
            <v>42490.208333333299</v>
          </cell>
          <cell r="AL494">
            <v>17</v>
          </cell>
        </row>
        <row r="495">
          <cell r="A495">
            <v>4853</v>
          </cell>
          <cell r="B495" t="str">
            <v>Todos por un Nuevo País</v>
          </cell>
          <cell r="C495" t="str">
            <v>Seguridad, justicia y democracia para la construcción de paz</v>
          </cell>
          <cell r="D495" t="str">
            <v>Proveer Seguridad y Defensa en el Territorio Nacional</v>
          </cell>
          <cell r="E495" t="str">
            <v>TIC</v>
          </cell>
          <cell r="F495" t="str">
            <v>MINTIC</v>
          </cell>
          <cell r="G495" t="str">
            <v>Promocion del desarrollo de los Servicios TIC bajo un marco normativo, institucional y regulatorio convergente.</v>
          </cell>
          <cell r="H495">
            <v>4853</v>
          </cell>
          <cell r="I495" t="str">
            <v>Trámites y servicios de impacto social disponibles en línea</v>
          </cell>
          <cell r="J495" t="str">
            <v>Producto</v>
          </cell>
          <cell r="K495" t="str">
            <v>Sectorial</v>
          </cell>
          <cell r="L495" t="str">
            <v>SI</v>
          </cell>
          <cell r="M495" t="str">
            <v>NO</v>
          </cell>
          <cell r="N495" t="str">
            <v>NO</v>
          </cell>
          <cell r="O495" t="str">
            <v>SI</v>
          </cell>
          <cell r="P495" t="str">
            <v>Tramites y servicios</v>
          </cell>
          <cell r="Q495" t="str">
            <v>Anual</v>
          </cell>
          <cell r="R495" t="str">
            <v>Acumulado</v>
          </cell>
          <cell r="S495">
            <v>0</v>
          </cell>
          <cell r="T495">
            <v>0</v>
          </cell>
          <cell r="U495">
            <v>4</v>
          </cell>
          <cell r="V495">
            <v>8</v>
          </cell>
          <cell r="W495">
            <v>5</v>
          </cell>
          <cell r="X495">
            <v>17</v>
          </cell>
          <cell r="Y495">
            <v>0</v>
          </cell>
          <cell r="Z495">
            <v>0</v>
          </cell>
          <cell r="AA495">
            <v>0</v>
          </cell>
          <cell r="AB495">
            <v>0</v>
          </cell>
          <cell r="AC495">
            <v>0</v>
          </cell>
          <cell r="AD495">
            <v>0</v>
          </cell>
          <cell r="AE495" t="str">
            <v>LOGROS: * Con base en el plan establecido por las entidades líderes, se iniciaron las mesas de trabajo para el desarrollo de los proyectos con la Registraduría Nacional, el Ministerio de Justicia, la DIAN y el Ministerio de Comercio. Adicionalmente, se co</v>
          </cell>
          <cell r="AF495">
            <v>42490.208333333299</v>
          </cell>
          <cell r="AG495">
            <v>42500.394507638899</v>
          </cell>
          <cell r="AH495" t="str">
            <v>Francy Johanna Pimiento Quintero</v>
          </cell>
          <cell r="AI495" t="str">
            <v>johanna.pimiento@gobiernoenlinea.gov.co</v>
          </cell>
          <cell r="AJ495">
            <v>30</v>
          </cell>
          <cell r="AK495">
            <v>0</v>
          </cell>
          <cell r="AL495">
            <v>0</v>
          </cell>
        </row>
        <row r="496">
          <cell r="A496">
            <v>4854</v>
          </cell>
          <cell r="B496" t="str">
            <v>Todos por un Nuevo País</v>
          </cell>
          <cell r="C496" t="str">
            <v>Seguridad, justicia y democracia para la construcción de paz</v>
          </cell>
          <cell r="D496" t="str">
            <v>Proveer Seguridad y Defensa en el Territorio Nacional</v>
          </cell>
          <cell r="E496" t="str">
            <v>TIC</v>
          </cell>
          <cell r="F496" t="str">
            <v>MINTIC</v>
          </cell>
          <cell r="G496" t="str">
            <v>Promocion del desarrollo de los Servicios TIC bajo un marco normativo, institucional y regulatorio convergente.</v>
          </cell>
          <cell r="H496">
            <v>4854</v>
          </cell>
          <cell r="I496" t="str">
            <v>Trámites, servicios y productos certificados en Gobierno en línea</v>
          </cell>
          <cell r="J496" t="str">
            <v>Producto</v>
          </cell>
          <cell r="K496" t="str">
            <v>Sectorial</v>
          </cell>
          <cell r="L496" t="str">
            <v>SI</v>
          </cell>
          <cell r="M496" t="str">
            <v>NO</v>
          </cell>
          <cell r="N496" t="str">
            <v>NO</v>
          </cell>
          <cell r="O496" t="str">
            <v>SI</v>
          </cell>
          <cell r="P496" t="str">
            <v>Trámites, servicios y productos</v>
          </cell>
          <cell r="Q496" t="str">
            <v>Anual</v>
          </cell>
          <cell r="R496" t="str">
            <v>Acumulado</v>
          </cell>
          <cell r="S496">
            <v>0</v>
          </cell>
          <cell r="T496">
            <v>0</v>
          </cell>
          <cell r="U496">
            <v>100</v>
          </cell>
          <cell r="V496">
            <v>300</v>
          </cell>
          <cell r="W496">
            <v>310</v>
          </cell>
          <cell r="X496">
            <v>710</v>
          </cell>
          <cell r="Y496">
            <v>0</v>
          </cell>
          <cell r="Z496">
            <v>0</v>
          </cell>
          <cell r="AA496">
            <v>0</v>
          </cell>
          <cell r="AB496">
            <v>0</v>
          </cell>
          <cell r="AC496">
            <v>0</v>
          </cell>
          <cell r="AD496">
            <v>0</v>
          </cell>
          <cell r="AE496" t="str">
            <v>LOGROS: * Análisis, funcionalidad y operatividad de la plataforma y comunidad virtual del Sello. * Se llevó a cabo la discusión de acciones estratégicas de apropiación del sello. * Se adelantó la definición de requisitos funcionales y no funcionales de la</v>
          </cell>
          <cell r="AF496">
            <v>42490.208333333299</v>
          </cell>
          <cell r="AG496">
            <v>42500.3949599884</v>
          </cell>
          <cell r="AH496" t="str">
            <v>Francy Johanna Pimiento Quintero</v>
          </cell>
          <cell r="AI496" t="str">
            <v>johanna.pimiento@gobiernoenlinea.gov.co</v>
          </cell>
          <cell r="AJ496">
            <v>30</v>
          </cell>
          <cell r="AK496">
            <v>0</v>
          </cell>
          <cell r="AL496">
            <v>0</v>
          </cell>
        </row>
        <row r="497">
          <cell r="A497">
            <v>4849</v>
          </cell>
          <cell r="B497" t="str">
            <v>Todos por un Nuevo País</v>
          </cell>
          <cell r="C497" t="str">
            <v>Seguridad, justicia y democracia para la construcción de paz</v>
          </cell>
          <cell r="D497" t="str">
            <v>Proveer Seguridad y Defensa en el Territorio Nacional</v>
          </cell>
          <cell r="E497" t="str">
            <v>TIC</v>
          </cell>
          <cell r="F497" t="str">
            <v>MINTIC</v>
          </cell>
          <cell r="G497" t="str">
            <v>Promocion del desarrollo de los Servicios TIC bajo un marco normativo, institucional y regulatorio convergente.</v>
          </cell>
          <cell r="H497">
            <v>4849</v>
          </cell>
          <cell r="I497" t="str">
            <v>Sectores de la administración pública que adoptan el modelo de seguridad y privacidad de la información en el Estado</v>
          </cell>
          <cell r="J497" t="str">
            <v>Producto</v>
          </cell>
          <cell r="K497" t="str">
            <v>Sectorial</v>
          </cell>
          <cell r="L497" t="str">
            <v>SI</v>
          </cell>
          <cell r="M497" t="str">
            <v>NO</v>
          </cell>
          <cell r="N497" t="str">
            <v>NO</v>
          </cell>
          <cell r="O497" t="str">
            <v>SI</v>
          </cell>
          <cell r="P497" t="str">
            <v>Sectores</v>
          </cell>
          <cell r="Q497" t="str">
            <v>Semestral</v>
          </cell>
          <cell r="R497" t="str">
            <v>Capacidad</v>
          </cell>
          <cell r="S497">
            <v>0</v>
          </cell>
          <cell r="T497">
            <v>4</v>
          </cell>
          <cell r="U497">
            <v>8</v>
          </cell>
          <cell r="V497">
            <v>16</v>
          </cell>
          <cell r="W497">
            <v>24</v>
          </cell>
          <cell r="X497">
            <v>24</v>
          </cell>
          <cell r="Y497">
            <v>0</v>
          </cell>
          <cell r="Z497">
            <v>0</v>
          </cell>
          <cell r="AA497">
            <v>0</v>
          </cell>
          <cell r="AB497">
            <v>0</v>
          </cell>
          <cell r="AC497">
            <v>0</v>
          </cell>
          <cell r="AD497">
            <v>0</v>
          </cell>
          <cell r="AE497" t="str">
            <v xml:space="preserve">Se definió los 4 Sectores que recibirán acompañamiento prioritario en la adopción del Modelo de Seguridad y Privacidad de TI, así: Agro, Transporte, Vivienda y Trabajo, teniendo en cuenta el mapa de ruta y el interés demostrado por estos Sectores para la </v>
          </cell>
          <cell r="AF497">
            <v>42490.208333333299</v>
          </cell>
          <cell r="AG497">
            <v>42500.408881631898</v>
          </cell>
          <cell r="AH497" t="str">
            <v>Jorge Fernando Bejarano Lobo</v>
          </cell>
          <cell r="AI497" t="str">
            <v>jbejarano@mintic.gov.co</v>
          </cell>
          <cell r="AJ497">
            <v>10</v>
          </cell>
          <cell r="AK497">
            <v>0</v>
          </cell>
          <cell r="AL497">
            <v>0</v>
          </cell>
        </row>
        <row r="498">
          <cell r="A498">
            <v>4850</v>
          </cell>
          <cell r="B498" t="str">
            <v>Todos por un Nuevo País</v>
          </cell>
          <cell r="C498" t="str">
            <v>Seguridad, justicia y democracia para la construcción de paz</v>
          </cell>
          <cell r="D498" t="str">
            <v>Proveer Seguridad y Defensa en el Territorio Nacional</v>
          </cell>
          <cell r="E498" t="str">
            <v>TIC</v>
          </cell>
          <cell r="F498" t="str">
            <v>MINTIC</v>
          </cell>
          <cell r="G498" t="str">
            <v>Promocion del desarrollo de los Servicios TIC bajo un marco normativo, institucional y regulatorio convergente.</v>
          </cell>
          <cell r="H498">
            <v>4850</v>
          </cell>
          <cell r="I498" t="str">
            <v>Ciudadanos que interactúan en línea con entidades de gobierno</v>
          </cell>
          <cell r="J498" t="str">
            <v>Producto</v>
          </cell>
          <cell r="K498" t="str">
            <v>Sectorial</v>
          </cell>
          <cell r="L498" t="str">
            <v>SI</v>
          </cell>
          <cell r="M498" t="str">
            <v>NO</v>
          </cell>
          <cell r="N498" t="str">
            <v>NO</v>
          </cell>
          <cell r="O498" t="str">
            <v>SI</v>
          </cell>
          <cell r="P498" t="str">
            <v>Porcentaje</v>
          </cell>
          <cell r="Q498" t="str">
            <v>Anual</v>
          </cell>
          <cell r="R498" t="str">
            <v>Capacidad</v>
          </cell>
          <cell r="S498">
            <v>65.099999999999994</v>
          </cell>
          <cell r="T498">
            <v>72</v>
          </cell>
          <cell r="U498">
            <v>74</v>
          </cell>
          <cell r="V498">
            <v>76</v>
          </cell>
          <cell r="W498">
            <v>78</v>
          </cell>
          <cell r="X498">
            <v>78</v>
          </cell>
          <cell r="Y498">
            <v>0</v>
          </cell>
          <cell r="Z498">
            <v>0</v>
          </cell>
          <cell r="AA498">
            <v>0</v>
          </cell>
          <cell r="AB498">
            <v>0</v>
          </cell>
          <cell r="AC498">
            <v>0</v>
          </cell>
          <cell r="AD498">
            <v>0</v>
          </cell>
          <cell r="AE498" t="str">
            <v>Sí Virtual LOGROS * Integración 25 trámites transaccionales * 93.544 accesos a trámites * Actividades de comunicación y nuevas para twitter SiVirtualCO. * Propuesta de nueva visión del portal RETOS: * Piloto consulta puntaje del Sisben * Piloto de PQRS Au</v>
          </cell>
          <cell r="AF498">
            <v>42490.208333333299</v>
          </cell>
          <cell r="AG498">
            <v>42500.397225000001</v>
          </cell>
          <cell r="AH498" t="str">
            <v>Francy Johanna Pimiento Quintero</v>
          </cell>
          <cell r="AI498" t="str">
            <v>johanna.pimiento@gobiernoenlinea.gov.co</v>
          </cell>
          <cell r="AJ498">
            <v>30</v>
          </cell>
          <cell r="AK498">
            <v>0</v>
          </cell>
          <cell r="AL498">
            <v>0</v>
          </cell>
        </row>
        <row r="499">
          <cell r="A499">
            <v>4851</v>
          </cell>
          <cell r="B499" t="str">
            <v>Todos por un Nuevo País</v>
          </cell>
          <cell r="C499" t="str">
            <v>Seguridad, justicia y democracia para la construcción de paz</v>
          </cell>
          <cell r="D499" t="str">
            <v>Proveer Seguridad y Defensa en el Territorio Nacional</v>
          </cell>
          <cell r="E499" t="str">
            <v>TIC</v>
          </cell>
          <cell r="F499" t="str">
            <v>MINTIC</v>
          </cell>
          <cell r="G499" t="str">
            <v>Promocion del desarrollo de los Servicios TIC bajo un marco normativo, institucional y regulatorio convergente.</v>
          </cell>
          <cell r="H499">
            <v>4851</v>
          </cell>
          <cell r="I499" t="str">
            <v>Empresarios que interactúan en línea con entidades de gobierno</v>
          </cell>
          <cell r="J499" t="str">
            <v>Producto</v>
          </cell>
          <cell r="K499" t="str">
            <v>Sectorial</v>
          </cell>
          <cell r="L499" t="str">
            <v>SI</v>
          </cell>
          <cell r="M499" t="str">
            <v>NO</v>
          </cell>
          <cell r="N499" t="str">
            <v>NO</v>
          </cell>
          <cell r="O499" t="str">
            <v>SI</v>
          </cell>
          <cell r="P499" t="str">
            <v>Porcentaje</v>
          </cell>
          <cell r="Q499" t="str">
            <v>Anual</v>
          </cell>
          <cell r="R499" t="str">
            <v>Capacidad</v>
          </cell>
          <cell r="S499">
            <v>81</v>
          </cell>
          <cell r="T499">
            <v>82</v>
          </cell>
          <cell r="U499">
            <v>84</v>
          </cell>
          <cell r="V499">
            <v>86</v>
          </cell>
          <cell r="W499">
            <v>88</v>
          </cell>
          <cell r="X499">
            <v>88</v>
          </cell>
          <cell r="Y499">
            <v>0</v>
          </cell>
          <cell r="Z499">
            <v>0</v>
          </cell>
          <cell r="AA499">
            <v>0</v>
          </cell>
          <cell r="AB499">
            <v>0</v>
          </cell>
          <cell r="AC499">
            <v>0</v>
          </cell>
          <cell r="AD499">
            <v>0</v>
          </cell>
          <cell r="AE499" t="str">
            <v>Sí Virtual LOGROS * Integración 25 trámites transaccionales * 93.544 accesos a trámites * Actividades de comunicación y nuevas para twitter SiVirtualCO. * Propuesta de nueva visión del portal RETOS: * Piloto consulta puntaje del Sisben * Piloto de PQRS Au</v>
          </cell>
          <cell r="AF499">
            <v>42490.208333333299</v>
          </cell>
          <cell r="AG499">
            <v>42500.397645057899</v>
          </cell>
          <cell r="AH499" t="str">
            <v>Francy Johanna Pimiento Quintero</v>
          </cell>
          <cell r="AI499" t="str">
            <v>johanna.pimiento@gobiernoenlinea.gov.co</v>
          </cell>
          <cell r="AJ499">
            <v>30</v>
          </cell>
          <cell r="AK499">
            <v>0</v>
          </cell>
          <cell r="AL499">
            <v>0</v>
          </cell>
        </row>
        <row r="500">
          <cell r="A500">
            <v>4852</v>
          </cell>
          <cell r="B500" t="str">
            <v>Todos por un Nuevo País</v>
          </cell>
          <cell r="C500" t="str">
            <v>Seguridad, justicia y democracia para la construcción de paz</v>
          </cell>
          <cell r="D500" t="str">
            <v>Proveer Seguridad y Defensa en el Territorio Nacional</v>
          </cell>
          <cell r="E500" t="str">
            <v>TIC</v>
          </cell>
          <cell r="F500" t="str">
            <v>MINTIC</v>
          </cell>
          <cell r="G500" t="str">
            <v>Promocion del desarrollo de los Servicios TIC bajo un marco normativo, institucional y regulatorio convergente.</v>
          </cell>
          <cell r="H500">
            <v>4852</v>
          </cell>
          <cell r="I500" t="str">
            <v>Ciudadanos que participan en el Estado por medios electrónicos</v>
          </cell>
          <cell r="J500" t="str">
            <v>Producto</v>
          </cell>
          <cell r="K500" t="str">
            <v>Sectorial</v>
          </cell>
          <cell r="L500" t="str">
            <v>SI</v>
          </cell>
          <cell r="M500" t="str">
            <v>NO</v>
          </cell>
          <cell r="N500" t="str">
            <v>NO</v>
          </cell>
          <cell r="O500" t="str">
            <v>SI</v>
          </cell>
          <cell r="P500" t="str">
            <v>Porcentaje</v>
          </cell>
          <cell r="Q500" t="str">
            <v>Anual</v>
          </cell>
          <cell r="R500" t="str">
            <v>Capacidad</v>
          </cell>
          <cell r="S500">
            <v>11</v>
          </cell>
          <cell r="T500">
            <v>18</v>
          </cell>
          <cell r="U500">
            <v>20</v>
          </cell>
          <cell r="V500">
            <v>22</v>
          </cell>
          <cell r="W500">
            <v>24</v>
          </cell>
          <cell r="X500">
            <v>24</v>
          </cell>
          <cell r="Y500">
            <v>0</v>
          </cell>
          <cell r="Z500">
            <v>0</v>
          </cell>
          <cell r="AA500">
            <v>0</v>
          </cell>
          <cell r="AB500">
            <v>0</v>
          </cell>
          <cell r="AC500">
            <v>0</v>
          </cell>
          <cell r="AD500">
            <v>0</v>
          </cell>
          <cell r="AE500" t="str">
            <v>Participación Ciudadana: LOGROS: * Campaña: cambio climático, día de las víctimas #RestituirEsPaz y consulta para mejorar los índices de lectura en el país. RETOS: * Relacionamiento territorial y actualización de base de datos de redes sociales de territo</v>
          </cell>
          <cell r="AF500">
            <v>42490.208333333299</v>
          </cell>
          <cell r="AG500">
            <v>42500.39615</v>
          </cell>
          <cell r="AH500" t="str">
            <v>Francy Johanna Pimiento Quintero</v>
          </cell>
          <cell r="AI500" t="str">
            <v>johanna.pimiento@gobiernoenlinea.gov.co</v>
          </cell>
          <cell r="AJ500">
            <v>30</v>
          </cell>
          <cell r="AK500">
            <v>0</v>
          </cell>
          <cell r="AL500">
            <v>0</v>
          </cell>
        </row>
        <row r="501">
          <cell r="A501">
            <v>4418</v>
          </cell>
          <cell r="B501" t="str">
            <v>Todos por un Nuevo País</v>
          </cell>
          <cell r="C501" t="str">
            <v>Seguridad, justicia y democracia para la construcción de paz</v>
          </cell>
          <cell r="D501" t="str">
            <v>Promover la prestación, administración y acceso a los servicios de justicia con un enfoque sistémico y territorial.</v>
          </cell>
          <cell r="E501" t="str">
            <v>Justicia</v>
          </cell>
          <cell r="F501" t="str">
            <v>MinJusticia</v>
          </cell>
          <cell r="G501" t="str">
            <v>Mejora del acceso a la justicia formal y jurisdiccional desde el Sector Justicia</v>
          </cell>
          <cell r="H501">
            <v>4418</v>
          </cell>
          <cell r="I501" t="str">
            <v>Nuevas Casas de Justicia y nuevos Centros de Convivencia Ciudadana construidos y con nuevo modelo de atención integral</v>
          </cell>
          <cell r="J501" t="str">
            <v>Producto</v>
          </cell>
          <cell r="K501" t="str">
            <v>Sectorial</v>
          </cell>
          <cell r="L501" t="str">
            <v>SI</v>
          </cell>
          <cell r="M501" t="str">
            <v>NO</v>
          </cell>
          <cell r="N501" t="str">
            <v>NO</v>
          </cell>
          <cell r="O501" t="str">
            <v>SI</v>
          </cell>
          <cell r="P501" t="str">
            <v>Casas de Justicia y Centros de Convivencia Ciudadana</v>
          </cell>
          <cell r="Q501" t="str">
            <v>Anual</v>
          </cell>
          <cell r="R501" t="str">
            <v>Acumulado</v>
          </cell>
          <cell r="S501">
            <v>0</v>
          </cell>
          <cell r="T501">
            <v>2</v>
          </cell>
          <cell r="U501">
            <v>2</v>
          </cell>
          <cell r="V501">
            <v>4</v>
          </cell>
          <cell r="W501">
            <v>12</v>
          </cell>
          <cell r="X501">
            <v>20</v>
          </cell>
          <cell r="Y501">
            <v>0</v>
          </cell>
          <cell r="Z501">
            <v>0</v>
          </cell>
          <cell r="AA501">
            <v>0</v>
          </cell>
          <cell r="AB501">
            <v>0</v>
          </cell>
          <cell r="AC501">
            <v>0</v>
          </cell>
          <cell r="AD501">
            <v>0</v>
          </cell>
          <cell r="AE501" t="str">
            <v>El 4 de marzo se inauguró la tercera Casas de justicia en Cali (Valle del Cauca); sin embargo, está pendiente la puesta en operación del nuevo modelo de atención integral. Está pendiente la puesta en operación de los Centros de Convivencia Ciudadana de Fo</v>
          </cell>
          <cell r="AF501">
            <v>42429.208333333299</v>
          </cell>
          <cell r="AG501">
            <v>42500.666697766203</v>
          </cell>
          <cell r="AH501" t="str">
            <v>Adela del Pilar Parra González</v>
          </cell>
          <cell r="AI501" t="str">
            <v>aparra@dnp.gov.co</v>
          </cell>
          <cell r="AJ501">
            <v>30</v>
          </cell>
          <cell r="AK501">
            <v>0</v>
          </cell>
          <cell r="AL501">
            <v>0</v>
          </cell>
        </row>
        <row r="502">
          <cell r="A502">
            <v>4419</v>
          </cell>
          <cell r="B502" t="str">
            <v>Todos por un Nuevo País</v>
          </cell>
          <cell r="C502" t="str">
            <v>Seguridad, justicia y democracia para la construcción de paz</v>
          </cell>
          <cell r="D502" t="str">
            <v>Promover la prestación, administración y acceso a los servicios de justicia con un enfoque sistémico y territorial.</v>
          </cell>
          <cell r="E502" t="str">
            <v>Justicia</v>
          </cell>
          <cell r="F502" t="str">
            <v>MinJusticia</v>
          </cell>
          <cell r="G502" t="str">
            <v>Mejora del acceso a la justicia formal y jurisdiccional desde el Sector Justicia</v>
          </cell>
          <cell r="H502">
            <v>4419</v>
          </cell>
          <cell r="I502" t="str">
            <v> Casas de Justicia y Centro de Convivencia Ciudadana incorporadas al sistema de información central</v>
          </cell>
          <cell r="J502" t="str">
            <v>Producto</v>
          </cell>
          <cell r="K502" t="str">
            <v>Sectorial</v>
          </cell>
          <cell r="L502" t="str">
            <v>SI</v>
          </cell>
          <cell r="M502" t="str">
            <v>NO</v>
          </cell>
          <cell r="N502" t="str">
            <v>NO</v>
          </cell>
          <cell r="O502" t="str">
            <v>SI</v>
          </cell>
          <cell r="P502" t="str">
            <v>Casas de Justicia y Centros de Convivencia Ciudadana</v>
          </cell>
          <cell r="Q502" t="str">
            <v>Trimestral</v>
          </cell>
          <cell r="R502" t="str">
            <v>Acumulado</v>
          </cell>
          <cell r="S502">
            <v>20</v>
          </cell>
          <cell r="T502">
            <v>15</v>
          </cell>
          <cell r="U502">
            <v>15</v>
          </cell>
          <cell r="V502">
            <v>15</v>
          </cell>
          <cell r="W502">
            <v>15</v>
          </cell>
          <cell r="X502">
            <v>60</v>
          </cell>
          <cell r="Y502">
            <v>0</v>
          </cell>
          <cell r="Z502">
            <v>0</v>
          </cell>
          <cell r="AA502">
            <v>0</v>
          </cell>
          <cell r="AB502">
            <v>0</v>
          </cell>
          <cell r="AC502">
            <v>0</v>
          </cell>
          <cell r="AD502">
            <v>0</v>
          </cell>
          <cell r="AE502" t="str">
            <v>Con corte a febrero 29 de 2016, se está organizando el cronograma de capacitación para gestionar el ingreso de las Casas y Centros al Sistema. Datos tomados del Programa Nacional de Casas de Justicia y Convivencia Ciudadana; reporte realizado el 10 de mar</v>
          </cell>
          <cell r="AF502">
            <v>42429.208333333299</v>
          </cell>
          <cell r="AG502">
            <v>42500.670430821803</v>
          </cell>
          <cell r="AH502" t="str">
            <v>Adela del Pilar Parra González</v>
          </cell>
          <cell r="AI502" t="str">
            <v>aparra@dnp.gov.co</v>
          </cell>
          <cell r="AJ502">
            <v>30</v>
          </cell>
          <cell r="AK502">
            <v>0</v>
          </cell>
          <cell r="AL502">
            <v>0</v>
          </cell>
        </row>
        <row r="503">
          <cell r="A503">
            <v>4421</v>
          </cell>
          <cell r="B503" t="str">
            <v>Todos por un Nuevo País</v>
          </cell>
          <cell r="C503" t="str">
            <v>Seguridad, justicia y democracia para la construcción de paz</v>
          </cell>
          <cell r="D503" t="str">
            <v>Promover la prestación, administración y acceso a los servicios de justicia con un enfoque sistémico y territorial.</v>
          </cell>
          <cell r="E503" t="str">
            <v>Justicia</v>
          </cell>
          <cell r="F503" t="str">
            <v>MinJusticia</v>
          </cell>
          <cell r="G503" t="str">
            <v>Mejora del acceso a la justicia formal y jurisdiccional desde el Sector Justicia</v>
          </cell>
          <cell r="H503">
            <v>4421</v>
          </cell>
          <cell r="I503" t="str">
            <v>Ciudadanos orientados en el acceso a la justicia a través de Casas de Justicia y Centros de Convivencia Ciudadana</v>
          </cell>
          <cell r="J503" t="str">
            <v>Producto</v>
          </cell>
          <cell r="K503" t="str">
            <v>Sectorial</v>
          </cell>
          <cell r="L503" t="str">
            <v>SI</v>
          </cell>
          <cell r="M503" t="str">
            <v>NO</v>
          </cell>
          <cell r="N503" t="str">
            <v>NO</v>
          </cell>
          <cell r="O503" t="str">
            <v>SI</v>
          </cell>
          <cell r="P503" t="str">
            <v>Ciudadanos</v>
          </cell>
          <cell r="Q503" t="str">
            <v>Trimestral</v>
          </cell>
          <cell r="R503" t="str">
            <v>Flujo</v>
          </cell>
          <cell r="S503">
            <v>399253</v>
          </cell>
          <cell r="T503">
            <v>360000</v>
          </cell>
          <cell r="U503">
            <v>370000</v>
          </cell>
          <cell r="V503">
            <v>377000</v>
          </cell>
          <cell r="W503">
            <v>540000</v>
          </cell>
          <cell r="X503">
            <v>540000</v>
          </cell>
          <cell r="Y503">
            <v>0</v>
          </cell>
          <cell r="Z503">
            <v>0</v>
          </cell>
          <cell r="AA503">
            <v>0</v>
          </cell>
          <cell r="AB503">
            <v>0</v>
          </cell>
          <cell r="AC503">
            <v>0</v>
          </cell>
          <cell r="AD503">
            <v>0</v>
          </cell>
          <cell r="AE503" t="str">
            <v>La información de ciudadanos orientados en Casas se obtiene del Sistema de Información de Casas de Justicia (Reportan 52 de las 105 Casas en operación). Éste reporte es dinámico; en algunas Casas no hay acceso a internet, se continúa usando formulario Exc</v>
          </cell>
          <cell r="AF503">
            <v>42429.208333333299</v>
          </cell>
          <cell r="AG503">
            <v>42501.788650000002</v>
          </cell>
          <cell r="AH503" t="str">
            <v>Adela del Pilar Parra González</v>
          </cell>
          <cell r="AI503" t="str">
            <v>aparra@dnp.gov.co</v>
          </cell>
          <cell r="AJ503">
            <v>30</v>
          </cell>
          <cell r="AK503">
            <v>0</v>
          </cell>
          <cell r="AL503">
            <v>0</v>
          </cell>
        </row>
        <row r="504">
          <cell r="A504">
            <v>5370</v>
          </cell>
          <cell r="B504" t="str">
            <v>Todos por un Nuevo País</v>
          </cell>
          <cell r="C504" t="str">
            <v>Seguridad, justicia y democracia para la construcción de paz</v>
          </cell>
          <cell r="D504" t="str">
            <v>Promover la prestación, administración y acceso a los servicios de justicia con un enfoque sistémico y territorial.</v>
          </cell>
          <cell r="E504" t="str">
            <v>Justicia</v>
          </cell>
          <cell r="F504" t="str">
            <v>MinJusticia</v>
          </cell>
          <cell r="G504" t="str">
            <v>Mejora del acceso a la justicia formal y jurisdiccional desde el Sector Justicia</v>
          </cell>
          <cell r="H504">
            <v>5370</v>
          </cell>
          <cell r="I504" t="str">
            <v>Porcentaje de Sentencias con Tiempo Procesal menor o igual a 6 meses</v>
          </cell>
          <cell r="J504" t="str">
            <v>Gestión</v>
          </cell>
          <cell r="K504" t="str">
            <v>Sectorial</v>
          </cell>
          <cell r="L504" t="str">
            <v>NO</v>
          </cell>
          <cell r="M504" t="str">
            <v>NO</v>
          </cell>
          <cell r="N504" t="str">
            <v>NO</v>
          </cell>
          <cell r="O504" t="str">
            <v>NO</v>
          </cell>
          <cell r="P504" t="str">
            <v>Porcentaje</v>
          </cell>
          <cell r="Q504" t="str">
            <v>Trimestral</v>
          </cell>
          <cell r="R504" t="str">
            <v>Flujo</v>
          </cell>
          <cell r="S504">
            <v>2014</v>
          </cell>
          <cell r="T504">
            <v>53</v>
          </cell>
          <cell r="U504">
            <v>55</v>
          </cell>
          <cell r="V504">
            <v>63</v>
          </cell>
          <cell r="W504">
            <v>72</v>
          </cell>
          <cell r="X504">
            <v>72</v>
          </cell>
          <cell r="Y504">
            <v>0</v>
          </cell>
          <cell r="Z504">
            <v>0</v>
          </cell>
          <cell r="AA504">
            <v>0</v>
          </cell>
          <cell r="AB504">
            <v>0</v>
          </cell>
          <cell r="AC504">
            <v>0</v>
          </cell>
          <cell r="AD504">
            <v>0</v>
          </cell>
          <cell r="AE504">
            <v>0</v>
          </cell>
          <cell r="AF504">
            <v>0</v>
          </cell>
          <cell r="AG504">
            <v>0</v>
          </cell>
          <cell r="AH504" t="str">
            <v>Claudia Mallely Vela Díaz</v>
          </cell>
          <cell r="AI504" t="str">
            <v>claudia.vela@minjusticia.gov.co</v>
          </cell>
          <cell r="AJ504">
            <v>30</v>
          </cell>
          <cell r="AK504">
            <v>0</v>
          </cell>
          <cell r="AL504">
            <v>0</v>
          </cell>
        </row>
        <row r="505">
          <cell r="A505">
            <v>4420</v>
          </cell>
          <cell r="B505" t="str">
            <v>Todos por un Nuevo País</v>
          </cell>
          <cell r="C505" t="str">
            <v>Seguridad, justicia y democracia para la construcción de paz</v>
          </cell>
          <cell r="D505" t="str">
            <v>Promover la prestación, administración y acceso a los servicios de justicia con un enfoque sistémico y territorial.</v>
          </cell>
          <cell r="E505" t="str">
            <v>Justicia</v>
          </cell>
          <cell r="F505" t="str">
            <v>MinJusticia</v>
          </cell>
          <cell r="G505" t="str">
            <v>Fortalecimiento y Promoción de los Mecanismos Alternativos de Solución de Conflictos</v>
          </cell>
          <cell r="H505">
            <v>4420</v>
          </cell>
          <cell r="I505" t="str">
            <v>Casos tramitados por los ciudadanos ante conciliadores en derecho y en equidad</v>
          </cell>
          <cell r="J505" t="str">
            <v>Producto</v>
          </cell>
          <cell r="K505" t="str">
            <v>Sectorial</v>
          </cell>
          <cell r="L505" t="str">
            <v>SI</v>
          </cell>
          <cell r="M505" t="str">
            <v>NO</v>
          </cell>
          <cell r="N505" t="str">
            <v>NO</v>
          </cell>
          <cell r="O505" t="str">
            <v>SI</v>
          </cell>
          <cell r="P505" t="str">
            <v>Casos</v>
          </cell>
          <cell r="Q505" t="str">
            <v>Bimestral</v>
          </cell>
          <cell r="R505" t="str">
            <v>Flujo</v>
          </cell>
          <cell r="S505">
            <v>107398</v>
          </cell>
          <cell r="T505">
            <v>128000</v>
          </cell>
          <cell r="U505">
            <v>131000</v>
          </cell>
          <cell r="V505">
            <v>134000</v>
          </cell>
          <cell r="W505">
            <v>137000</v>
          </cell>
          <cell r="X505">
            <v>137000</v>
          </cell>
          <cell r="Y505">
            <v>16964</v>
          </cell>
          <cell r="Z505">
            <v>12.95</v>
          </cell>
          <cell r="AA505">
            <v>170664</v>
          </cell>
          <cell r="AB505">
            <v>100</v>
          </cell>
          <cell r="AC505">
            <v>42429.208333333299</v>
          </cell>
          <cell r="AD505">
            <v>42500.6640815625</v>
          </cell>
          <cell r="AE505" t="str">
            <v>Desde el 2016, el reporte de casos tramitados ante conciliadores en derecho se realiza desde el Sistema de Información de la Conciliación, el Arbitraje y la Amigable Composición, adoptado mediante la Resolución 0018 de enero 18 de 2016. Para su implementa</v>
          </cell>
          <cell r="AF505">
            <v>42460.208333333299</v>
          </cell>
          <cell r="AG505">
            <v>42500.810880208301</v>
          </cell>
          <cell r="AH505" t="str">
            <v>Adela del Pilar Parra González</v>
          </cell>
          <cell r="AI505" t="str">
            <v>aparra@dnp.gov.co</v>
          </cell>
          <cell r="AJ505">
            <v>30</v>
          </cell>
          <cell r="AK505">
            <v>42489.208333333299</v>
          </cell>
          <cell r="AL505">
            <v>-12</v>
          </cell>
        </row>
        <row r="506">
          <cell r="A506">
            <v>4422</v>
          </cell>
          <cell r="B506" t="str">
            <v>Todos por un Nuevo País</v>
          </cell>
          <cell r="C506" t="str">
            <v>Seguridad, justicia y democracia para la construcción de paz</v>
          </cell>
          <cell r="D506" t="str">
            <v>Promover la prestación, administración y acceso a los servicios de justicia con un enfoque sistémico y territorial.</v>
          </cell>
          <cell r="E506" t="str">
            <v>Justicia</v>
          </cell>
          <cell r="F506" t="str">
            <v>MinJusticia</v>
          </cell>
          <cell r="G506" t="str">
            <v>Fortalecimiento y Promoción de los Mecanismos Alternativos de Solución de Conflictos</v>
          </cell>
          <cell r="H506">
            <v>4422</v>
          </cell>
          <cell r="I506" t="str">
            <v>Municipios fortalecidos con conciliadores en equidad</v>
          </cell>
          <cell r="J506" t="str">
            <v>Producto</v>
          </cell>
          <cell r="K506" t="str">
            <v>Sectorial</v>
          </cell>
          <cell r="L506" t="str">
            <v>SI</v>
          </cell>
          <cell r="M506" t="str">
            <v>NO</v>
          </cell>
          <cell r="N506" t="str">
            <v>NO</v>
          </cell>
          <cell r="O506" t="str">
            <v>SI</v>
          </cell>
          <cell r="P506" t="str">
            <v>Municipios</v>
          </cell>
          <cell r="Q506" t="str">
            <v>Anual</v>
          </cell>
          <cell r="R506" t="str">
            <v>Acumulado</v>
          </cell>
          <cell r="S506">
            <v>24</v>
          </cell>
          <cell r="T506">
            <v>10</v>
          </cell>
          <cell r="U506">
            <v>10</v>
          </cell>
          <cell r="V506">
            <v>10</v>
          </cell>
          <cell r="W506">
            <v>10</v>
          </cell>
          <cell r="X506">
            <v>40</v>
          </cell>
          <cell r="Y506">
            <v>0</v>
          </cell>
          <cell r="Z506">
            <v>0</v>
          </cell>
          <cell r="AA506">
            <v>0</v>
          </cell>
          <cell r="AB506">
            <v>0</v>
          </cell>
          <cell r="AC506">
            <v>0</v>
          </cell>
          <cell r="AD506">
            <v>0</v>
          </cell>
          <cell r="AE506" t="str">
            <v>Para la vigencia 2016, se programó el fortalecimiento de municipios con Conciliadores en Equidad a través de dos actividades: 1. Capacitación a Conciliadores en Equidad y 2. Implementación de Procesos MICE. Está en proceso la revisión documental de los po</v>
          </cell>
          <cell r="AF506">
            <v>42460.208333333299</v>
          </cell>
          <cell r="AG506">
            <v>42501.794590474499</v>
          </cell>
          <cell r="AH506" t="str">
            <v>Adela del Pilar Parra González</v>
          </cell>
          <cell r="AI506" t="str">
            <v>aparra@dnp.gov.co</v>
          </cell>
          <cell r="AJ506">
            <v>1</v>
          </cell>
          <cell r="AK506">
            <v>0</v>
          </cell>
          <cell r="AL506">
            <v>0</v>
          </cell>
        </row>
        <row r="507">
          <cell r="A507">
            <v>5364</v>
          </cell>
          <cell r="B507" t="str">
            <v>Todos por un Nuevo País</v>
          </cell>
          <cell r="C507" t="str">
            <v>Seguridad, justicia y democracia para la construcción de paz</v>
          </cell>
          <cell r="D507" t="str">
            <v>Promover la prestación, administración y acceso a los servicios de justicia con un enfoque sistémico y territorial.</v>
          </cell>
          <cell r="E507" t="str">
            <v>Justicia</v>
          </cell>
          <cell r="F507" t="str">
            <v>MinJusticia</v>
          </cell>
          <cell r="G507" t="str">
            <v>Fortalecimiento y Promoción de los Mecanismos Alternativos de Solución de Conflictos</v>
          </cell>
          <cell r="H507">
            <v>5364</v>
          </cell>
          <cell r="I507" t="str">
            <v>Fases para el fortalecimiento de los sistemas de justicia propios de los pueblos indígenas y la generación de escenarios y acciones efectivos de coordinación con el Sistema Judicial Nacional</v>
          </cell>
          <cell r="J507" t="str">
            <v>Producto</v>
          </cell>
          <cell r="K507" t="str">
            <v>Sectorial</v>
          </cell>
          <cell r="L507" t="str">
            <v>SI</v>
          </cell>
          <cell r="M507" t="str">
            <v>NO</v>
          </cell>
          <cell r="N507" t="str">
            <v>NO</v>
          </cell>
          <cell r="O507" t="str">
            <v>SI</v>
          </cell>
          <cell r="P507" t="str">
            <v>Porcentaje</v>
          </cell>
          <cell r="Q507" t="str">
            <v>Anual</v>
          </cell>
          <cell r="R507" t="str">
            <v>Acumulado</v>
          </cell>
          <cell r="S507">
            <v>0</v>
          </cell>
          <cell r="T507">
            <v>18</v>
          </cell>
          <cell r="U507">
            <v>38</v>
          </cell>
          <cell r="V507">
            <v>32</v>
          </cell>
          <cell r="W507">
            <v>12</v>
          </cell>
          <cell r="X507">
            <v>100</v>
          </cell>
          <cell r="Y507">
            <v>0</v>
          </cell>
          <cell r="Z507">
            <v>0</v>
          </cell>
          <cell r="AA507">
            <v>0</v>
          </cell>
          <cell r="AB507">
            <v>0</v>
          </cell>
          <cell r="AC507">
            <v>0</v>
          </cell>
          <cell r="AD507">
            <v>0</v>
          </cell>
          <cell r="AE507" t="str">
            <v>Para la meta relacionada con los indígenas privados de la libertad, se continúa con la consolidación del proyecto de inversión para gestionar las apropiaciones presupuestales correspondientes. En el comité de contratación realizado el 25 de abril de 2016,</v>
          </cell>
          <cell r="AF507">
            <v>42490.208333333299</v>
          </cell>
          <cell r="AG507">
            <v>42496.786661886603</v>
          </cell>
          <cell r="AH507" t="str">
            <v>Fernando Arévalo Carrascal</v>
          </cell>
          <cell r="AI507" t="str">
            <v>fernando.arevalo@minjusticia.gov.co</v>
          </cell>
          <cell r="AJ507">
            <v>30</v>
          </cell>
          <cell r="AK507">
            <v>0</v>
          </cell>
          <cell r="AL507">
            <v>0</v>
          </cell>
        </row>
        <row r="508">
          <cell r="A508">
            <v>4423</v>
          </cell>
          <cell r="B508" t="str">
            <v>Todos por un Nuevo País</v>
          </cell>
          <cell r="C508" t="str">
            <v>Seguridad, justicia y democracia para la construcción de paz</v>
          </cell>
          <cell r="D508" t="str">
            <v>Promover la prestación, administración y acceso a los servicios de justicia con un enfoque sistémico y territorial.</v>
          </cell>
          <cell r="E508" t="str">
            <v>Justicia</v>
          </cell>
          <cell r="F508" t="str">
            <v>MinJusticia</v>
          </cell>
          <cell r="G508" t="str">
            <v>Racionalización normativa y legal realizada desde el Sector Justicia</v>
          </cell>
          <cell r="H508">
            <v>4423</v>
          </cell>
          <cell r="I508" t="str">
            <v>Normas de carácter general y abstracto con análisis de vigencia y afectación jurisprudencial disponibles en el Sistema Único de Información Normativa SUIN- JURISCOL.</v>
          </cell>
          <cell r="J508" t="str">
            <v>Producto</v>
          </cell>
          <cell r="K508" t="str">
            <v>Sectorial</v>
          </cell>
          <cell r="L508" t="str">
            <v>SI</v>
          </cell>
          <cell r="M508" t="str">
            <v>NO</v>
          </cell>
          <cell r="N508" t="str">
            <v>NO</v>
          </cell>
          <cell r="O508" t="str">
            <v>SI</v>
          </cell>
          <cell r="P508" t="str">
            <v>Decretos</v>
          </cell>
          <cell r="Q508" t="str">
            <v>Mensual</v>
          </cell>
          <cell r="R508" t="str">
            <v>Acumulado</v>
          </cell>
          <cell r="S508">
            <v>0</v>
          </cell>
          <cell r="T508">
            <v>40000</v>
          </cell>
          <cell r="U508">
            <v>8000</v>
          </cell>
          <cell r="V508">
            <v>3000</v>
          </cell>
          <cell r="W508">
            <v>2000</v>
          </cell>
          <cell r="X508">
            <v>53000</v>
          </cell>
          <cell r="Y508">
            <v>159</v>
          </cell>
          <cell r="Z508">
            <v>1.988</v>
          </cell>
          <cell r="AA508">
            <v>44073</v>
          </cell>
          <cell r="AB508">
            <v>83.156999999999996</v>
          </cell>
          <cell r="AC508">
            <v>42490.208333333299</v>
          </cell>
          <cell r="AD508">
            <v>42496.778607835702</v>
          </cell>
          <cell r="AE508" t="str">
            <v>Se están verificando los diarios oficiales para la elaboración de la lista de las 8.000 normas de carácter general y abstracto para registrar y cargar en el sistema. Es importante señalar, que todos estos registros se encuentran cargados en el ambiente de</v>
          </cell>
          <cell r="AF508">
            <v>42490.208333333299</v>
          </cell>
          <cell r="AG508">
            <v>42496.778607673601</v>
          </cell>
          <cell r="AH508" t="str">
            <v>Fernando Arévalo Carrascal</v>
          </cell>
          <cell r="AI508" t="str">
            <v>fernando.arevalo@minjusticia.gov.co</v>
          </cell>
          <cell r="AJ508">
            <v>1</v>
          </cell>
          <cell r="AK508">
            <v>42520.208333333299</v>
          </cell>
          <cell r="AL508">
            <v>-14</v>
          </cell>
        </row>
        <row r="509">
          <cell r="A509">
            <v>5231</v>
          </cell>
          <cell r="B509" t="str">
            <v>Todos por un Nuevo País</v>
          </cell>
          <cell r="C509" t="str">
            <v>Seguridad, justicia y democracia para la construcción de paz</v>
          </cell>
          <cell r="D509" t="str">
            <v>Promover la prestación, administración y acceso a los servicios de justicia con un enfoque sistémico y territorial.</v>
          </cell>
          <cell r="E509" t="str">
            <v>Justicia</v>
          </cell>
          <cell r="F509" t="str">
            <v>MinJusticia</v>
          </cell>
          <cell r="G509" t="str">
            <v>Grupos Étnicos - Justicia</v>
          </cell>
          <cell r="H509">
            <v>5231</v>
          </cell>
          <cell r="I509" t="str">
            <v>Encuentros realizados para el fortalecimiento de la justicia propia del pueblo Rrom</v>
          </cell>
          <cell r="J509" t="str">
            <v>Producto</v>
          </cell>
          <cell r="K509" t="str">
            <v>Transversal</v>
          </cell>
          <cell r="L509" t="str">
            <v>NO</v>
          </cell>
          <cell r="M509" t="str">
            <v>NO</v>
          </cell>
          <cell r="N509" t="str">
            <v>NO</v>
          </cell>
          <cell r="O509" t="str">
            <v>NO</v>
          </cell>
          <cell r="P509" t="str">
            <v>Encuentros</v>
          </cell>
          <cell r="Q509" t="str">
            <v>Anual</v>
          </cell>
          <cell r="R509" t="str">
            <v>Acumulado</v>
          </cell>
          <cell r="S509">
            <v>0</v>
          </cell>
          <cell r="T509">
            <v>0</v>
          </cell>
          <cell r="U509">
            <v>1</v>
          </cell>
          <cell r="V509">
            <v>0</v>
          </cell>
          <cell r="W509">
            <v>1</v>
          </cell>
          <cell r="X509">
            <v>2</v>
          </cell>
          <cell r="Y509">
            <v>0</v>
          </cell>
          <cell r="Z509">
            <v>0</v>
          </cell>
          <cell r="AA509">
            <v>0</v>
          </cell>
          <cell r="AB509">
            <v>0</v>
          </cell>
          <cell r="AC509">
            <v>0</v>
          </cell>
          <cell r="AD509">
            <v>0</v>
          </cell>
          <cell r="AE509" t="str">
            <v>Inclusión en el Plan Anual de Adquisiciones 2016 del MJD: Desarrollar de manera conjunta con el Ministerio del Interior, el diseño de la guia para acercar las prácticas de la justicia Rom y Justicia Ordinaria, y apoyar la realización de un encuentro nacio</v>
          </cell>
          <cell r="AF509">
            <v>42490.208333333299</v>
          </cell>
          <cell r="AG509">
            <v>42496.768761539402</v>
          </cell>
          <cell r="AH509" t="str">
            <v>Fernando Arévalo Carrascal</v>
          </cell>
          <cell r="AI509" t="str">
            <v>fernando.arevalo@minjusticia.gov.co</v>
          </cell>
          <cell r="AJ509">
            <v>7</v>
          </cell>
          <cell r="AK509">
            <v>0</v>
          </cell>
          <cell r="AL509">
            <v>0</v>
          </cell>
        </row>
        <row r="510">
          <cell r="A510">
            <v>5232</v>
          </cell>
          <cell r="B510" t="str">
            <v>Todos por un Nuevo País</v>
          </cell>
          <cell r="C510" t="str">
            <v>Seguridad, justicia y democracia para la construcción de paz</v>
          </cell>
          <cell r="D510" t="str">
            <v>Promover la prestación, administración y acceso a los servicios de justicia con un enfoque sistémico y territorial.</v>
          </cell>
          <cell r="E510" t="str">
            <v>Justicia</v>
          </cell>
          <cell r="F510" t="str">
            <v>MinJusticia</v>
          </cell>
          <cell r="G510" t="str">
            <v>Grupos Étnicos - Justicia</v>
          </cell>
          <cell r="H510">
            <v>5232</v>
          </cell>
          <cell r="I510" t="str">
            <v>Protocolo elaborado y firmado por la Kriss Romani</v>
          </cell>
          <cell r="J510" t="str">
            <v>Producto</v>
          </cell>
          <cell r="K510" t="str">
            <v>Transversal</v>
          </cell>
          <cell r="L510" t="str">
            <v>NO</v>
          </cell>
          <cell r="M510" t="str">
            <v>NO</v>
          </cell>
          <cell r="N510" t="str">
            <v>NO</v>
          </cell>
          <cell r="O510" t="str">
            <v>NO</v>
          </cell>
          <cell r="P510" t="str">
            <v>Documento protocolo</v>
          </cell>
          <cell r="Q510" t="str">
            <v>Anual</v>
          </cell>
          <cell r="R510" t="str">
            <v>Acumulado</v>
          </cell>
          <cell r="S510">
            <v>0</v>
          </cell>
          <cell r="T510">
            <v>0</v>
          </cell>
          <cell r="U510">
            <v>1</v>
          </cell>
          <cell r="V510">
            <v>0</v>
          </cell>
          <cell r="W510">
            <v>0</v>
          </cell>
          <cell r="X510">
            <v>1</v>
          </cell>
          <cell r="Y510">
            <v>0</v>
          </cell>
          <cell r="Z510">
            <v>0</v>
          </cell>
          <cell r="AA510">
            <v>0</v>
          </cell>
          <cell r="AB510">
            <v>0</v>
          </cell>
          <cell r="AC510">
            <v>0</v>
          </cell>
          <cell r="AD510">
            <v>0</v>
          </cell>
          <cell r="AE510" t="str">
            <v xml:space="preserve">Inclusión en el Plan Anual de Adquisiciones 2016 del MJD: Elaborar un protocolo a través de los Seré Rromani de Kumpania del Pueblo Rom, a fin de fortalecer su Kriss Romani por $49.500.000.00 </v>
          </cell>
          <cell r="AF510">
            <v>42490.208333333299</v>
          </cell>
          <cell r="AG510">
            <v>42496.7729994213</v>
          </cell>
          <cell r="AH510" t="str">
            <v>Fernando Arévalo Carrascal</v>
          </cell>
          <cell r="AI510" t="str">
            <v>fernando.arevalo@minjusticia.gov.co</v>
          </cell>
          <cell r="AJ510">
            <v>7</v>
          </cell>
          <cell r="AK510">
            <v>0</v>
          </cell>
          <cell r="AL510">
            <v>0</v>
          </cell>
        </row>
        <row r="511">
          <cell r="A511">
            <v>4430</v>
          </cell>
          <cell r="B511" t="str">
            <v>Todos por un Nuevo País</v>
          </cell>
          <cell r="C511" t="str">
            <v>Seguridad, justicia y democracia para la construcción de paz</v>
          </cell>
          <cell r="D511" t="str">
            <v>Promover la prestación, administración y acceso a los servicios de justicia con un enfoque sistémico y territorial.</v>
          </cell>
          <cell r="E511" t="str">
            <v>Justicia</v>
          </cell>
          <cell r="F511" t="str">
            <v>SNR</v>
          </cell>
          <cell r="G511" t="str">
            <v>Definición de la Propiedad e Información Inmobiliaria</v>
          </cell>
          <cell r="H511">
            <v>4430</v>
          </cell>
          <cell r="I511" t="str">
            <v>Predios saneados y formalizados a víctimas y campesinos en el marco de los convenios suscritos entre las entidades territoriales y la Superintendencia de Notariado y Registro</v>
          </cell>
          <cell r="J511" t="str">
            <v>Producto</v>
          </cell>
          <cell r="K511" t="str">
            <v>Sectorial</v>
          </cell>
          <cell r="L511" t="str">
            <v>NO</v>
          </cell>
          <cell r="M511" t="str">
            <v>NO</v>
          </cell>
          <cell r="N511" t="str">
            <v>NO</v>
          </cell>
          <cell r="O511" t="str">
            <v>SI</v>
          </cell>
          <cell r="P511" t="str">
            <v>Predios</v>
          </cell>
          <cell r="Q511" t="str">
            <v>Semestral</v>
          </cell>
          <cell r="R511" t="str">
            <v>Acumulado</v>
          </cell>
          <cell r="S511">
            <v>9903</v>
          </cell>
          <cell r="T511">
            <v>3000</v>
          </cell>
          <cell r="U511">
            <v>3000</v>
          </cell>
          <cell r="V511">
            <v>3000</v>
          </cell>
          <cell r="W511">
            <v>3000</v>
          </cell>
          <cell r="X511">
            <v>12000</v>
          </cell>
          <cell r="Y511">
            <v>0</v>
          </cell>
          <cell r="Z511">
            <v>0</v>
          </cell>
          <cell r="AA511">
            <v>0</v>
          </cell>
          <cell r="AB511">
            <v>0</v>
          </cell>
          <cell r="AC511">
            <v>0</v>
          </cell>
          <cell r="AD511">
            <v>0</v>
          </cell>
          <cell r="AE511" t="str">
            <v>Durante el mes de abril, la Superintendencia de Notariado y Registro, acompañó los procesos de entrega de 773 títulos de propiedad, (493) en Medellin, y (280) en Caucasia (Antioquia).</v>
          </cell>
          <cell r="AF511">
            <v>42490.208333333299</v>
          </cell>
          <cell r="AG511">
            <v>42496.773400381899</v>
          </cell>
          <cell r="AH511" t="str">
            <v>Jairo Alonso Mesa Guerra</v>
          </cell>
          <cell r="AI511" t="str">
            <v>jairo.mesa@supernotariado.gov.co</v>
          </cell>
          <cell r="AJ511">
            <v>5</v>
          </cell>
          <cell r="AK511">
            <v>0</v>
          </cell>
          <cell r="AL511">
            <v>0</v>
          </cell>
        </row>
        <row r="512">
          <cell r="A512">
            <v>4431</v>
          </cell>
          <cell r="B512" t="str">
            <v>Todos por un Nuevo País</v>
          </cell>
          <cell r="C512" t="str">
            <v>Seguridad, justicia y democracia para la construcción de paz</v>
          </cell>
          <cell r="D512" t="str">
            <v>Promover la prestación, administración y acceso a los servicios de justicia con un enfoque sistémico y territorial.</v>
          </cell>
          <cell r="E512" t="str">
            <v>Justicia</v>
          </cell>
          <cell r="F512" t="str">
            <v>SNR</v>
          </cell>
          <cell r="G512" t="str">
            <v>Definición de la Propiedad e Información Inmobiliaria</v>
          </cell>
          <cell r="H512">
            <v>4431</v>
          </cell>
          <cell r="I512" t="str">
            <v>Círculos registrales nuevos y reorganizados</v>
          </cell>
          <cell r="J512" t="str">
            <v>Producto</v>
          </cell>
          <cell r="K512" t="str">
            <v>Sectorial</v>
          </cell>
          <cell r="L512" t="str">
            <v>SI</v>
          </cell>
          <cell r="M512" t="str">
            <v>NO</v>
          </cell>
          <cell r="N512" t="str">
            <v>NO</v>
          </cell>
          <cell r="O512" t="str">
            <v>SI</v>
          </cell>
          <cell r="P512" t="str">
            <v>Círculos registrales</v>
          </cell>
          <cell r="Q512" t="str">
            <v>Anual</v>
          </cell>
          <cell r="R512" t="str">
            <v>Acumulado</v>
          </cell>
          <cell r="S512">
            <v>3</v>
          </cell>
          <cell r="T512">
            <v>21</v>
          </cell>
          <cell r="U512">
            <v>21</v>
          </cell>
          <cell r="V512">
            <v>18</v>
          </cell>
          <cell r="W512">
            <v>16</v>
          </cell>
          <cell r="X512">
            <v>76</v>
          </cell>
          <cell r="Y512">
            <v>0</v>
          </cell>
          <cell r="Z512">
            <v>0</v>
          </cell>
          <cell r="AA512">
            <v>0</v>
          </cell>
          <cell r="AB512">
            <v>0</v>
          </cell>
          <cell r="AC512">
            <v>0</v>
          </cell>
          <cell r="AD512">
            <v>0</v>
          </cell>
          <cell r="AE512" t="str">
            <v>Se remitio al Ministerio de Justicia y del Derecho el proyecto de Decreto para su revisión y trámite respectivo, relacionado con la creación de la Oficina de Registro de Sibundoy, Supresión de la Oficina de Cañasgordas y Modificación de circulos y circuns</v>
          </cell>
          <cell r="AF512">
            <v>42490.208333333299</v>
          </cell>
          <cell r="AG512">
            <v>42501.790969641203</v>
          </cell>
          <cell r="AH512" t="str">
            <v>Libardo Rafael Sierra Pacheco</v>
          </cell>
          <cell r="AI512" t="str">
            <v>libardo.sierra@supernotariado.gov.co</v>
          </cell>
          <cell r="AJ512">
            <v>5</v>
          </cell>
          <cell r="AK512">
            <v>0</v>
          </cell>
          <cell r="AL512">
            <v>0</v>
          </cell>
        </row>
        <row r="513">
          <cell r="A513">
            <v>4432</v>
          </cell>
          <cell r="B513" t="str">
            <v>Todos por un Nuevo País</v>
          </cell>
          <cell r="C513" t="str">
            <v>Seguridad, justicia y democracia para la construcción de paz</v>
          </cell>
          <cell r="D513" t="str">
            <v>Promover la prestación, administración y acceso a los servicios de justicia con un enfoque sistémico y territorial.</v>
          </cell>
          <cell r="E513" t="str">
            <v>Justicia</v>
          </cell>
          <cell r="F513" t="str">
            <v>SNR</v>
          </cell>
          <cell r="G513" t="str">
            <v>Definición de la Propiedad e Información Inmobiliaria</v>
          </cell>
          <cell r="H513">
            <v>4432</v>
          </cell>
          <cell r="I513" t="str">
            <v>Notarías conectadas al Sistema de Información Notarial</v>
          </cell>
          <cell r="J513" t="str">
            <v>Producto</v>
          </cell>
          <cell r="K513" t="str">
            <v>Sectorial</v>
          </cell>
          <cell r="L513" t="str">
            <v>SI</v>
          </cell>
          <cell r="M513" t="str">
            <v>NO</v>
          </cell>
          <cell r="N513" t="str">
            <v>NO</v>
          </cell>
          <cell r="O513" t="str">
            <v>SI</v>
          </cell>
          <cell r="P513" t="str">
            <v>Notarías</v>
          </cell>
          <cell r="Q513" t="str">
            <v>Anual</v>
          </cell>
          <cell r="R513" t="str">
            <v>Capacidad</v>
          </cell>
          <cell r="S513">
            <v>641</v>
          </cell>
          <cell r="T513">
            <v>701</v>
          </cell>
          <cell r="U513">
            <v>761</v>
          </cell>
          <cell r="V513">
            <v>821</v>
          </cell>
          <cell r="W513">
            <v>904</v>
          </cell>
          <cell r="X513">
            <v>904</v>
          </cell>
          <cell r="Y513">
            <v>0</v>
          </cell>
          <cell r="Z513">
            <v>0</v>
          </cell>
          <cell r="AA513">
            <v>0</v>
          </cell>
          <cell r="AB513">
            <v>0</v>
          </cell>
          <cell r="AC513">
            <v>0</v>
          </cell>
          <cell r="AD513">
            <v>0</v>
          </cell>
          <cell r="AE513" t="str">
            <v>Se adelantó una mesa de trabajo el día 25 de abril en la cual se establecieron tareas tendientes a la definición de un estudio técnico de la solución que se requiere para darle cumplimiento al indicador, en el cual se incluirá el tema técnico y presupuest</v>
          </cell>
          <cell r="AF513">
            <v>42490.208333333299</v>
          </cell>
          <cell r="AG513">
            <v>42501.794917627303</v>
          </cell>
          <cell r="AH513" t="str">
            <v>María Emma Orozco Espinosa</v>
          </cell>
          <cell r="AI513" t="str">
            <v>maria.orozco@supernotariado.gov.co</v>
          </cell>
          <cell r="AJ513">
            <v>5</v>
          </cell>
          <cell r="AK513">
            <v>0</v>
          </cell>
          <cell r="AL513">
            <v>0</v>
          </cell>
        </row>
        <row r="514">
          <cell r="A514">
            <v>4433</v>
          </cell>
          <cell r="B514" t="str">
            <v>Todos por un Nuevo País</v>
          </cell>
          <cell r="C514" t="str">
            <v>Seguridad, justicia y democracia para la construcción de paz</v>
          </cell>
          <cell r="D514" t="str">
            <v>Promover la prestación, administración y acceso a los servicios de justicia con un enfoque sistémico y territorial.</v>
          </cell>
          <cell r="E514" t="str">
            <v>Justicia</v>
          </cell>
          <cell r="F514" t="str">
            <v>SNR</v>
          </cell>
          <cell r="G514" t="str">
            <v>Definición de la Propiedad e Información Inmobiliaria</v>
          </cell>
          <cell r="H514">
            <v>4433</v>
          </cell>
          <cell r="I514" t="str">
            <v>Medidas de protección registral colectivas a los predios despojados o abandonados.</v>
          </cell>
          <cell r="J514" t="str">
            <v>Producto</v>
          </cell>
          <cell r="K514" t="str">
            <v>Sectorial</v>
          </cell>
          <cell r="L514" t="str">
            <v>SI</v>
          </cell>
          <cell r="M514" t="str">
            <v>NO</v>
          </cell>
          <cell r="N514" t="str">
            <v>NO</v>
          </cell>
          <cell r="O514" t="str">
            <v>SI</v>
          </cell>
          <cell r="P514" t="str">
            <v>Medidas de protección registral individual</v>
          </cell>
          <cell r="Q514" t="str">
            <v>Trimestral</v>
          </cell>
          <cell r="R514" t="str">
            <v>Acumulado</v>
          </cell>
          <cell r="S514">
            <v>300</v>
          </cell>
          <cell r="T514">
            <v>300</v>
          </cell>
          <cell r="U514">
            <v>300</v>
          </cell>
          <cell r="V514">
            <v>300</v>
          </cell>
          <cell r="W514">
            <v>300</v>
          </cell>
          <cell r="X514">
            <v>1200</v>
          </cell>
          <cell r="Y514">
            <v>650</v>
          </cell>
          <cell r="Z514">
            <v>100</v>
          </cell>
          <cell r="AA514">
            <v>5203</v>
          </cell>
          <cell r="AB514">
            <v>100</v>
          </cell>
          <cell r="AC514">
            <v>42460.208333333299</v>
          </cell>
          <cell r="AD514">
            <v>42496.426486574099</v>
          </cell>
          <cell r="AE514" t="str">
            <v>Durante el mes de marzo, la Superintendencia de Notariado y Registro, no recibió solicitudes de aplicación o levantamiento de las medidas de protección colectiva.</v>
          </cell>
          <cell r="AF514">
            <v>42429.208333333299</v>
          </cell>
          <cell r="AG514">
            <v>42496.426486458302</v>
          </cell>
          <cell r="AH514" t="str">
            <v>Jairo Alonso Mesa Guerra</v>
          </cell>
          <cell r="AI514" t="str">
            <v>jairo.mesa@supernotariado.gov.co</v>
          </cell>
          <cell r="AJ514">
            <v>5</v>
          </cell>
          <cell r="AK514">
            <v>42551.208333333299</v>
          </cell>
          <cell r="AL514">
            <v>-48</v>
          </cell>
        </row>
        <row r="515">
          <cell r="A515">
            <v>4434</v>
          </cell>
          <cell r="B515" t="str">
            <v>Todos por un Nuevo País</v>
          </cell>
          <cell r="C515" t="str">
            <v>Seguridad, justicia y democracia para la construcción de paz</v>
          </cell>
          <cell r="D515" t="str">
            <v>Promover la prestación, administración y acceso a los servicios de justicia con un enfoque sistémico y territorial.</v>
          </cell>
          <cell r="E515" t="str">
            <v>Justicia</v>
          </cell>
          <cell r="F515" t="str">
            <v>SNR</v>
          </cell>
          <cell r="G515" t="str">
            <v>Definición de la Propiedad e Información Inmobiliaria</v>
          </cell>
          <cell r="H515">
            <v>4434</v>
          </cell>
          <cell r="I515" t="str">
            <v>Medidas de protección registral individual a los predios despojados o abandonados</v>
          </cell>
          <cell r="J515" t="str">
            <v>Producto</v>
          </cell>
          <cell r="K515" t="str">
            <v>Sectorial</v>
          </cell>
          <cell r="L515" t="str">
            <v>SI</v>
          </cell>
          <cell r="M515" t="str">
            <v>NO</v>
          </cell>
          <cell r="N515" t="str">
            <v>NO</v>
          </cell>
          <cell r="O515" t="str">
            <v>SI</v>
          </cell>
          <cell r="P515" t="str">
            <v>Medidas de protección registral individual</v>
          </cell>
          <cell r="Q515" t="str">
            <v>Trimestral</v>
          </cell>
          <cell r="R515" t="str">
            <v>Acumulado</v>
          </cell>
          <cell r="S515">
            <v>3598</v>
          </cell>
          <cell r="T515">
            <v>4000</v>
          </cell>
          <cell r="U515">
            <v>3000</v>
          </cell>
          <cell r="V515">
            <v>1000</v>
          </cell>
          <cell r="W515">
            <v>1000</v>
          </cell>
          <cell r="X515">
            <v>9000</v>
          </cell>
          <cell r="Y515">
            <v>137</v>
          </cell>
          <cell r="Z515">
            <v>4.57</v>
          </cell>
          <cell r="AA515">
            <v>2981</v>
          </cell>
          <cell r="AB515">
            <v>33.119999999999997</v>
          </cell>
          <cell r="AC515">
            <v>42460.208333333299</v>
          </cell>
          <cell r="AD515">
            <v>42471.481110266199</v>
          </cell>
          <cell r="AE515" t="str">
            <v>De conformidad con lo establecido por el parágrafo primero del artículo 28 del Decreto 2365 del 07 de diciembre de 2015, la administración del Registro Único de Predios y Territorio Abandonados por la Violencia, RUPTA, pasó a la Unidad Administrativa Espe</v>
          </cell>
          <cell r="AF515">
            <v>42490.208333333299</v>
          </cell>
          <cell r="AG515">
            <v>42496.786240243098</v>
          </cell>
          <cell r="AH515" t="str">
            <v>Jairo Alonso Mesa Guerra</v>
          </cell>
          <cell r="AI515" t="str">
            <v>jairo.mesa@supernotariado.gov.co</v>
          </cell>
          <cell r="AJ515">
            <v>5</v>
          </cell>
          <cell r="AK515">
            <v>42551.208333333299</v>
          </cell>
          <cell r="AL515">
            <v>-48</v>
          </cell>
        </row>
        <row r="516">
          <cell r="A516">
            <v>4609</v>
          </cell>
          <cell r="B516" t="str">
            <v>Todos por un Nuevo País</v>
          </cell>
          <cell r="C516" t="str">
            <v>Seguridad, justicia y democracia para la construcción de paz</v>
          </cell>
          <cell r="D516" t="str">
            <v>Fortalecer las instituciones democráticas para la promoción, respeto y protección de Derechos Humanos, la construcción de acuerdos sociales incluyentes y la gestión pacífica de conflictos</v>
          </cell>
          <cell r="E516" t="str">
            <v>Interior</v>
          </cell>
          <cell r="F516" t="str">
            <v>MinInterior</v>
          </cell>
          <cell r="G516" t="str">
            <v>Asuntos Indígenas, ROM, comunidades negras, afrocolombianas, raizales y palenqueras</v>
          </cell>
          <cell r="H516">
            <v>4609</v>
          </cell>
          <cell r="I516" t="str">
            <v>Meses en el desarrollo del proceso entre las fases de Pre consulta y Protocolización</v>
          </cell>
          <cell r="J516" t="str">
            <v>Producto</v>
          </cell>
          <cell r="K516" t="str">
            <v>Sectorial</v>
          </cell>
          <cell r="L516" t="str">
            <v>SI</v>
          </cell>
          <cell r="M516" t="str">
            <v>NO</v>
          </cell>
          <cell r="N516" t="str">
            <v>NO</v>
          </cell>
          <cell r="O516" t="str">
            <v>SI</v>
          </cell>
          <cell r="P516" t="str">
            <v>Meses</v>
          </cell>
          <cell r="Q516" t="str">
            <v>Mensual</v>
          </cell>
          <cell r="R516" t="str">
            <v>Reducción</v>
          </cell>
          <cell r="S516">
            <v>9</v>
          </cell>
          <cell r="T516">
            <v>4</v>
          </cell>
          <cell r="U516">
            <v>4</v>
          </cell>
          <cell r="V516">
            <v>3</v>
          </cell>
          <cell r="W516">
            <v>3</v>
          </cell>
          <cell r="X516">
            <v>3</v>
          </cell>
          <cell r="Y516">
            <v>11</v>
          </cell>
          <cell r="Z516">
            <v>0</v>
          </cell>
          <cell r="AA516">
            <v>11</v>
          </cell>
          <cell r="AB516">
            <v>0</v>
          </cell>
          <cell r="AC516">
            <v>42460.208333333299</v>
          </cell>
          <cell r="AD516">
            <v>42468.668347881903</v>
          </cell>
          <cell r="AE516" t="str">
            <v>La sumatoria del número de meses que dura los procesos de consulta previa desde la fase de pre consulta y protocolización con cada una de las comunidades para el mes de Febrero, fue de 268 meses sobre 25 comunidades con protocolización de acuerdos, para u</v>
          </cell>
          <cell r="AF516">
            <v>42460.208333333299</v>
          </cell>
          <cell r="AG516">
            <v>42468.668347719897</v>
          </cell>
          <cell r="AH516" t="str">
            <v>Claudia Torres</v>
          </cell>
          <cell r="AI516" t="str">
            <v>claudia.torres@mininterior.gov.co</v>
          </cell>
          <cell r="AJ516">
            <v>0</v>
          </cell>
          <cell r="AK516">
            <v>42490.208333333299</v>
          </cell>
          <cell r="AL516">
            <v>17</v>
          </cell>
        </row>
        <row r="517">
          <cell r="A517">
            <v>4610</v>
          </cell>
          <cell r="B517" t="str">
            <v>Todos por un Nuevo País</v>
          </cell>
          <cell r="C517" t="str">
            <v>Seguridad, justicia y democracia para la construcción de paz</v>
          </cell>
          <cell r="D517" t="str">
            <v>Fortalecer las instituciones democráticas para la promoción, respeto y protección de Derechos Humanos, la construcción de acuerdos sociales incluyentes y la gestión pacífica de conflictos</v>
          </cell>
          <cell r="E517" t="str">
            <v>Interior</v>
          </cell>
          <cell r="F517" t="str">
            <v>MinInterior</v>
          </cell>
          <cell r="G517" t="str">
            <v>Asuntos Indígenas, ROM, comunidades negras, afrocolombianas, raizales y palenqueras</v>
          </cell>
          <cell r="H517">
            <v>4610</v>
          </cell>
          <cell r="I517" t="str">
            <v>Protocolizaciones con comunidades étnicas</v>
          </cell>
          <cell r="J517" t="str">
            <v>Producto</v>
          </cell>
          <cell r="K517" t="str">
            <v>Sectorial</v>
          </cell>
          <cell r="L517" t="str">
            <v>SI</v>
          </cell>
          <cell r="M517" t="str">
            <v>NO</v>
          </cell>
          <cell r="N517" t="str">
            <v>NO</v>
          </cell>
          <cell r="O517" t="str">
            <v>SI</v>
          </cell>
          <cell r="P517" t="str">
            <v>Protocolizaciones</v>
          </cell>
          <cell r="Q517" t="str">
            <v>Mensual</v>
          </cell>
          <cell r="R517" t="str">
            <v>Acumulado</v>
          </cell>
          <cell r="S517">
            <v>1143</v>
          </cell>
          <cell r="T517">
            <v>888</v>
          </cell>
          <cell r="U517">
            <v>888</v>
          </cell>
          <cell r="V517">
            <v>888</v>
          </cell>
          <cell r="W517">
            <v>888</v>
          </cell>
          <cell r="X517">
            <v>3552</v>
          </cell>
          <cell r="Y517">
            <v>32</v>
          </cell>
          <cell r="Z517">
            <v>3.6</v>
          </cell>
          <cell r="AA517">
            <v>817</v>
          </cell>
          <cell r="AB517">
            <v>23</v>
          </cell>
          <cell r="AC517">
            <v>42460.208333333299</v>
          </cell>
          <cell r="AD517">
            <v>42468.680920335602</v>
          </cell>
          <cell r="AE517" t="str">
            <v>La Dirección de Consulta Previa, en cumplimiento de sus funciones en el mes de marzo realizo 25 protocolizaciones de acuerdos con grupos étnicos</v>
          </cell>
          <cell r="AF517">
            <v>42460.208333333299</v>
          </cell>
          <cell r="AG517">
            <v>42468.6809202199</v>
          </cell>
          <cell r="AH517" t="str">
            <v>Claudia Torres</v>
          </cell>
          <cell r="AI517" t="str">
            <v>claudia.torres@mininterior.gov.co</v>
          </cell>
          <cell r="AJ517">
            <v>0</v>
          </cell>
          <cell r="AK517">
            <v>42490.208333333299</v>
          </cell>
          <cell r="AL517">
            <v>17</v>
          </cell>
        </row>
        <row r="518">
          <cell r="A518">
            <v>4611</v>
          </cell>
          <cell r="B518" t="str">
            <v>Todos por un Nuevo País</v>
          </cell>
          <cell r="C518" t="str">
            <v>Seguridad, justicia y democracia para la construcción de paz</v>
          </cell>
          <cell r="D518" t="str">
            <v>Fortalecer las instituciones democráticas para la promoción, respeto y protección de Derechos Humanos, la construcción de acuerdos sociales incluyentes y la gestión pacífica de conflictos</v>
          </cell>
          <cell r="E518" t="str">
            <v>Interior</v>
          </cell>
          <cell r="F518" t="str">
            <v>MinInterior</v>
          </cell>
          <cell r="G518" t="str">
            <v>Asuntos Indígenas, ROM, comunidades negras, afrocolombianas, raizales y palenqueras</v>
          </cell>
          <cell r="H518">
            <v>4611</v>
          </cell>
          <cell r="I518" t="str">
            <v>Certificaciones expedidas  (con y sin verificación en campo)</v>
          </cell>
          <cell r="J518" t="str">
            <v>Producto</v>
          </cell>
          <cell r="K518" t="str">
            <v>Sectorial</v>
          </cell>
          <cell r="L518" t="str">
            <v>SI</v>
          </cell>
          <cell r="M518" t="str">
            <v>NO</v>
          </cell>
          <cell r="N518" t="str">
            <v>NO</v>
          </cell>
          <cell r="O518" t="str">
            <v>SI</v>
          </cell>
          <cell r="P518" t="str">
            <v>Certificaciones</v>
          </cell>
          <cell r="Q518" t="str">
            <v>Mensual</v>
          </cell>
          <cell r="R518" t="str">
            <v>Acumulado</v>
          </cell>
          <cell r="S518">
            <v>2069</v>
          </cell>
          <cell r="T518">
            <v>2128</v>
          </cell>
          <cell r="U518">
            <v>2128</v>
          </cell>
          <cell r="V518">
            <v>2129</v>
          </cell>
          <cell r="W518">
            <v>2130</v>
          </cell>
          <cell r="X518">
            <v>8515</v>
          </cell>
          <cell r="Y518">
            <v>300</v>
          </cell>
          <cell r="Z518">
            <v>14.1</v>
          </cell>
          <cell r="AA518">
            <v>2094</v>
          </cell>
          <cell r="AB518">
            <v>24.59</v>
          </cell>
          <cell r="AC518">
            <v>42460.208333333299</v>
          </cell>
          <cell r="AD518">
            <v>42466.767360532402</v>
          </cell>
          <cell r="AE518" t="str">
            <v>En el mes de marzo la Dirección de Consulta Previa expidió un total de 171 certificaciones de presencia de comunidades étnicas en el área de influencia de un proyecto, obra o actividad. De las cuales 12 requirieron visita de verificación en campo. Con cor</v>
          </cell>
          <cell r="AF518">
            <v>42460.208333333299</v>
          </cell>
          <cell r="AG518">
            <v>42466.767360416699</v>
          </cell>
          <cell r="AH518" t="str">
            <v>Claudia Torres</v>
          </cell>
          <cell r="AI518" t="str">
            <v>claudia.torres@mininterior.gov.co</v>
          </cell>
          <cell r="AJ518">
            <v>0</v>
          </cell>
          <cell r="AK518">
            <v>42490.208333333299</v>
          </cell>
          <cell r="AL518">
            <v>17</v>
          </cell>
        </row>
        <row r="519">
          <cell r="A519">
            <v>4619</v>
          </cell>
          <cell r="B519" t="str">
            <v>Todos por un Nuevo País</v>
          </cell>
          <cell r="C519" t="str">
            <v>Seguridad, justicia y democracia para la construcción de paz</v>
          </cell>
          <cell r="D519" t="str">
            <v>Fortalecer las instituciones democráticas para la promoción, respeto y protección de Derechos Humanos, la construcción de acuerdos sociales incluyentes y la gestión pacífica de conflictos</v>
          </cell>
          <cell r="E519" t="str">
            <v>Interior</v>
          </cell>
          <cell r="F519" t="str">
            <v>MinInterior</v>
          </cell>
          <cell r="G519" t="str">
            <v>Asuntos Indígenas, ROM, comunidades negras, afrocolombianas, raizales y palenqueras</v>
          </cell>
          <cell r="H519">
            <v>4619</v>
          </cell>
          <cell r="I519" t="str">
            <v>Categorías especiales de protección territorial para pueblos indígenas en aislamiento voluntario definidas</v>
          </cell>
          <cell r="J519" t="str">
            <v>Producto</v>
          </cell>
          <cell r="K519" t="str">
            <v>Sectorial</v>
          </cell>
          <cell r="L519" t="str">
            <v>NO</v>
          </cell>
          <cell r="M519" t="str">
            <v>SI</v>
          </cell>
          <cell r="N519" t="str">
            <v>NO</v>
          </cell>
          <cell r="O519" t="str">
            <v>SI</v>
          </cell>
          <cell r="P519" t="str">
            <v>Categorías</v>
          </cell>
          <cell r="Q519" t="str">
            <v>Mensual</v>
          </cell>
          <cell r="R519" t="str">
            <v>Acumulado</v>
          </cell>
          <cell r="S519">
            <v>0</v>
          </cell>
          <cell r="T519">
            <v>0</v>
          </cell>
          <cell r="U519">
            <v>1</v>
          </cell>
          <cell r="V519">
            <v>0</v>
          </cell>
          <cell r="W519">
            <v>1</v>
          </cell>
          <cell r="X519">
            <v>2</v>
          </cell>
          <cell r="Y519">
            <v>0</v>
          </cell>
          <cell r="Z519">
            <v>0</v>
          </cell>
          <cell r="AA519">
            <v>0</v>
          </cell>
          <cell r="AB519">
            <v>0</v>
          </cell>
          <cell r="AC519">
            <v>0</v>
          </cell>
          <cell r="AD519">
            <v>0</v>
          </cell>
          <cell r="AE519">
            <v>0</v>
          </cell>
          <cell r="AF519">
            <v>0</v>
          </cell>
          <cell r="AG519">
            <v>0</v>
          </cell>
          <cell r="AH519" t="str">
            <v>Viviana Rebolledo</v>
          </cell>
          <cell r="AI519" t="str">
            <v>vrebolledo@mininterior.gov.co</v>
          </cell>
          <cell r="AJ519">
            <v>0</v>
          </cell>
          <cell r="AK519">
            <v>0</v>
          </cell>
          <cell r="AL519">
            <v>0</v>
          </cell>
        </row>
        <row r="520">
          <cell r="A520">
            <v>4620</v>
          </cell>
          <cell r="B520" t="str">
            <v>Todos por un Nuevo País</v>
          </cell>
          <cell r="C520" t="str">
            <v>Seguridad, justicia y democracia para la construcción de paz</v>
          </cell>
          <cell r="D520" t="str">
            <v>Fortalecer las instituciones democráticas para la promoción, respeto y protección de Derechos Humanos, la construcción de acuerdos sociales incluyentes y la gestión pacífica de conflictos</v>
          </cell>
          <cell r="E520" t="str">
            <v>Interior</v>
          </cell>
          <cell r="F520" t="str">
            <v>MinInterior</v>
          </cell>
          <cell r="G520" t="str">
            <v>Asuntos Indígenas, ROM, comunidades negras, afrocolombianas, raizales y palenqueras</v>
          </cell>
          <cell r="H520">
            <v>4620</v>
          </cell>
          <cell r="I520" t="str">
            <v>Planes de protección para pueblos indígenas en aislamiento voluntario diseñados y en funcionamiento</v>
          </cell>
          <cell r="J520" t="str">
            <v>Producto</v>
          </cell>
          <cell r="K520" t="str">
            <v>Sectorial</v>
          </cell>
          <cell r="L520" t="str">
            <v>NO</v>
          </cell>
          <cell r="M520" t="str">
            <v>SI</v>
          </cell>
          <cell r="N520" t="str">
            <v>NO</v>
          </cell>
          <cell r="O520" t="str">
            <v>SI</v>
          </cell>
          <cell r="P520" t="str">
            <v>Planes de protección</v>
          </cell>
          <cell r="Q520" t="str">
            <v>Mensual</v>
          </cell>
          <cell r="R520" t="str">
            <v>Acumulado</v>
          </cell>
          <cell r="S520">
            <v>0</v>
          </cell>
          <cell r="T520">
            <v>0</v>
          </cell>
          <cell r="U520">
            <v>1</v>
          </cell>
          <cell r="V520">
            <v>0</v>
          </cell>
          <cell r="W520">
            <v>1</v>
          </cell>
          <cell r="X520">
            <v>2</v>
          </cell>
          <cell r="Y520">
            <v>0</v>
          </cell>
          <cell r="Z520">
            <v>0</v>
          </cell>
          <cell r="AA520">
            <v>0</v>
          </cell>
          <cell r="AB520">
            <v>0</v>
          </cell>
          <cell r="AC520">
            <v>0</v>
          </cell>
          <cell r="AD520">
            <v>0</v>
          </cell>
          <cell r="AE520">
            <v>0</v>
          </cell>
          <cell r="AF520">
            <v>0</v>
          </cell>
          <cell r="AG520">
            <v>0</v>
          </cell>
          <cell r="AH520" t="str">
            <v>Viviana Rebolledo</v>
          </cell>
          <cell r="AI520" t="str">
            <v>vrebolledo@mininterior.gov.co</v>
          </cell>
          <cell r="AJ520">
            <v>0</v>
          </cell>
          <cell r="AK520">
            <v>0</v>
          </cell>
          <cell r="AL520">
            <v>0</v>
          </cell>
        </row>
        <row r="521">
          <cell r="A521">
            <v>4600</v>
          </cell>
          <cell r="B521" t="str">
            <v>Todos por un Nuevo País</v>
          </cell>
          <cell r="C521" t="str">
            <v>Seguridad, justicia y democracia para la construcción de paz</v>
          </cell>
          <cell r="D521" t="str">
            <v>Fortalecer las instituciones democráticas para la promoción, respeto y protección de Derechos Humanos, la construcción de acuerdos sociales incluyentes y la gestión pacífica de conflictos</v>
          </cell>
          <cell r="E521" t="str">
            <v>Interior</v>
          </cell>
          <cell r="F521" t="str">
            <v>MinInterior</v>
          </cell>
          <cell r="G521" t="str">
            <v>Promoción de la participación social y política de la ciudadanía desde el sector Interior</v>
          </cell>
          <cell r="H521">
            <v>4600</v>
          </cell>
          <cell r="I521" t="str">
            <v>Municipios con rutas de participación ciudadana definidas</v>
          </cell>
          <cell r="J521" t="str">
            <v>Producto</v>
          </cell>
          <cell r="K521" t="str">
            <v>Sectorial</v>
          </cell>
          <cell r="L521" t="str">
            <v>SI</v>
          </cell>
          <cell r="M521" t="str">
            <v>SI</v>
          </cell>
          <cell r="N521" t="str">
            <v>NO</v>
          </cell>
          <cell r="O521" t="str">
            <v>SI</v>
          </cell>
          <cell r="P521" t="str">
            <v>Municipios</v>
          </cell>
          <cell r="Q521" t="str">
            <v>Mensual</v>
          </cell>
          <cell r="R521" t="str">
            <v>Acumulado</v>
          </cell>
          <cell r="S521">
            <v>0</v>
          </cell>
          <cell r="T521">
            <v>32</v>
          </cell>
          <cell r="U521">
            <v>32</v>
          </cell>
          <cell r="V521">
            <v>0</v>
          </cell>
          <cell r="W521">
            <v>0</v>
          </cell>
          <cell r="X521">
            <v>64</v>
          </cell>
          <cell r="Y521">
            <v>0</v>
          </cell>
          <cell r="Z521">
            <v>0</v>
          </cell>
          <cell r="AA521">
            <v>32</v>
          </cell>
          <cell r="AB521">
            <v>50</v>
          </cell>
          <cell r="AC521">
            <v>42429.208333333299</v>
          </cell>
          <cell r="AD521">
            <v>42466.4626977199</v>
          </cell>
          <cell r="AE521" t="str">
            <v>Se construyó la metodología 2016 para adelantar la Estrategia de las Rutas de Participación Ciudadana con Intervención Integral y se socializó, se inició la priorización de municipios y se elaboró el cronograma de actividades.</v>
          </cell>
          <cell r="AF521">
            <v>42490.208333333299</v>
          </cell>
          <cell r="AG521">
            <v>42496.780595104203</v>
          </cell>
          <cell r="AH521" t="str">
            <v>Erika Solorzano</v>
          </cell>
          <cell r="AI521" t="str">
            <v>erika.solorzano@mininterior.gov.co</v>
          </cell>
          <cell r="AJ521">
            <v>30</v>
          </cell>
          <cell r="AK521">
            <v>42458.208333333299</v>
          </cell>
          <cell r="AL521">
            <v>18</v>
          </cell>
        </row>
        <row r="522">
          <cell r="A522">
            <v>4601</v>
          </cell>
          <cell r="B522" t="str">
            <v>Todos por un Nuevo País</v>
          </cell>
          <cell r="C522" t="str">
            <v>Seguridad, justicia y democracia para la construcción de paz</v>
          </cell>
          <cell r="D522" t="str">
            <v>Fortalecer las instituciones democráticas para la promoción, respeto y protección de Derechos Humanos, la construcción de acuerdos sociales incluyentes y la gestión pacífica de conflictos</v>
          </cell>
          <cell r="E522" t="str">
            <v>Interior</v>
          </cell>
          <cell r="F522" t="str">
            <v>MinInterior</v>
          </cell>
          <cell r="G522" t="str">
            <v>Promoción de la participación social y política de la ciudadanía desde el sector Interior</v>
          </cell>
          <cell r="H522">
            <v>4601</v>
          </cell>
          <cell r="I522" t="str">
            <v>Organizaciones de la sociedad civil fortalecidas en la participación ciudadana, control social y construcción de tejido asociativo</v>
          </cell>
          <cell r="J522" t="str">
            <v>Producto</v>
          </cell>
          <cell r="K522" t="str">
            <v>Sectorial</v>
          </cell>
          <cell r="L522" t="str">
            <v>SI</v>
          </cell>
          <cell r="M522" t="str">
            <v>NO</v>
          </cell>
          <cell r="N522" t="str">
            <v>NO</v>
          </cell>
          <cell r="O522" t="str">
            <v>SI</v>
          </cell>
          <cell r="P522" t="str">
            <v>Organizaciones sociales</v>
          </cell>
          <cell r="Q522" t="str">
            <v>Mensual</v>
          </cell>
          <cell r="R522" t="str">
            <v>Acumulado</v>
          </cell>
          <cell r="S522">
            <v>46</v>
          </cell>
          <cell r="T522">
            <v>60</v>
          </cell>
          <cell r="U522">
            <v>40</v>
          </cell>
          <cell r="V522">
            <v>40</v>
          </cell>
          <cell r="W522">
            <v>40</v>
          </cell>
          <cell r="X522">
            <v>180</v>
          </cell>
          <cell r="Y522">
            <v>0</v>
          </cell>
          <cell r="Z522">
            <v>0</v>
          </cell>
          <cell r="AA522">
            <v>60</v>
          </cell>
          <cell r="AB522">
            <v>33.332999999999998</v>
          </cell>
          <cell r="AC522">
            <v>42460.208333333299</v>
          </cell>
          <cell r="AD522">
            <v>42496.776965659701</v>
          </cell>
          <cell r="AE522" t="str">
            <v>Se inició la elaboración de los estudios previos para adelantar la suscripción del convenio mediante el cual se implementará el Banco de Iniciativas del Fondo para la Participación y el Fortalecimiento de la Democracia.</v>
          </cell>
          <cell r="AF522">
            <v>42460.208333333299</v>
          </cell>
          <cell r="AG522">
            <v>42496.776965393503</v>
          </cell>
          <cell r="AH522" t="str">
            <v>Erika Solorzano</v>
          </cell>
          <cell r="AI522" t="str">
            <v>erika.solorzano@mininterior.gov.co</v>
          </cell>
          <cell r="AJ522">
            <v>30</v>
          </cell>
          <cell r="AK522">
            <v>42490.208333333299</v>
          </cell>
          <cell r="AL522">
            <v>-13</v>
          </cell>
        </row>
        <row r="523">
          <cell r="A523">
            <v>4602</v>
          </cell>
          <cell r="B523" t="str">
            <v>Todos por un Nuevo País</v>
          </cell>
          <cell r="C523" t="str">
            <v>Seguridad, justicia y democracia para la construcción de paz</v>
          </cell>
          <cell r="D523" t="str">
            <v>Fortalecer las instituciones democráticas para la promoción, respeto y protección de Derechos Humanos, la construcción de acuerdos sociales incluyentes y la gestión pacífica de conflictos</v>
          </cell>
          <cell r="E523" t="str">
            <v>Interior</v>
          </cell>
          <cell r="F523" t="str">
            <v>MinInterior</v>
          </cell>
          <cell r="G523" t="str">
            <v>Promoción de la participación social y política de la ciudadanía desde el sector Interior</v>
          </cell>
          <cell r="H523">
            <v>4602</v>
          </cell>
          <cell r="I523" t="str">
            <v>Organizaciones comunales caracterizadas y acompañadas en su proceso de fortalecimiento</v>
          </cell>
          <cell r="J523" t="str">
            <v>Producto</v>
          </cell>
          <cell r="K523" t="str">
            <v>Sectorial</v>
          </cell>
          <cell r="L523" t="str">
            <v>SI</v>
          </cell>
          <cell r="M523" t="str">
            <v>SI</v>
          </cell>
          <cell r="N523" t="str">
            <v>NO</v>
          </cell>
          <cell r="O523" t="str">
            <v>SI</v>
          </cell>
          <cell r="P523" t="str">
            <v>Asociaciones comunales</v>
          </cell>
          <cell r="Q523" t="str">
            <v>Mensual</v>
          </cell>
          <cell r="R523" t="str">
            <v>Acumulado</v>
          </cell>
          <cell r="S523">
            <v>36</v>
          </cell>
          <cell r="T523">
            <v>11</v>
          </cell>
          <cell r="U523">
            <v>11</v>
          </cell>
          <cell r="V523">
            <v>11</v>
          </cell>
          <cell r="W523">
            <v>11</v>
          </cell>
          <cell r="X523">
            <v>44</v>
          </cell>
          <cell r="Y523">
            <v>0</v>
          </cell>
          <cell r="Z523">
            <v>0</v>
          </cell>
          <cell r="AA523">
            <v>11</v>
          </cell>
          <cell r="AB523">
            <v>25</v>
          </cell>
          <cell r="AC523">
            <v>42460.208333333299</v>
          </cell>
          <cell r="AD523">
            <v>42496.777224386598</v>
          </cell>
          <cell r="AE523" t="str">
            <v>Se inició el análisis del instrumento y la definición de la estrategia de intervención para para caracterizar y acompañar asociaciones comunales en su proceso de fortalecimiento.</v>
          </cell>
          <cell r="AF523">
            <v>42460.208333333299</v>
          </cell>
          <cell r="AG523">
            <v>42496.777224224497</v>
          </cell>
          <cell r="AH523" t="str">
            <v>Erika Solorzano</v>
          </cell>
          <cell r="AI523" t="str">
            <v>erika.solorzano@mininterior.gov.co</v>
          </cell>
          <cell r="AJ523">
            <v>30</v>
          </cell>
          <cell r="AK523">
            <v>42490.208333333299</v>
          </cell>
          <cell r="AL523">
            <v>-13</v>
          </cell>
        </row>
        <row r="524">
          <cell r="A524">
            <v>4603</v>
          </cell>
          <cell r="B524" t="str">
            <v>Todos por un Nuevo País</v>
          </cell>
          <cell r="C524" t="str">
            <v>Seguridad, justicia y democracia para la construcción de paz</v>
          </cell>
          <cell r="D524" t="str">
            <v>Fortalecer las instituciones democráticas para la promoción, respeto y protección de Derechos Humanos, la construcción de acuerdos sociales incluyentes y la gestión pacífica de conflictos</v>
          </cell>
          <cell r="E524" t="str">
            <v>Interior</v>
          </cell>
          <cell r="F524" t="str">
            <v>MinInterior</v>
          </cell>
          <cell r="G524" t="str">
            <v>Promoción de la participación social y política de la ciudadanía desde el sector Interior</v>
          </cell>
          <cell r="H524">
            <v>4603</v>
          </cell>
          <cell r="I524" t="str">
            <v>Redes de apoyos a las veedurías ciudadanas activas departamentales</v>
          </cell>
          <cell r="J524" t="str">
            <v>Producto</v>
          </cell>
          <cell r="K524" t="str">
            <v>Sectorial</v>
          </cell>
          <cell r="L524" t="str">
            <v>SI</v>
          </cell>
          <cell r="M524" t="str">
            <v>SI</v>
          </cell>
          <cell r="N524" t="str">
            <v>NO</v>
          </cell>
          <cell r="O524" t="str">
            <v>NO</v>
          </cell>
          <cell r="P524" t="str">
            <v>Redes de apoyo a las veedurías ciudadanas departamentales</v>
          </cell>
          <cell r="Q524" t="str">
            <v>Mensual</v>
          </cell>
          <cell r="R524" t="str">
            <v>Acumulado</v>
          </cell>
          <cell r="S524">
            <v>16</v>
          </cell>
          <cell r="T524">
            <v>8</v>
          </cell>
          <cell r="U524">
            <v>0</v>
          </cell>
          <cell r="V524">
            <v>0</v>
          </cell>
          <cell r="W524">
            <v>0</v>
          </cell>
          <cell r="X524">
            <v>8</v>
          </cell>
          <cell r="Y524">
            <v>0</v>
          </cell>
          <cell r="Z524">
            <v>0</v>
          </cell>
          <cell r="AA524">
            <v>0</v>
          </cell>
          <cell r="AB524">
            <v>0</v>
          </cell>
          <cell r="AC524">
            <v>0</v>
          </cell>
          <cell r="AD524">
            <v>0</v>
          </cell>
          <cell r="AE524" t="str">
            <v xml:space="preserve">La meta del indicador se encuentra cumplida. Durante la vigencia 2015 se activaron ocho (8) Redes de apoyos a las veedurías ciudadanas departamentales: Boyacá, Bolívar, Caldas, Cauca, Chocó, Cundinamarca, Guaviare y Meta. </v>
          </cell>
          <cell r="AF524">
            <v>42460.208333333299</v>
          </cell>
          <cell r="AG524">
            <v>42468.449545798598</v>
          </cell>
          <cell r="AH524" t="str">
            <v>Erika Solorzano</v>
          </cell>
          <cell r="AI524" t="str">
            <v>erika.solorzano@mininterior.gov.co</v>
          </cell>
          <cell r="AJ524">
            <v>30</v>
          </cell>
          <cell r="AK524">
            <v>0</v>
          </cell>
          <cell r="AL524">
            <v>0</v>
          </cell>
        </row>
        <row r="525">
          <cell r="A525">
            <v>4604</v>
          </cell>
          <cell r="B525" t="str">
            <v>Todos por un Nuevo País</v>
          </cell>
          <cell r="C525" t="str">
            <v>Seguridad, justicia y democracia para la construcción de paz</v>
          </cell>
          <cell r="D525" t="str">
            <v>Fortalecer las instituciones democráticas para la promoción, respeto y protección de Derechos Humanos, la construcción de acuerdos sociales incluyentes y la gestión pacífica de conflictos</v>
          </cell>
          <cell r="E525" t="str">
            <v>Interior</v>
          </cell>
          <cell r="F525" t="str">
            <v>MinInterior</v>
          </cell>
          <cell r="G525" t="str">
            <v>Promoción de la participación social y política de la ciudadanía desde el sector Interior</v>
          </cell>
          <cell r="H525">
            <v>4604</v>
          </cell>
          <cell r="I525" t="str">
            <v>Participación política de los jovenes en los cargos de elección popular</v>
          </cell>
          <cell r="J525" t="str">
            <v>Gestión</v>
          </cell>
          <cell r="K525" t="str">
            <v>Sectorial</v>
          </cell>
          <cell r="L525" t="str">
            <v>SI</v>
          </cell>
          <cell r="M525" t="str">
            <v>NO</v>
          </cell>
          <cell r="N525" t="str">
            <v>NO</v>
          </cell>
          <cell r="O525" t="str">
            <v>SI</v>
          </cell>
          <cell r="P525" t="str">
            <v>Porcentaje</v>
          </cell>
          <cell r="Q525" t="str">
            <v>Mensual</v>
          </cell>
          <cell r="R525" t="str">
            <v>Stock</v>
          </cell>
          <cell r="S525">
            <v>7.8</v>
          </cell>
          <cell r="T525">
            <v>8</v>
          </cell>
          <cell r="U525">
            <v>8</v>
          </cell>
          <cell r="V525">
            <v>8</v>
          </cell>
          <cell r="W525">
            <v>8</v>
          </cell>
          <cell r="X525">
            <v>8</v>
          </cell>
          <cell r="Y525">
            <v>0</v>
          </cell>
          <cell r="Z525">
            <v>0</v>
          </cell>
          <cell r="AA525">
            <v>0</v>
          </cell>
          <cell r="AB525">
            <v>0</v>
          </cell>
          <cell r="AC525">
            <v>0</v>
          </cell>
          <cell r="AD525">
            <v>0</v>
          </cell>
          <cell r="AE525" t="str">
            <v>Frente a este indicador, aun no se cuenta con los datos finales de la Registraduría Nacional del Estado Civil de las elecciones territoriales 2015, por lo tanto se informa que los datos cuantitativos y cualitativos serán reportados una vez se cuente con l</v>
          </cell>
          <cell r="AF525">
            <v>42490.208333333299</v>
          </cell>
          <cell r="AG525">
            <v>42496.775188310203</v>
          </cell>
          <cell r="AH525" t="str">
            <v>Erika Solorzano</v>
          </cell>
          <cell r="AI525" t="str">
            <v>erika.solorzano@mininterior.gov.co</v>
          </cell>
          <cell r="AJ525">
            <v>60</v>
          </cell>
          <cell r="AK525">
            <v>0</v>
          </cell>
          <cell r="AL525">
            <v>0</v>
          </cell>
        </row>
        <row r="526">
          <cell r="A526">
            <v>4605</v>
          </cell>
          <cell r="B526" t="str">
            <v>Todos por un Nuevo País</v>
          </cell>
          <cell r="C526" t="str">
            <v>Seguridad, justicia y democracia para la construcción de paz</v>
          </cell>
          <cell r="D526" t="str">
            <v>Fortalecer las instituciones democráticas para la promoción, respeto y protección de Derechos Humanos, la construcción de acuerdos sociales incluyentes y la gestión pacífica de conflictos</v>
          </cell>
          <cell r="E526" t="str">
            <v>Interior</v>
          </cell>
          <cell r="F526" t="str">
            <v>MinInterior</v>
          </cell>
          <cell r="G526" t="str">
            <v>Promoción de la participación social y política de la ciudadanía desde el sector Interior</v>
          </cell>
          <cell r="H526">
            <v>4605</v>
          </cell>
          <cell r="I526" t="str">
            <v>Jóvenes y mujeres formados en liderazgo político (nuevos liderazgos)</v>
          </cell>
          <cell r="J526" t="str">
            <v>Resultado</v>
          </cell>
          <cell r="K526" t="str">
            <v>Sectorial</v>
          </cell>
          <cell r="L526" t="str">
            <v>SI</v>
          </cell>
          <cell r="M526" t="str">
            <v>NO</v>
          </cell>
          <cell r="N526" t="str">
            <v>NO</v>
          </cell>
          <cell r="O526" t="str">
            <v>SI</v>
          </cell>
          <cell r="P526" t="str">
            <v>Jóvenes y Mujeres</v>
          </cell>
          <cell r="Q526" t="str">
            <v>Mensual</v>
          </cell>
          <cell r="R526" t="str">
            <v>Acumulado</v>
          </cell>
          <cell r="S526">
            <v>1400</v>
          </cell>
          <cell r="T526">
            <v>1400</v>
          </cell>
          <cell r="U526">
            <v>275</v>
          </cell>
          <cell r="V526">
            <v>275</v>
          </cell>
          <cell r="W526">
            <v>650</v>
          </cell>
          <cell r="X526">
            <v>2600</v>
          </cell>
          <cell r="Y526">
            <v>0</v>
          </cell>
          <cell r="Z526">
            <v>0</v>
          </cell>
          <cell r="AA526">
            <v>3758</v>
          </cell>
          <cell r="AB526">
            <v>100</v>
          </cell>
          <cell r="AC526">
            <v>42460.208333333299</v>
          </cell>
          <cell r="AD526">
            <v>42500.665197766197</v>
          </cell>
          <cell r="AE526" t="str">
            <v>La Dirección para la Democracia, la Participación Ciudadana y la Acción Comunal se encuentra adelantando la elaboración de los estudios previos del proyecto de formación en liderazgo político.</v>
          </cell>
          <cell r="AF526">
            <v>42460.208333333299</v>
          </cell>
          <cell r="AG526">
            <v>42500.665197569397</v>
          </cell>
          <cell r="AH526" t="str">
            <v>Erika Solorzano</v>
          </cell>
          <cell r="AI526" t="str">
            <v>erika.solorzano@mininterior.gov.co</v>
          </cell>
          <cell r="AJ526">
            <v>30</v>
          </cell>
          <cell r="AK526">
            <v>42490.208333333299</v>
          </cell>
          <cell r="AL526">
            <v>-13</v>
          </cell>
        </row>
        <row r="527">
          <cell r="A527">
            <v>4618</v>
          </cell>
          <cell r="B527" t="str">
            <v>Todos por un Nuevo País</v>
          </cell>
          <cell r="C527" t="str">
            <v>Seguridad, justicia y democracia para la construcción de paz</v>
          </cell>
          <cell r="D527" t="str">
            <v>Fortalecer las instituciones democráticas para la promoción, respeto y protección de Derechos Humanos, la construcción de acuerdos sociales incluyentes y la gestión pacífica de conflictos</v>
          </cell>
          <cell r="E527" t="str">
            <v>Interior</v>
          </cell>
          <cell r="F527" t="str">
            <v>MinInterior</v>
          </cell>
          <cell r="G527" t="str">
            <v>Promoción de la participación social y política de la ciudadanía desde el sector Interior</v>
          </cell>
          <cell r="H527">
            <v>4618</v>
          </cell>
          <cell r="I527" t="str">
            <v>Participación de las mujeres en los cargos de elección popular</v>
          </cell>
          <cell r="J527" t="str">
            <v>Gestión</v>
          </cell>
          <cell r="K527" t="str">
            <v>Sectorial</v>
          </cell>
          <cell r="L527" t="str">
            <v>NO</v>
          </cell>
          <cell r="M527" t="str">
            <v>NO</v>
          </cell>
          <cell r="N527" t="str">
            <v>NO</v>
          </cell>
          <cell r="O527" t="str">
            <v>NO</v>
          </cell>
          <cell r="P527" t="str">
            <v>Porcentaje</v>
          </cell>
          <cell r="Q527" t="str">
            <v>Mensual</v>
          </cell>
          <cell r="R527" t="str">
            <v>Stock</v>
          </cell>
          <cell r="S527">
            <v>17.36</v>
          </cell>
          <cell r="T527">
            <v>22</v>
          </cell>
          <cell r="U527">
            <v>22</v>
          </cell>
          <cell r="V527">
            <v>22</v>
          </cell>
          <cell r="W527">
            <v>22</v>
          </cell>
          <cell r="X527">
            <v>22</v>
          </cell>
          <cell r="Y527">
            <v>14.8</v>
          </cell>
          <cell r="Z527">
            <v>67.27</v>
          </cell>
          <cell r="AA527">
            <v>14.8</v>
          </cell>
          <cell r="AB527">
            <v>67.27</v>
          </cell>
          <cell r="AC527">
            <v>42460.208333333299</v>
          </cell>
          <cell r="AD527">
            <v>42468.666524849497</v>
          </cell>
          <cell r="AE527" t="str">
            <v>La actividad origen de éste indicador ya fue realizada, obteniendo como resultado que la participación política de las mujeres en las elecciones 2015 tuvo un porcentaje total de 14,8% Gobernadoras:15,6% Alcaldesas: 12%. Diputadas:16,2% Concejalas: 15,5% =</v>
          </cell>
          <cell r="AF527">
            <v>42460.208333333299</v>
          </cell>
          <cell r="AG527">
            <v>42468.666524687498</v>
          </cell>
          <cell r="AH527" t="str">
            <v>Erika Solorzano</v>
          </cell>
          <cell r="AI527" t="str">
            <v>erika.solorzano@mininterior.gov.co</v>
          </cell>
          <cell r="AJ527">
            <v>60</v>
          </cell>
          <cell r="AK527">
            <v>42490.208333333299</v>
          </cell>
          <cell r="AL527">
            <v>-43</v>
          </cell>
        </row>
        <row r="528">
          <cell r="A528">
            <v>5316</v>
          </cell>
          <cell r="B528" t="str">
            <v>Todos por un Nuevo País</v>
          </cell>
          <cell r="C528" t="str">
            <v>Seguridad, justicia y democracia para la construcción de paz</v>
          </cell>
          <cell r="D528" t="str">
            <v>Fortalecer las instituciones democráticas para la promoción, respeto y protección de Derechos Humanos, la construcción de acuerdos sociales incluyentes y la gestión pacífica de conflictos</v>
          </cell>
          <cell r="E528" t="str">
            <v>Interior</v>
          </cell>
          <cell r="F528" t="str">
            <v>MinInterior</v>
          </cell>
          <cell r="G528" t="str">
            <v>Participación social y política de la ciudadanía</v>
          </cell>
          <cell r="H528">
            <v>5316</v>
          </cell>
          <cell r="I528" t="str">
            <v>Organizaciones sociales y comunales fortalecidas para la construcción de la paz territorial.</v>
          </cell>
          <cell r="J528" t="str">
            <v>Producto</v>
          </cell>
          <cell r="K528" t="str">
            <v>Sectorial</v>
          </cell>
          <cell r="L528" t="str">
            <v>NO</v>
          </cell>
          <cell r="M528" t="str">
            <v>SI</v>
          </cell>
          <cell r="N528" t="str">
            <v>NO</v>
          </cell>
          <cell r="O528" t="str">
            <v>SI</v>
          </cell>
          <cell r="P528" t="str">
            <v>Entidades territoriales</v>
          </cell>
          <cell r="Q528" t="str">
            <v>Mensual</v>
          </cell>
          <cell r="R528" t="str">
            <v>Capacidad</v>
          </cell>
          <cell r="S528">
            <v>0</v>
          </cell>
          <cell r="T528">
            <v>150</v>
          </cell>
          <cell r="U528">
            <v>200</v>
          </cell>
          <cell r="V528">
            <v>250</v>
          </cell>
          <cell r="W528">
            <v>300</v>
          </cell>
          <cell r="X528">
            <v>300</v>
          </cell>
          <cell r="Y528">
            <v>0</v>
          </cell>
          <cell r="Z528">
            <v>0</v>
          </cell>
          <cell r="AA528">
            <v>0</v>
          </cell>
          <cell r="AB528">
            <v>0</v>
          </cell>
          <cell r="AC528">
            <v>0</v>
          </cell>
          <cell r="AD528">
            <v>0</v>
          </cell>
          <cell r="AE528" t="str">
            <v>Se inició la elaboración de los estudios previos para adelantar la suscripción del convenio mediante el cual se fortalecerá a las organizaciones sociales y comunales para la construcción de la paz territorial.</v>
          </cell>
          <cell r="AF528">
            <v>42460.208333333299</v>
          </cell>
          <cell r="AG528">
            <v>42500.785459953702</v>
          </cell>
          <cell r="AH528" t="str">
            <v>Erika Solorzano</v>
          </cell>
          <cell r="AI528" t="str">
            <v>erika.solorzano@mininterior.gov.co</v>
          </cell>
          <cell r="AJ528">
            <v>90</v>
          </cell>
          <cell r="AK528">
            <v>0</v>
          </cell>
          <cell r="AL528">
            <v>0</v>
          </cell>
        </row>
        <row r="529">
          <cell r="A529">
            <v>5351</v>
          </cell>
          <cell r="B529" t="str">
            <v>Todos por un Nuevo País</v>
          </cell>
          <cell r="C529" t="str">
            <v>Seguridad, justicia y democracia para la construcción de paz</v>
          </cell>
          <cell r="D529" t="str">
            <v>Fortalecer las instituciones democráticas para la promoción, respeto y protección de Derechos Humanos, la construcción de acuerdos sociales incluyentes y la gestión pacífica de conflictos</v>
          </cell>
          <cell r="E529" t="str">
            <v>Interior</v>
          </cell>
          <cell r="F529" t="str">
            <v>MinInterior</v>
          </cell>
          <cell r="G529" t="str">
            <v>Grupos Étnicos - Interior</v>
          </cell>
          <cell r="H529">
            <v>5351</v>
          </cell>
          <cell r="I529" t="str">
            <v>Escenarios de concertación y organizaciones indígenas fortalecidas para el goce efectivo de los derechos de los pueblos indígenas</v>
          </cell>
          <cell r="J529" t="str">
            <v>Producto</v>
          </cell>
          <cell r="K529" t="str">
            <v>Transversal</v>
          </cell>
          <cell r="L529" t="str">
            <v>NO</v>
          </cell>
          <cell r="M529" t="str">
            <v>NO</v>
          </cell>
          <cell r="N529" t="str">
            <v>SI</v>
          </cell>
          <cell r="O529" t="str">
            <v>SI</v>
          </cell>
          <cell r="P529" t="str">
            <v>Número</v>
          </cell>
          <cell r="Q529" t="str">
            <v>Mensual</v>
          </cell>
          <cell r="R529" t="str">
            <v>Acumulado</v>
          </cell>
          <cell r="S529">
            <v>7</v>
          </cell>
          <cell r="T529">
            <v>8</v>
          </cell>
          <cell r="U529">
            <v>10</v>
          </cell>
          <cell r="V529">
            <v>12</v>
          </cell>
          <cell r="W529">
            <v>14</v>
          </cell>
          <cell r="X529">
            <v>44</v>
          </cell>
          <cell r="Y529">
            <v>0</v>
          </cell>
          <cell r="Z529">
            <v>0</v>
          </cell>
          <cell r="AA529">
            <v>0</v>
          </cell>
          <cell r="AB529">
            <v>0</v>
          </cell>
          <cell r="AC529">
            <v>0</v>
          </cell>
          <cell r="AD529">
            <v>0</v>
          </cell>
          <cell r="AE529">
            <v>0</v>
          </cell>
          <cell r="AF529">
            <v>0</v>
          </cell>
          <cell r="AG529">
            <v>0</v>
          </cell>
          <cell r="AH529" t="str">
            <v>Luz Helena Izquierdo Torres</v>
          </cell>
          <cell r="AI529" t="str">
            <v>luz.izquierdo@mininterior.gov.co</v>
          </cell>
          <cell r="AJ529">
            <v>15</v>
          </cell>
          <cell r="AK529">
            <v>0</v>
          </cell>
          <cell r="AL529">
            <v>0</v>
          </cell>
        </row>
        <row r="530">
          <cell r="A530">
            <v>5354</v>
          </cell>
          <cell r="B530" t="str">
            <v>Todos por un Nuevo País</v>
          </cell>
          <cell r="C530" t="str">
            <v>Seguridad, justicia y democracia para la construcción de paz</v>
          </cell>
          <cell r="D530" t="str">
            <v>Fortalecer las instituciones democráticas para la promoción, respeto y protección de Derechos Humanos, la construcción de acuerdos sociales incluyentes y la gestión pacífica de conflictos</v>
          </cell>
          <cell r="E530" t="str">
            <v>Interior</v>
          </cell>
          <cell r="F530" t="str">
            <v>MinInterior</v>
          </cell>
          <cell r="G530" t="str">
            <v>Grupos Étnicos - Interior</v>
          </cell>
          <cell r="H530">
            <v>5354</v>
          </cell>
          <cell r="I530" t="str">
            <v>Instancias previstas para el desarrollo de estrategias que promuevan el goce efectivo de derechos de los pueblos indígenas</v>
          </cell>
          <cell r="J530" t="str">
            <v>Resultado</v>
          </cell>
          <cell r="K530" t="str">
            <v>Transversal</v>
          </cell>
          <cell r="L530" t="str">
            <v>SI</v>
          </cell>
          <cell r="M530" t="str">
            <v>NO</v>
          </cell>
          <cell r="N530" t="str">
            <v>SI</v>
          </cell>
          <cell r="O530" t="str">
            <v>SI</v>
          </cell>
          <cell r="P530" t="str">
            <v>Porcentaje</v>
          </cell>
          <cell r="Q530" t="str">
            <v>Mensual</v>
          </cell>
          <cell r="R530" t="str">
            <v>Acumulado</v>
          </cell>
          <cell r="S530">
            <v>0</v>
          </cell>
          <cell r="T530">
            <v>4</v>
          </cell>
          <cell r="U530">
            <v>32</v>
          </cell>
          <cell r="V530">
            <v>32</v>
          </cell>
          <cell r="W530">
            <v>32</v>
          </cell>
          <cell r="X530">
            <v>100</v>
          </cell>
          <cell r="Y530">
            <v>0</v>
          </cell>
          <cell r="Z530">
            <v>0</v>
          </cell>
          <cell r="AA530">
            <v>0</v>
          </cell>
          <cell r="AB530">
            <v>0</v>
          </cell>
          <cell r="AC530">
            <v>0</v>
          </cell>
          <cell r="AD530">
            <v>0</v>
          </cell>
          <cell r="AE530">
            <v>0</v>
          </cell>
          <cell r="AF530">
            <v>0</v>
          </cell>
          <cell r="AG530">
            <v>0</v>
          </cell>
          <cell r="AH530" t="str">
            <v>Viviana Rebolledo</v>
          </cell>
          <cell r="AI530" t="str">
            <v>vrebolledo@mininterior.gov.co</v>
          </cell>
          <cell r="AJ530">
            <v>15</v>
          </cell>
          <cell r="AK530">
            <v>0</v>
          </cell>
          <cell r="AL530">
            <v>0</v>
          </cell>
        </row>
        <row r="531">
          <cell r="A531">
            <v>5356</v>
          </cell>
          <cell r="B531" t="str">
            <v>Todos por un Nuevo País</v>
          </cell>
          <cell r="C531" t="str">
            <v>Seguridad, justicia y democracia para la construcción de paz</v>
          </cell>
          <cell r="D531" t="str">
            <v>Fortalecer las instituciones democráticas para la promoción, respeto y protección de Derechos Humanos, la construcción de acuerdos sociales incluyentes y la gestión pacífica de conflictos</v>
          </cell>
          <cell r="E531" t="str">
            <v>Interior</v>
          </cell>
          <cell r="F531" t="str">
            <v>MinInterior</v>
          </cell>
          <cell r="G531" t="str">
            <v>Grupos Étnicos - Interior</v>
          </cell>
          <cell r="H531">
            <v>5356</v>
          </cell>
          <cell r="I531" t="str">
            <v>Instrumentos de política pública concertados y consultados con los Pueblos Indígenas</v>
          </cell>
          <cell r="J531" t="str">
            <v>Producto</v>
          </cell>
          <cell r="K531" t="str">
            <v>Transversal</v>
          </cell>
          <cell r="L531" t="str">
            <v>SI</v>
          </cell>
          <cell r="M531" t="str">
            <v>NO</v>
          </cell>
          <cell r="N531" t="str">
            <v>SI</v>
          </cell>
          <cell r="O531" t="str">
            <v>SI</v>
          </cell>
          <cell r="P531" t="str">
            <v>Número</v>
          </cell>
          <cell r="Q531" t="str">
            <v>Mensual</v>
          </cell>
          <cell r="R531" t="str">
            <v>Acumulado</v>
          </cell>
          <cell r="S531">
            <v>24</v>
          </cell>
          <cell r="T531">
            <v>3</v>
          </cell>
          <cell r="U531">
            <v>6</v>
          </cell>
          <cell r="V531">
            <v>3</v>
          </cell>
          <cell r="W531">
            <v>5</v>
          </cell>
          <cell r="X531">
            <v>17</v>
          </cell>
          <cell r="Y531">
            <v>0</v>
          </cell>
          <cell r="Z531">
            <v>0</v>
          </cell>
          <cell r="AA531">
            <v>0</v>
          </cell>
          <cell r="AB531">
            <v>0</v>
          </cell>
          <cell r="AC531">
            <v>0</v>
          </cell>
          <cell r="AD531">
            <v>0</v>
          </cell>
          <cell r="AE531">
            <v>0</v>
          </cell>
          <cell r="AF531">
            <v>0</v>
          </cell>
          <cell r="AG531">
            <v>0</v>
          </cell>
          <cell r="AH531" t="str">
            <v>Jaime Alberto Escruceria De La Espriella</v>
          </cell>
          <cell r="AI531" t="str">
            <v>jaime.escruceria@mininterior.gov.co</v>
          </cell>
          <cell r="AJ531">
            <v>15</v>
          </cell>
          <cell r="AK531">
            <v>0</v>
          </cell>
          <cell r="AL531">
            <v>0</v>
          </cell>
        </row>
        <row r="532">
          <cell r="A532">
            <v>5359</v>
          </cell>
          <cell r="B532" t="str">
            <v>Todos por un Nuevo País</v>
          </cell>
          <cell r="C532" t="str">
            <v>Seguridad, justicia y democracia para la construcción de paz</v>
          </cell>
          <cell r="D532" t="str">
            <v>Fortalecer las instituciones democráticas para la promoción, respeto y protección de Derechos Humanos, la construcción de acuerdos sociales incluyentes y la gestión pacífica de conflictos</v>
          </cell>
          <cell r="E532" t="str">
            <v>Interior</v>
          </cell>
          <cell r="F532" t="str">
            <v>MinInterior</v>
          </cell>
          <cell r="G532" t="str">
            <v>Grupos Étnicos - Interior</v>
          </cell>
          <cell r="H532">
            <v>5359</v>
          </cell>
          <cell r="I532" t="str">
            <v>Número de pueblos indígenas en fase de implementación del Programa de Garantías de Derechos (PGD).</v>
          </cell>
          <cell r="J532" t="str">
            <v>Producto</v>
          </cell>
          <cell r="K532" t="str">
            <v>Transversal</v>
          </cell>
          <cell r="L532" t="str">
            <v>SI</v>
          </cell>
          <cell r="M532" t="str">
            <v>NO</v>
          </cell>
          <cell r="N532" t="str">
            <v>SI</v>
          </cell>
          <cell r="O532" t="str">
            <v>SI</v>
          </cell>
          <cell r="P532" t="str">
            <v>Número</v>
          </cell>
          <cell r="Q532" t="str">
            <v>Mensual</v>
          </cell>
          <cell r="R532" t="str">
            <v>Acumulado</v>
          </cell>
          <cell r="S532">
            <v>0</v>
          </cell>
          <cell r="T532">
            <v>5</v>
          </cell>
          <cell r="U532">
            <v>5</v>
          </cell>
          <cell r="V532">
            <v>5</v>
          </cell>
          <cell r="W532">
            <v>5</v>
          </cell>
          <cell r="X532">
            <v>20</v>
          </cell>
          <cell r="Y532">
            <v>0</v>
          </cell>
          <cell r="Z532">
            <v>0</v>
          </cell>
          <cell r="AA532">
            <v>0</v>
          </cell>
          <cell r="AB532">
            <v>0</v>
          </cell>
          <cell r="AC532">
            <v>0</v>
          </cell>
          <cell r="AD532">
            <v>0</v>
          </cell>
          <cell r="AE532">
            <v>0</v>
          </cell>
          <cell r="AF532">
            <v>0</v>
          </cell>
          <cell r="AG532">
            <v>0</v>
          </cell>
          <cell r="AH532" t="str">
            <v>Manuel Bernardo Pinilla Zuleta</v>
          </cell>
          <cell r="AI532" t="str">
            <v>manuel.pinilla@mininterior.gov.co</v>
          </cell>
          <cell r="AJ532">
            <v>15</v>
          </cell>
          <cell r="AK532">
            <v>0</v>
          </cell>
          <cell r="AL532">
            <v>0</v>
          </cell>
        </row>
        <row r="533">
          <cell r="A533">
            <v>5362</v>
          </cell>
          <cell r="B533" t="str">
            <v>Todos por un Nuevo País</v>
          </cell>
          <cell r="C533" t="str">
            <v>Seguridad, justicia y democracia para la construcción de paz</v>
          </cell>
          <cell r="D533" t="str">
            <v>Fortalecer las instituciones democráticas para la promoción, respeto y protección de Derechos Humanos, la construcción de acuerdos sociales incluyentes y la gestión pacífica de conflictos</v>
          </cell>
          <cell r="E533" t="str">
            <v>Interior</v>
          </cell>
          <cell r="F533" t="str">
            <v>MinInterior</v>
          </cell>
          <cell r="G533" t="str">
            <v>Grupos Étnicos - Interior</v>
          </cell>
          <cell r="H533">
            <v>5362</v>
          </cell>
          <cell r="I533" t="str">
            <v>Planes integrales de vida formulados y en fase de implementación -PIV-</v>
          </cell>
          <cell r="J533" t="str">
            <v>Producto</v>
          </cell>
          <cell r="K533" t="str">
            <v>Transversal</v>
          </cell>
          <cell r="L533" t="str">
            <v>SI</v>
          </cell>
          <cell r="M533" t="str">
            <v>NO</v>
          </cell>
          <cell r="N533" t="str">
            <v>SI</v>
          </cell>
          <cell r="O533" t="str">
            <v>SI</v>
          </cell>
          <cell r="P533" t="str">
            <v>Número</v>
          </cell>
          <cell r="Q533" t="str">
            <v>Mensual</v>
          </cell>
          <cell r="R533" t="str">
            <v>Acumulado</v>
          </cell>
          <cell r="S533">
            <v>0</v>
          </cell>
          <cell r="T533">
            <v>20</v>
          </cell>
          <cell r="U533">
            <v>15</v>
          </cell>
          <cell r="V533">
            <v>49</v>
          </cell>
          <cell r="W533">
            <v>46</v>
          </cell>
          <cell r="X533">
            <v>130</v>
          </cell>
          <cell r="Y533">
            <v>0</v>
          </cell>
          <cell r="Z533">
            <v>0</v>
          </cell>
          <cell r="AA533">
            <v>20</v>
          </cell>
          <cell r="AB533">
            <v>15.385</v>
          </cell>
          <cell r="AC533">
            <v>42429.208333333299</v>
          </cell>
          <cell r="AD533">
            <v>42501.796126967602</v>
          </cell>
          <cell r="AE533" t="str">
            <v>Se realiza el primer contacto presencial con autoridades indígenas de los departamentos de Vaupés y Tolima para el inicio de actividades. Se establece ruta de trabajo para los meses de abril y mayo.</v>
          </cell>
          <cell r="AF533">
            <v>42429.208333333299</v>
          </cell>
          <cell r="AG533">
            <v>42501.796126851797</v>
          </cell>
          <cell r="AH533" t="str">
            <v>Arlein Charry Velasquez</v>
          </cell>
          <cell r="AI533" t="str">
            <v>arlein.charry@mininterior.gov.co</v>
          </cell>
          <cell r="AJ533">
            <v>15</v>
          </cell>
          <cell r="AK533">
            <v>42458.208333333299</v>
          </cell>
          <cell r="AL533">
            <v>33</v>
          </cell>
        </row>
        <row r="534">
          <cell r="A534">
            <v>5363</v>
          </cell>
          <cell r="B534" t="str">
            <v>Todos por un Nuevo País</v>
          </cell>
          <cell r="C534" t="str">
            <v>Seguridad, justicia y democracia para la construcción de paz</v>
          </cell>
          <cell r="D534" t="str">
            <v>Fortalecer las instituciones democráticas para la promoción, respeto y protección de Derechos Humanos, la construcción de acuerdos sociales incluyentes y la gestión pacífica de conflictos</v>
          </cell>
          <cell r="E534" t="str">
            <v>Interior</v>
          </cell>
          <cell r="F534" t="str">
            <v>MinInterior</v>
          </cell>
          <cell r="G534" t="str">
            <v>Grupos Étnicos - Interior</v>
          </cell>
          <cell r="H534">
            <v>5363</v>
          </cell>
          <cell r="I534" t="str">
            <v>Programas para el fortalecimiento de las capacidades y la protección de los derechos de las mujeres indígenas</v>
          </cell>
          <cell r="J534" t="str">
            <v>Producto</v>
          </cell>
          <cell r="K534" t="str">
            <v>Transversal</v>
          </cell>
          <cell r="L534" t="str">
            <v>SI</v>
          </cell>
          <cell r="M534" t="str">
            <v>NO</v>
          </cell>
          <cell r="N534" t="str">
            <v>SI</v>
          </cell>
          <cell r="O534" t="str">
            <v>SI</v>
          </cell>
          <cell r="P534" t="str">
            <v>Número</v>
          </cell>
          <cell r="Q534" t="str">
            <v>Mensual</v>
          </cell>
          <cell r="R534" t="str">
            <v>Acumulado</v>
          </cell>
          <cell r="S534">
            <v>1</v>
          </cell>
          <cell r="T534">
            <v>0</v>
          </cell>
          <cell r="U534">
            <v>1</v>
          </cell>
          <cell r="V534">
            <v>1</v>
          </cell>
          <cell r="W534">
            <v>1</v>
          </cell>
          <cell r="X534">
            <v>3</v>
          </cell>
          <cell r="Y534">
            <v>0</v>
          </cell>
          <cell r="Z534">
            <v>0</v>
          </cell>
          <cell r="AA534">
            <v>0</v>
          </cell>
          <cell r="AB534">
            <v>0</v>
          </cell>
          <cell r="AC534">
            <v>0</v>
          </cell>
          <cell r="AD534">
            <v>0</v>
          </cell>
          <cell r="AE534">
            <v>0</v>
          </cell>
          <cell r="AF534">
            <v>0</v>
          </cell>
          <cell r="AG534">
            <v>0</v>
          </cell>
          <cell r="AH534" t="str">
            <v>Julia Guerrero</v>
          </cell>
          <cell r="AI534" t="str">
            <v>julia.guerrero@mininterior.gov.co</v>
          </cell>
          <cell r="AJ534">
            <v>15</v>
          </cell>
          <cell r="AK534">
            <v>0</v>
          </cell>
          <cell r="AL534">
            <v>0</v>
          </cell>
        </row>
        <row r="535">
          <cell r="A535">
            <v>5311</v>
          </cell>
          <cell r="B535" t="str">
            <v>Todos por un Nuevo País</v>
          </cell>
          <cell r="C535" t="str">
            <v>Seguridad, justicia y democracia para la construcción de paz</v>
          </cell>
          <cell r="D535" t="str">
            <v>Fortalecer las instituciones democráticas para la promoción, respeto y protección de Derechos Humanos, la construcción de acuerdos sociales incluyentes y la gestión pacífica de conflictos</v>
          </cell>
          <cell r="E535" t="str">
            <v>Interior</v>
          </cell>
          <cell r="F535" t="str">
            <v>MinInterior</v>
          </cell>
          <cell r="G535" t="str">
            <v xml:space="preserve">Asuntos Indígenas, ROM, comunidades negras, afrocolombianas, raizales y palenqueras. </v>
          </cell>
          <cell r="H535">
            <v>5311</v>
          </cell>
          <cell r="I535" t="str">
            <v>Meses en el desarrollo del proceso de Consulta Previa con Comunidade Etnicas para POA, entre las fases de Preconsulta y protocolización</v>
          </cell>
          <cell r="J535" t="str">
            <v>Resultado</v>
          </cell>
          <cell r="K535" t="str">
            <v>Sectorial</v>
          </cell>
          <cell r="L535" t="str">
            <v>NO</v>
          </cell>
          <cell r="M535" t="str">
            <v>NO</v>
          </cell>
          <cell r="N535" t="str">
            <v>NO</v>
          </cell>
          <cell r="O535" t="str">
            <v>SI</v>
          </cell>
          <cell r="P535" t="str">
            <v>Meses</v>
          </cell>
          <cell r="Q535" t="str">
            <v>Mensual</v>
          </cell>
          <cell r="R535" t="str">
            <v>Reducción</v>
          </cell>
          <cell r="S535">
            <v>9</v>
          </cell>
          <cell r="T535">
            <v>8</v>
          </cell>
          <cell r="U535">
            <v>7</v>
          </cell>
          <cell r="V535">
            <v>6</v>
          </cell>
          <cell r="W535">
            <v>4</v>
          </cell>
          <cell r="X535">
            <v>4</v>
          </cell>
          <cell r="Y535">
            <v>11</v>
          </cell>
          <cell r="Z535">
            <v>0</v>
          </cell>
          <cell r="AA535">
            <v>11</v>
          </cell>
          <cell r="AB535">
            <v>0</v>
          </cell>
          <cell r="AC535">
            <v>42460.208333333299</v>
          </cell>
          <cell r="AD535">
            <v>42471.493588506899</v>
          </cell>
          <cell r="AE535" t="str">
            <v>Para el mes de Marzo los meses de duración en el desarrollo de procesos de consulta previa con Comunidades Étnicas, para POA´s, desde la fase de pre consulta y protocolización fue de 11 meses, 268 meses con 25 comunidades.</v>
          </cell>
          <cell r="AF535">
            <v>42460.208333333299</v>
          </cell>
          <cell r="AG535">
            <v>42471.493588391197</v>
          </cell>
          <cell r="AH535" t="str">
            <v>Claudia Torres</v>
          </cell>
          <cell r="AI535" t="str">
            <v>claudia.torres@mininterior.gov.co</v>
          </cell>
          <cell r="AJ535">
            <v>5</v>
          </cell>
          <cell r="AK535">
            <v>42490.208333333299</v>
          </cell>
          <cell r="AL535">
            <v>12</v>
          </cell>
        </row>
        <row r="536">
          <cell r="A536">
            <v>5312</v>
          </cell>
          <cell r="B536" t="str">
            <v>Todos por un Nuevo País</v>
          </cell>
          <cell r="C536" t="str">
            <v>Seguridad, justicia y democracia para la construcción de paz</v>
          </cell>
          <cell r="D536" t="str">
            <v>Fortalecer las instituciones democráticas para la promoción, respeto y protección de Derechos Humanos, la construcción de acuerdos sociales incluyentes y la gestión pacífica de conflictos</v>
          </cell>
          <cell r="E536" t="str">
            <v>Interior</v>
          </cell>
          <cell r="F536" t="str">
            <v>MinInterior</v>
          </cell>
          <cell r="G536" t="str">
            <v xml:space="preserve">Asuntos Indígenas, ROM, comunidades negras, afrocolombianas, raizales y palenqueras. </v>
          </cell>
          <cell r="H536">
            <v>5312</v>
          </cell>
          <cell r="I536" t="str">
            <v>Meses en el desarrollo del proceso de Consulta Previa con Comunidade Etnicas para PINES, entre las fases de Preconsulta y protocolización</v>
          </cell>
          <cell r="J536" t="str">
            <v>Resultado</v>
          </cell>
          <cell r="K536" t="str">
            <v>Sectorial</v>
          </cell>
          <cell r="L536" t="str">
            <v>NO</v>
          </cell>
          <cell r="M536" t="str">
            <v>NO</v>
          </cell>
          <cell r="N536" t="str">
            <v>NO</v>
          </cell>
          <cell r="O536" t="str">
            <v>SI</v>
          </cell>
          <cell r="P536" t="str">
            <v>Meses</v>
          </cell>
          <cell r="Q536" t="str">
            <v>Mensual</v>
          </cell>
          <cell r="R536" t="str">
            <v>Reducción</v>
          </cell>
          <cell r="S536">
            <v>9</v>
          </cell>
          <cell r="T536">
            <v>6</v>
          </cell>
          <cell r="U536">
            <v>6</v>
          </cell>
          <cell r="V536">
            <v>5</v>
          </cell>
          <cell r="W536">
            <v>4</v>
          </cell>
          <cell r="X536">
            <v>4</v>
          </cell>
          <cell r="Y536">
            <v>7.0000000000000007E-2</v>
          </cell>
          <cell r="Z536">
            <v>100</v>
          </cell>
          <cell r="AA536">
            <v>7.0000000000000007E-2</v>
          </cell>
          <cell r="AB536">
            <v>100</v>
          </cell>
          <cell r="AC536">
            <v>42429.208333333299</v>
          </cell>
          <cell r="AD536">
            <v>42471.493325231502</v>
          </cell>
          <cell r="AE536" t="str">
            <v xml:space="preserve">En el mes de marzo de 2015, la Dirección de Consulta Previa no realizo protocolización de acuerdos de proyectos PINES </v>
          </cell>
          <cell r="AF536">
            <v>42460.208333333299</v>
          </cell>
          <cell r="AG536">
            <v>42471.493325115698</v>
          </cell>
          <cell r="AH536" t="str">
            <v>Claudia Torres</v>
          </cell>
          <cell r="AI536" t="str">
            <v>claudia.torres@mininterior.gov.co</v>
          </cell>
          <cell r="AJ536">
            <v>5</v>
          </cell>
          <cell r="AK536">
            <v>42458.208333333299</v>
          </cell>
          <cell r="AL536">
            <v>43</v>
          </cell>
        </row>
        <row r="537">
          <cell r="A537">
            <v>5313</v>
          </cell>
          <cell r="B537" t="str">
            <v>Todos por un Nuevo País</v>
          </cell>
          <cell r="C537" t="str">
            <v>Seguridad, justicia y democracia para la construcción de paz</v>
          </cell>
          <cell r="D537" t="str">
            <v>Fortalecer las instituciones democráticas para la promoción, respeto y protección de Derechos Humanos, la construcción de acuerdos sociales incluyentes y la gestión pacífica de conflictos</v>
          </cell>
          <cell r="E537" t="str">
            <v>Interior</v>
          </cell>
          <cell r="F537" t="str">
            <v>MinInterior</v>
          </cell>
          <cell r="G537" t="str">
            <v xml:space="preserve">Asuntos Indígenas, ROM, comunidades negras, afrocolombianas, raizales y palenqueras. </v>
          </cell>
          <cell r="H537">
            <v>5313</v>
          </cell>
          <cell r="I537" t="str">
            <v>Planes Específicos de Protección para Comunidades Afrocolombianas formulado</v>
          </cell>
          <cell r="J537" t="str">
            <v>Producto</v>
          </cell>
          <cell r="K537" t="str">
            <v>Sectorial</v>
          </cell>
          <cell r="L537" t="str">
            <v>NO</v>
          </cell>
          <cell r="M537" t="str">
            <v>SI</v>
          </cell>
          <cell r="N537" t="str">
            <v>NO</v>
          </cell>
          <cell r="O537" t="str">
            <v>SI</v>
          </cell>
          <cell r="P537" t="str">
            <v>Número</v>
          </cell>
          <cell r="Q537" t="str">
            <v>Mensual</v>
          </cell>
          <cell r="R537" t="str">
            <v>Acumulado</v>
          </cell>
          <cell r="S537">
            <v>11</v>
          </cell>
          <cell r="T537">
            <v>0</v>
          </cell>
          <cell r="U537">
            <v>1</v>
          </cell>
          <cell r="V537">
            <v>3</v>
          </cell>
          <cell r="W537">
            <v>3</v>
          </cell>
          <cell r="X537">
            <v>7</v>
          </cell>
          <cell r="Y537">
            <v>0</v>
          </cell>
          <cell r="Z537">
            <v>0</v>
          </cell>
          <cell r="AA537">
            <v>0</v>
          </cell>
          <cell r="AB537">
            <v>0</v>
          </cell>
          <cell r="AC537">
            <v>0</v>
          </cell>
          <cell r="AD537">
            <v>0</v>
          </cell>
          <cell r="AE537">
            <v>0</v>
          </cell>
          <cell r="AF537">
            <v>0</v>
          </cell>
          <cell r="AG537">
            <v>0</v>
          </cell>
          <cell r="AH537" t="str">
            <v>Alexandra Cordoba Moroy</v>
          </cell>
          <cell r="AI537" t="str">
            <v>alexandra .cordoba@mininterior.gov.co</v>
          </cell>
          <cell r="AJ537">
            <v>15</v>
          </cell>
          <cell r="AK537">
            <v>0</v>
          </cell>
          <cell r="AL537">
            <v>0</v>
          </cell>
        </row>
        <row r="538">
          <cell r="A538">
            <v>5314</v>
          </cell>
          <cell r="B538" t="str">
            <v>Todos por un Nuevo País</v>
          </cell>
          <cell r="C538" t="str">
            <v>Seguridad, justicia y democracia para la construcción de paz</v>
          </cell>
          <cell r="D538" t="str">
            <v>Fortalecer las instituciones democráticas para la promoción, respeto y protección de Derechos Humanos, la construcción de acuerdos sociales incluyentes y la gestión pacífica de conflictos</v>
          </cell>
          <cell r="E538" t="str">
            <v>Interior</v>
          </cell>
          <cell r="F538" t="str">
            <v>MinInterior</v>
          </cell>
          <cell r="G538" t="str">
            <v xml:space="preserve">Asuntos Indígenas, ROM, comunidades negras, afrocolombianas, raizales y palenqueras. </v>
          </cell>
          <cell r="H538">
            <v>5314</v>
          </cell>
          <cell r="I538" t="str">
            <v>Planes de salvaguarda para pueblos indígenas formulados</v>
          </cell>
          <cell r="J538" t="str">
            <v>Producto</v>
          </cell>
          <cell r="K538" t="str">
            <v>Sectorial</v>
          </cell>
          <cell r="L538" t="str">
            <v>NO</v>
          </cell>
          <cell r="M538" t="str">
            <v>SI</v>
          </cell>
          <cell r="N538" t="str">
            <v>NO</v>
          </cell>
          <cell r="O538" t="str">
            <v>SI</v>
          </cell>
          <cell r="P538" t="str">
            <v>Número</v>
          </cell>
          <cell r="Q538" t="str">
            <v>Mensual</v>
          </cell>
          <cell r="R538" t="str">
            <v>Acumulado</v>
          </cell>
          <cell r="S538">
            <v>38</v>
          </cell>
          <cell r="T538">
            <v>4</v>
          </cell>
          <cell r="U538">
            <v>0</v>
          </cell>
          <cell r="V538">
            <v>0</v>
          </cell>
          <cell r="W538">
            <v>0</v>
          </cell>
          <cell r="X538">
            <v>4</v>
          </cell>
          <cell r="Y538">
            <v>0</v>
          </cell>
          <cell r="Z538">
            <v>0</v>
          </cell>
          <cell r="AA538">
            <v>0</v>
          </cell>
          <cell r="AB538">
            <v>0</v>
          </cell>
          <cell r="AC538">
            <v>0</v>
          </cell>
          <cell r="AD538">
            <v>0</v>
          </cell>
          <cell r="AE538">
            <v>0</v>
          </cell>
          <cell r="AF538">
            <v>0</v>
          </cell>
          <cell r="AG538">
            <v>0</v>
          </cell>
          <cell r="AH538" t="str">
            <v>Pedro Santiago Posada Arango</v>
          </cell>
          <cell r="AI538" t="str">
            <v>pedro.posada@mininterior.gov.co</v>
          </cell>
          <cell r="AJ538">
            <v>180</v>
          </cell>
          <cell r="AK538">
            <v>0</v>
          </cell>
          <cell r="AL538">
            <v>0</v>
          </cell>
        </row>
        <row r="539">
          <cell r="A539">
            <v>4607</v>
          </cell>
          <cell r="B539" t="str">
            <v>Todos por un Nuevo País</v>
          </cell>
          <cell r="C539" t="str">
            <v>Seguridad, justicia y democracia para la construcción de paz</v>
          </cell>
          <cell r="D539" t="str">
            <v>Fortalecer las instituciones democráticas para la promoción, respeto y protección de Derechos Humanos, la construcción de acuerdos sociales incluyentes y la gestión pacífica de conflictos</v>
          </cell>
          <cell r="E539" t="str">
            <v>Interior</v>
          </cell>
          <cell r="F539" t="str">
            <v>MinInterior</v>
          </cell>
          <cell r="G539" t="str">
            <v>Divulgación y promoción de los derechos humanos en el territorio nacional</v>
          </cell>
          <cell r="H539">
            <v>4607</v>
          </cell>
          <cell r="I539" t="str">
            <v>Entidades territoriales asistidas técnicamente en procesos de diseño, implementación y seguimiento de planes, programas y proyectos en materia de DD.HH.</v>
          </cell>
          <cell r="J539" t="str">
            <v>Producto</v>
          </cell>
          <cell r="K539" t="str">
            <v>Sectorial</v>
          </cell>
          <cell r="L539" t="str">
            <v>SI</v>
          </cell>
          <cell r="M539" t="str">
            <v>SI</v>
          </cell>
          <cell r="N539" t="str">
            <v>NO</v>
          </cell>
          <cell r="O539" t="str">
            <v>SI</v>
          </cell>
          <cell r="P539" t="str">
            <v>Entidades territoriales</v>
          </cell>
          <cell r="Q539" t="str">
            <v>Mensual</v>
          </cell>
          <cell r="R539" t="str">
            <v>Capacidad</v>
          </cell>
          <cell r="S539">
            <v>132</v>
          </cell>
          <cell r="T539">
            <v>132</v>
          </cell>
          <cell r="U539">
            <v>182</v>
          </cell>
          <cell r="V539">
            <v>182</v>
          </cell>
          <cell r="W539">
            <v>182</v>
          </cell>
          <cell r="X539">
            <v>182</v>
          </cell>
          <cell r="Y539">
            <v>0</v>
          </cell>
          <cell r="Z539">
            <v>0</v>
          </cell>
          <cell r="AA539">
            <v>0</v>
          </cell>
          <cell r="AB539">
            <v>0</v>
          </cell>
          <cell r="AC539">
            <v>0</v>
          </cell>
          <cell r="AD539">
            <v>0</v>
          </cell>
          <cell r="AE539">
            <v>0</v>
          </cell>
          <cell r="AF539">
            <v>0</v>
          </cell>
          <cell r="AG539">
            <v>0</v>
          </cell>
          <cell r="AH539" t="str">
            <v>Ignacio Rave</v>
          </cell>
          <cell r="AI539" t="str">
            <v>javier.rave@mininterior.gov.co</v>
          </cell>
          <cell r="AJ539">
            <v>0</v>
          </cell>
          <cell r="AK539">
            <v>0</v>
          </cell>
          <cell r="AL539">
            <v>0</v>
          </cell>
        </row>
        <row r="540">
          <cell r="A540">
            <v>4608</v>
          </cell>
          <cell r="B540" t="str">
            <v>Todos por un Nuevo País</v>
          </cell>
          <cell r="C540" t="str">
            <v>Seguridad, justicia y democracia para la construcción de paz</v>
          </cell>
          <cell r="D540" t="str">
            <v>Fortalecer las instituciones democráticas para la promoción, respeto y protección de Derechos Humanos, la construcción de acuerdos sociales incluyentes y la gestión pacífica de conflictos</v>
          </cell>
          <cell r="E540" t="str">
            <v>Interior</v>
          </cell>
          <cell r="F540" t="str">
            <v>MinInterior</v>
          </cell>
          <cell r="G540" t="str">
            <v>Divulgación y promoción de los derechos humanos en el territorio nacional</v>
          </cell>
          <cell r="H540">
            <v>4608</v>
          </cell>
          <cell r="I540" t="str">
            <v>Municipios beneficiarios de los proyectos de cultura en derechos humanos para afirmar comportamientos creencias o actitudes individuales y colectivas consecuentes con el reconocimiento del respeto y garantía de los mismos</v>
          </cell>
          <cell r="J540" t="str">
            <v>Producto</v>
          </cell>
          <cell r="K540" t="str">
            <v>Sectorial</v>
          </cell>
          <cell r="L540" t="str">
            <v>SI</v>
          </cell>
          <cell r="M540" t="str">
            <v>SI</v>
          </cell>
          <cell r="N540" t="str">
            <v>NO</v>
          </cell>
          <cell r="O540" t="str">
            <v>SI</v>
          </cell>
          <cell r="P540" t="str">
            <v>Municipios</v>
          </cell>
          <cell r="Q540" t="str">
            <v>Mensual</v>
          </cell>
          <cell r="R540" t="str">
            <v>Acumulado</v>
          </cell>
          <cell r="S540">
            <v>3</v>
          </cell>
          <cell r="T540">
            <v>0</v>
          </cell>
          <cell r="U540">
            <v>5</v>
          </cell>
          <cell r="V540">
            <v>5</v>
          </cell>
          <cell r="W540">
            <v>6</v>
          </cell>
          <cell r="X540">
            <v>16</v>
          </cell>
          <cell r="Y540">
            <v>0</v>
          </cell>
          <cell r="Z540">
            <v>0</v>
          </cell>
          <cell r="AA540">
            <v>0</v>
          </cell>
          <cell r="AB540">
            <v>0</v>
          </cell>
          <cell r="AC540">
            <v>0</v>
          </cell>
          <cell r="AD540">
            <v>0</v>
          </cell>
          <cell r="AE540">
            <v>0</v>
          </cell>
          <cell r="AF540">
            <v>0</v>
          </cell>
          <cell r="AG540">
            <v>0</v>
          </cell>
          <cell r="AH540" t="str">
            <v>Ignacio Rave</v>
          </cell>
          <cell r="AI540" t="str">
            <v>javier.rave@mininterior.gov.co</v>
          </cell>
          <cell r="AJ540">
            <v>0</v>
          </cell>
          <cell r="AK540">
            <v>0</v>
          </cell>
          <cell r="AL540">
            <v>0</v>
          </cell>
        </row>
        <row r="541">
          <cell r="A541">
            <v>4612</v>
          </cell>
          <cell r="B541" t="str">
            <v>Todos por un Nuevo País</v>
          </cell>
          <cell r="C541" t="str">
            <v>Seguridad, justicia y democracia para la construcción de paz</v>
          </cell>
          <cell r="D541" t="str">
            <v>Fortalecer las instituciones democráticas para la promoción, respeto y protección de Derechos Humanos, la construcción de acuerdos sociales incluyentes y la gestión pacífica de conflictos</v>
          </cell>
          <cell r="E541" t="str">
            <v>Interior</v>
          </cell>
          <cell r="F541" t="str">
            <v>MinInterior</v>
          </cell>
          <cell r="G541" t="str">
            <v>Divulgación y promoción de los derechos humanos en el territorio nacional</v>
          </cell>
          <cell r="H541">
            <v>4612</v>
          </cell>
          <cell r="I541" t="str">
            <v>Departamentos con la política pública LGBTI socializada a través de espacios participativos con la población LGBTI</v>
          </cell>
          <cell r="J541" t="str">
            <v>Producto</v>
          </cell>
          <cell r="K541" t="str">
            <v>Sectorial</v>
          </cell>
          <cell r="L541" t="str">
            <v>SI</v>
          </cell>
          <cell r="M541" t="str">
            <v>SI</v>
          </cell>
          <cell r="N541" t="str">
            <v>NO</v>
          </cell>
          <cell r="O541" t="str">
            <v>SI</v>
          </cell>
          <cell r="P541" t="str">
            <v>Departamentos</v>
          </cell>
          <cell r="Q541" t="str">
            <v>Mensual</v>
          </cell>
          <cell r="R541" t="str">
            <v>Acumulado</v>
          </cell>
          <cell r="S541">
            <v>0</v>
          </cell>
          <cell r="T541">
            <v>11</v>
          </cell>
          <cell r="U541">
            <v>10</v>
          </cell>
          <cell r="V541">
            <v>8</v>
          </cell>
          <cell r="W541">
            <v>3</v>
          </cell>
          <cell r="X541">
            <v>32</v>
          </cell>
          <cell r="Y541">
            <v>0</v>
          </cell>
          <cell r="Z541">
            <v>0</v>
          </cell>
          <cell r="AA541">
            <v>0</v>
          </cell>
          <cell r="AB541">
            <v>0</v>
          </cell>
          <cell r="AC541">
            <v>0</v>
          </cell>
          <cell r="AD541">
            <v>0</v>
          </cell>
          <cell r="AE541">
            <v>0</v>
          </cell>
          <cell r="AF541">
            <v>0</v>
          </cell>
          <cell r="AG541">
            <v>0</v>
          </cell>
          <cell r="AH541" t="str">
            <v>Ignacio Rave</v>
          </cell>
          <cell r="AI541" t="str">
            <v>javier.rave@mininterior.gov.co</v>
          </cell>
          <cell r="AJ541">
            <v>30</v>
          </cell>
          <cell r="AK541">
            <v>0</v>
          </cell>
          <cell r="AL541">
            <v>0</v>
          </cell>
        </row>
        <row r="542">
          <cell r="A542">
            <v>4613</v>
          </cell>
          <cell r="B542" t="str">
            <v>Todos por un Nuevo País</v>
          </cell>
          <cell r="C542" t="str">
            <v>Seguridad, justicia y democracia para la construcción de paz</v>
          </cell>
          <cell r="D542" t="str">
            <v>Fortalecer las instituciones democráticas para la promoción, respeto y protección de Derechos Humanos, la construcción de acuerdos sociales incluyentes y la gestión pacífica de conflictos</v>
          </cell>
          <cell r="E542" t="str">
            <v>Interior</v>
          </cell>
          <cell r="F542" t="str">
            <v>MinInterior</v>
          </cell>
          <cell r="G542" t="str">
            <v>Divulgación y promoción de los derechos humanos en el territorio nacional</v>
          </cell>
          <cell r="H542">
            <v>4613</v>
          </cell>
          <cell r="I542" t="str">
            <v>Comités departamentales de Lucha Contra la Trata de Personas con la Estrategia Nacional 2014-2018 implementada</v>
          </cell>
          <cell r="J542" t="str">
            <v>Producto</v>
          </cell>
          <cell r="K542" t="str">
            <v>Sectorial</v>
          </cell>
          <cell r="L542" t="str">
            <v>SI</v>
          </cell>
          <cell r="M542" t="str">
            <v>SI</v>
          </cell>
          <cell r="N542" t="str">
            <v>NO</v>
          </cell>
          <cell r="O542" t="str">
            <v>SI</v>
          </cell>
          <cell r="P542" t="str">
            <v>Planes de acción</v>
          </cell>
          <cell r="Q542" t="str">
            <v>Mensual</v>
          </cell>
          <cell r="R542" t="str">
            <v>Acumulado</v>
          </cell>
          <cell r="S542">
            <v>0</v>
          </cell>
          <cell r="T542">
            <v>5</v>
          </cell>
          <cell r="U542">
            <v>7</v>
          </cell>
          <cell r="V542">
            <v>10</v>
          </cell>
          <cell r="W542">
            <v>10</v>
          </cell>
          <cell r="X542">
            <v>32</v>
          </cell>
          <cell r="Y542">
            <v>0</v>
          </cell>
          <cell r="Z542">
            <v>0</v>
          </cell>
          <cell r="AA542">
            <v>6</v>
          </cell>
          <cell r="AB542">
            <v>18.75</v>
          </cell>
          <cell r="AC542">
            <v>42400.208333333299</v>
          </cell>
          <cell r="AD542">
            <v>42468.408312500003</v>
          </cell>
          <cell r="AE542" t="str">
            <v>Socialización de la Estrategia Nacional 2014-2018 en los departamentos de: Cesar (14 abril), Bolívar (21 y 22 abril) y Meta (26 de abril).</v>
          </cell>
          <cell r="AF542">
            <v>42490.208333333299</v>
          </cell>
          <cell r="AG542">
            <v>42496.768170486102</v>
          </cell>
          <cell r="AH542" t="str">
            <v>Sandra Patricia Devia Ruiz</v>
          </cell>
          <cell r="AI542" t="str">
            <v>sdevia@mininterior.gov.co</v>
          </cell>
          <cell r="AJ542">
            <v>30</v>
          </cell>
          <cell r="AK542">
            <v>42429.208333333299</v>
          </cell>
          <cell r="AL542">
            <v>47</v>
          </cell>
        </row>
        <row r="543">
          <cell r="A543">
            <v>5060</v>
          </cell>
          <cell r="B543" t="str">
            <v>Todos por un Nuevo País</v>
          </cell>
          <cell r="C543" t="str">
            <v>Seguridad, justicia y democracia para la construcción de paz</v>
          </cell>
          <cell r="D543" t="str">
            <v>Fortalecer las instituciones democráticas para la promoción, respeto y protección de Derechos Humanos, la construcción de acuerdos sociales incluyentes y la gestión pacífica de conflictos</v>
          </cell>
          <cell r="E543" t="str">
            <v>Interior</v>
          </cell>
          <cell r="F543" t="str">
            <v>Unidad Nacional de Protección</v>
          </cell>
          <cell r="G543" t="str">
            <v>Prevención y protección a personas, grupos y comunidades en situación de riesgo extraordinario o extremo.</v>
          </cell>
          <cell r="H543">
            <v>5060</v>
          </cell>
          <cell r="I543" t="str">
            <v>Nivel de confianza en el esquema de protección de los beneficiarios del programa de protección de personas, grupos y comunidades en riesgo extraordinario y extremo, según la encuesta de satisfacción al usuario.</v>
          </cell>
          <cell r="J543" t="str">
            <v>Producto</v>
          </cell>
          <cell r="K543" t="str">
            <v>Sectorial</v>
          </cell>
          <cell r="L543" t="str">
            <v>SI</v>
          </cell>
          <cell r="M543" t="str">
            <v>NO</v>
          </cell>
          <cell r="N543" t="str">
            <v>NO</v>
          </cell>
          <cell r="O543" t="str">
            <v>SI</v>
          </cell>
          <cell r="P543" t="str">
            <v>Porcentaje</v>
          </cell>
          <cell r="Q543" t="str">
            <v>Mensual</v>
          </cell>
          <cell r="R543" t="str">
            <v>Capacidad</v>
          </cell>
          <cell r="S543">
            <v>86</v>
          </cell>
          <cell r="T543">
            <v>88</v>
          </cell>
          <cell r="U543">
            <v>90</v>
          </cell>
          <cell r="V543">
            <v>92</v>
          </cell>
          <cell r="W543">
            <v>95</v>
          </cell>
          <cell r="X543">
            <v>95</v>
          </cell>
          <cell r="Y543">
            <v>0</v>
          </cell>
          <cell r="Z543">
            <v>0</v>
          </cell>
          <cell r="AA543">
            <v>0</v>
          </cell>
          <cell r="AB543">
            <v>0</v>
          </cell>
          <cell r="AC543">
            <v>0</v>
          </cell>
          <cell r="AD543">
            <v>0</v>
          </cell>
          <cell r="AE543" t="str">
            <v>A la fecha se esta llevando a cabo la encuesta de satisfacción del usuario a partir de la cual se determina el nivel de confianza de los beneficiarios del programa de protección. Por lo tanto, no se cuenta aun con el resultado.</v>
          </cell>
          <cell r="AF543">
            <v>42429.208333333299</v>
          </cell>
          <cell r="AG543">
            <v>42438.460145173602</v>
          </cell>
          <cell r="AH543" t="str">
            <v>Maria Eugenia Navarro Perez</v>
          </cell>
          <cell r="AI543" t="str">
            <v>maria.navarro@unp.gov.co</v>
          </cell>
          <cell r="AJ543">
            <v>0</v>
          </cell>
          <cell r="AK543">
            <v>0</v>
          </cell>
          <cell r="AL543">
            <v>0</v>
          </cell>
        </row>
        <row r="544">
          <cell r="A544">
            <v>5061</v>
          </cell>
          <cell r="B544" t="str">
            <v>Todos por un Nuevo País</v>
          </cell>
          <cell r="C544" t="str">
            <v>Seguridad, justicia y democracia para la construcción de paz</v>
          </cell>
          <cell r="D544" t="str">
            <v>Fortalecer las instituciones democráticas para la promoción, respeto y protección de Derechos Humanos, la construcción de acuerdos sociales incluyentes y la gestión pacífica de conflictos</v>
          </cell>
          <cell r="E544" t="str">
            <v>Interior</v>
          </cell>
          <cell r="F544" t="str">
            <v>Unidad Nacional de Protección</v>
          </cell>
          <cell r="G544" t="str">
            <v>Prevención y protección a personas, grupos y comunidades en situación de riesgo extraordinario o extremo.</v>
          </cell>
          <cell r="H544">
            <v>5061</v>
          </cell>
          <cell r="I544" t="str">
            <v>Nivel de eficacia en la gestión (evaluaciones realizadas/solicitudes recibidas)</v>
          </cell>
          <cell r="J544" t="str">
            <v>Gestión</v>
          </cell>
          <cell r="K544" t="str">
            <v>Sectorial</v>
          </cell>
          <cell r="L544" t="str">
            <v>SI</v>
          </cell>
          <cell r="M544" t="str">
            <v>NO</v>
          </cell>
          <cell r="N544" t="str">
            <v>NO</v>
          </cell>
          <cell r="O544" t="str">
            <v>SI</v>
          </cell>
          <cell r="P544" t="str">
            <v>Porcentaje</v>
          </cell>
          <cell r="Q544" t="str">
            <v>Mensual</v>
          </cell>
          <cell r="R544" t="str">
            <v>Stock</v>
          </cell>
          <cell r="S544">
            <v>95</v>
          </cell>
          <cell r="T544">
            <v>100</v>
          </cell>
          <cell r="U544">
            <v>100</v>
          </cell>
          <cell r="V544">
            <v>100</v>
          </cell>
          <cell r="W544">
            <v>100</v>
          </cell>
          <cell r="X544">
            <v>100</v>
          </cell>
          <cell r="Y544">
            <v>100</v>
          </cell>
          <cell r="Z544">
            <v>100</v>
          </cell>
          <cell r="AA544">
            <v>100</v>
          </cell>
          <cell r="AB544">
            <v>100</v>
          </cell>
          <cell r="AC544">
            <v>42429.208333333299</v>
          </cell>
          <cell r="AD544">
            <v>42496.779556713002</v>
          </cell>
          <cell r="AE544" t="str">
            <v>En febrero de 2016, del total de solicitudes de evaluación de riesgo recibidas que cumplen los requisitos, se realizaron el 100%</v>
          </cell>
          <cell r="AF544">
            <v>42429.208333333299</v>
          </cell>
          <cell r="AG544">
            <v>42496.779556516201</v>
          </cell>
          <cell r="AH544" t="str">
            <v>Maria Eugenia Navarro Perez</v>
          </cell>
          <cell r="AI544" t="str">
            <v>maria.navarro@unp.gov.co</v>
          </cell>
          <cell r="AJ544">
            <v>0</v>
          </cell>
          <cell r="AK544">
            <v>42458.208333333299</v>
          </cell>
          <cell r="AL544">
            <v>48</v>
          </cell>
        </row>
        <row r="545">
          <cell r="A545">
            <v>5062</v>
          </cell>
          <cell r="B545" t="str">
            <v>Todos por un Nuevo País</v>
          </cell>
          <cell r="C545" t="str">
            <v>Seguridad, justicia y democracia para la construcción de paz</v>
          </cell>
          <cell r="D545" t="str">
            <v>Fortalecer las instituciones democráticas para la promoción, respeto y protección de Derechos Humanos, la construcción de acuerdos sociales incluyentes y la gestión pacífica de conflictos</v>
          </cell>
          <cell r="E545" t="str">
            <v>Interior</v>
          </cell>
          <cell r="F545" t="str">
            <v>Unidad Nacional de Protección</v>
          </cell>
          <cell r="G545" t="str">
            <v>Prevención y protección a personas, grupos y comunidades en situación de riesgo extraordinario o extremo.</v>
          </cell>
          <cell r="H545">
            <v>5062</v>
          </cell>
          <cell r="I545" t="str">
            <v>Unidades operativas administrativas regionales.</v>
          </cell>
          <cell r="J545" t="str">
            <v>Producto</v>
          </cell>
          <cell r="K545" t="str">
            <v>Sectorial</v>
          </cell>
          <cell r="L545" t="str">
            <v>SI</v>
          </cell>
          <cell r="M545" t="str">
            <v>SI</v>
          </cell>
          <cell r="N545" t="str">
            <v>NO</v>
          </cell>
          <cell r="O545" t="str">
            <v>SI</v>
          </cell>
          <cell r="P545" t="str">
            <v>Unidades operativas administrativas regionales</v>
          </cell>
          <cell r="Q545" t="str">
            <v>Mensual</v>
          </cell>
          <cell r="R545" t="str">
            <v>Capacidad</v>
          </cell>
          <cell r="S545">
            <v>13</v>
          </cell>
          <cell r="T545">
            <v>13</v>
          </cell>
          <cell r="U545">
            <v>18</v>
          </cell>
          <cell r="V545">
            <v>23</v>
          </cell>
          <cell r="W545">
            <v>27</v>
          </cell>
          <cell r="X545">
            <v>27</v>
          </cell>
          <cell r="Y545">
            <v>0</v>
          </cell>
          <cell r="Z545">
            <v>100</v>
          </cell>
          <cell r="AA545">
            <v>0</v>
          </cell>
          <cell r="AB545">
            <v>100</v>
          </cell>
          <cell r="AC545">
            <v>42460.208333333299</v>
          </cell>
          <cell r="AD545">
            <v>42496.771064120403</v>
          </cell>
          <cell r="AE545" t="str">
            <v>A la fecha no se han creados Unidades Operativas Administrativas (UOA), estas han sido fortalecidas.</v>
          </cell>
          <cell r="AF545">
            <v>42460.208333333299</v>
          </cell>
          <cell r="AG545">
            <v>42496.771062268497</v>
          </cell>
          <cell r="AH545" t="str">
            <v>Maria Eugenia Navarro Perez</v>
          </cell>
          <cell r="AI545" t="str">
            <v>maria.navarro@unp.gov.co</v>
          </cell>
          <cell r="AJ545">
            <v>0</v>
          </cell>
          <cell r="AK545">
            <v>42490.208333333299</v>
          </cell>
          <cell r="AL545">
            <v>17</v>
          </cell>
        </row>
        <row r="546">
          <cell r="A546">
            <v>5063</v>
          </cell>
          <cell r="B546" t="str">
            <v>Todos por un Nuevo País</v>
          </cell>
          <cell r="C546" t="str">
            <v>Seguridad, justicia y democracia para la construcción de paz</v>
          </cell>
          <cell r="D546" t="str">
            <v>Fortalecer las instituciones democráticas para la promoción, respeto y protección de Derechos Humanos, la construcción de acuerdos sociales incluyentes y la gestión pacífica de conflictos</v>
          </cell>
          <cell r="E546" t="str">
            <v>Interior</v>
          </cell>
          <cell r="F546" t="str">
            <v>Unidad Nacional de Protección</v>
          </cell>
          <cell r="G546" t="str">
            <v>Prevención y protección a personas, grupos y comunidades en situación de riesgo extraordinario o extremo.</v>
          </cell>
          <cell r="H546">
            <v>5063</v>
          </cell>
          <cell r="I546" t="str">
            <v>Evaluaciones de riesgo con enfoque diferencial a colectivos, grupos y comunidades.</v>
          </cell>
          <cell r="J546" t="str">
            <v>Gestión</v>
          </cell>
          <cell r="K546" t="str">
            <v>Sectorial</v>
          </cell>
          <cell r="L546" t="str">
            <v>SI</v>
          </cell>
          <cell r="M546" t="str">
            <v>SI</v>
          </cell>
          <cell r="N546" t="str">
            <v>NO</v>
          </cell>
          <cell r="O546" t="str">
            <v>SI</v>
          </cell>
          <cell r="P546" t="str">
            <v>Evaluaciones de riesgo</v>
          </cell>
          <cell r="Q546" t="str">
            <v>Mensual</v>
          </cell>
          <cell r="R546" t="str">
            <v>Capacidad</v>
          </cell>
          <cell r="S546">
            <v>17</v>
          </cell>
          <cell r="T546">
            <v>17</v>
          </cell>
          <cell r="U546">
            <v>24</v>
          </cell>
          <cell r="V546">
            <v>31</v>
          </cell>
          <cell r="W546">
            <v>40</v>
          </cell>
          <cell r="X546">
            <v>40</v>
          </cell>
          <cell r="Y546">
            <v>128</v>
          </cell>
          <cell r="Z546">
            <v>100</v>
          </cell>
          <cell r="AA546">
            <v>128</v>
          </cell>
          <cell r="AB546">
            <v>100</v>
          </cell>
          <cell r="AC546">
            <v>42490.208333333299</v>
          </cell>
          <cell r="AD546">
            <v>42501.7934727662</v>
          </cell>
          <cell r="AE546" t="str">
            <v>A marzo de 2016, la entidad ha realizado 128 evaluaciones de riesgo a la población dirigentes, representantes o miembros de grupos étnicos. Las cuales se realizan con enfoque diferencial</v>
          </cell>
          <cell r="AF546">
            <v>42490.208333333299</v>
          </cell>
          <cell r="AG546">
            <v>42501.793472650497</v>
          </cell>
          <cell r="AH546" t="str">
            <v>Maria Eugenia Navarro Perez</v>
          </cell>
          <cell r="AI546" t="str">
            <v>maria.navarro@unp.gov.co</v>
          </cell>
          <cell r="AJ546">
            <v>0</v>
          </cell>
          <cell r="AK546">
            <v>42520.208333333299</v>
          </cell>
          <cell r="AL546">
            <v>-13</v>
          </cell>
        </row>
        <row r="547">
          <cell r="A547">
            <v>4290</v>
          </cell>
          <cell r="B547" t="str">
            <v>Todos por un Nuevo País</v>
          </cell>
          <cell r="C547" t="str">
            <v>Seguridad, justicia y democracia para la construcción de paz</v>
          </cell>
          <cell r="D547" t="str">
            <v>Fortalecer las instituciones democráticas para la promoción, respeto y protección de Derechos Humanos, la construcción de acuerdos sociales incluyentes y la gestión pacífica de conflictos</v>
          </cell>
          <cell r="E547" t="str">
            <v>Presidencia</v>
          </cell>
          <cell r="F547" t="str">
            <v>Agencia Colombiana para la Reintegración de Person</v>
          </cell>
          <cell r="G547" t="str">
            <v>Generación de condiciones de paz y seguridad en el territorio nacional</v>
          </cell>
          <cell r="H547">
            <v>4290</v>
          </cell>
          <cell r="I547" t="str">
            <v>Personas acompañadas en el proceso de reintegración para el cumplimiento de su ruta.</v>
          </cell>
          <cell r="J547" t="str">
            <v>Producto</v>
          </cell>
          <cell r="K547" t="str">
            <v>Sectorial</v>
          </cell>
          <cell r="L547" t="str">
            <v>SI</v>
          </cell>
          <cell r="M547" t="str">
            <v>NO</v>
          </cell>
          <cell r="N547" t="str">
            <v>NO</v>
          </cell>
          <cell r="O547" t="str">
            <v>SI</v>
          </cell>
          <cell r="P547" t="str">
            <v>Otro (Personas)</v>
          </cell>
          <cell r="Q547" t="str">
            <v>Trimestral</v>
          </cell>
          <cell r="R547" t="str">
            <v>Flujo</v>
          </cell>
          <cell r="S547">
            <v>27451</v>
          </cell>
          <cell r="T547">
            <v>25370</v>
          </cell>
          <cell r="U547">
            <v>28789</v>
          </cell>
          <cell r="V547">
            <v>28708</v>
          </cell>
          <cell r="W547">
            <v>28127</v>
          </cell>
          <cell r="X547">
            <v>28127</v>
          </cell>
          <cell r="Y547">
            <v>21590</v>
          </cell>
          <cell r="Z547">
            <v>74.989999999999995</v>
          </cell>
          <cell r="AA547">
            <v>22170</v>
          </cell>
          <cell r="AB547">
            <v>78.819999999999993</v>
          </cell>
          <cell r="AC547">
            <v>42460.208333333299</v>
          </cell>
          <cell r="AD547">
            <v>42468.640225381903</v>
          </cell>
          <cell r="AE547" t="str">
            <v>El reporte del indicador es el resultado del acompañamiento brindado a las Personas en Proceso de Reintegración (PPR) atendidas en cualquiera de los cuatro beneficios (Gestión en Educación, Formación para el trabajo, Salud y acompañamiento psicosocial), m</v>
          </cell>
          <cell r="AF547">
            <v>42490.208333333299</v>
          </cell>
          <cell r="AG547">
            <v>42501.667314930601</v>
          </cell>
          <cell r="AH547" t="str">
            <v>Johanna Fernanda Villarreal Guzmán</v>
          </cell>
          <cell r="AI547" t="str">
            <v>Johannavillarreal@acr.gov.co</v>
          </cell>
          <cell r="AJ547">
            <v>45</v>
          </cell>
          <cell r="AK547">
            <v>42551.208333333299</v>
          </cell>
          <cell r="AL547">
            <v>-88</v>
          </cell>
        </row>
        <row r="548">
          <cell r="A548">
            <v>4291</v>
          </cell>
          <cell r="B548" t="str">
            <v>Todos por un Nuevo País</v>
          </cell>
          <cell r="C548" t="str">
            <v>Seguridad, justicia y democracia para la construcción de paz</v>
          </cell>
          <cell r="D548" t="str">
            <v>Fortalecer las instituciones democráticas para la promoción, respeto y protección de Derechos Humanos, la construcción de acuerdos sociales incluyentes y la gestión pacífica de conflictos</v>
          </cell>
          <cell r="E548" t="str">
            <v>Presidencia</v>
          </cell>
          <cell r="F548" t="str">
            <v>Agencia Colombiana para la Reintegración de Person</v>
          </cell>
          <cell r="G548" t="str">
            <v>Generación de condiciones de paz y seguridad en el territorio nacional</v>
          </cell>
          <cell r="H548">
            <v>4291</v>
          </cell>
          <cell r="I548" t="str">
            <v>Beneficios de Inserción Económica otorgados a las personas en proceso de reintegración</v>
          </cell>
          <cell r="J548" t="str">
            <v>Producto</v>
          </cell>
          <cell r="K548" t="str">
            <v>Sectorial</v>
          </cell>
          <cell r="L548" t="str">
            <v>SI</v>
          </cell>
          <cell r="M548" t="str">
            <v>NO</v>
          </cell>
          <cell r="N548" t="str">
            <v>NO</v>
          </cell>
          <cell r="O548" t="str">
            <v>SI</v>
          </cell>
          <cell r="P548" t="str">
            <v>Otro (Personas)</v>
          </cell>
          <cell r="Q548" t="str">
            <v>Trimestral</v>
          </cell>
          <cell r="R548" t="str">
            <v>Acumulado</v>
          </cell>
          <cell r="S548">
            <v>2854</v>
          </cell>
          <cell r="T548">
            <v>1920</v>
          </cell>
          <cell r="U548">
            <v>1200</v>
          </cell>
          <cell r="V548">
            <v>2160</v>
          </cell>
          <cell r="W548">
            <v>3360</v>
          </cell>
          <cell r="X548">
            <v>8640</v>
          </cell>
          <cell r="Y548">
            <v>39</v>
          </cell>
          <cell r="Z548">
            <v>3.25</v>
          </cell>
          <cell r="AA548">
            <v>2676</v>
          </cell>
          <cell r="AB548">
            <v>30.97</v>
          </cell>
          <cell r="AC548">
            <v>42460.208333333299</v>
          </cell>
          <cell r="AD548">
            <v>42468.6392170486</v>
          </cell>
          <cell r="AE548" t="str">
            <v xml:space="preserve">Al mes de abril de 2016 se cuenta con 679 registros de personas que accedieron al Beneficio de Inserción Económica (BIE). En abril se identificaron 640 nuevos registros, dichos desembolsos son de tipo total y el mayor porcentaje 29,5 % (189) corresponden </v>
          </cell>
          <cell r="AF548">
            <v>42490.208333333299</v>
          </cell>
          <cell r="AG548">
            <v>42501.666941469899</v>
          </cell>
          <cell r="AH548" t="str">
            <v>Johanna Fernanda Villarreal Guzmán</v>
          </cell>
          <cell r="AI548" t="str">
            <v>Johannavillarreal@acr.gov.co</v>
          </cell>
          <cell r="AJ548">
            <v>0</v>
          </cell>
          <cell r="AK548">
            <v>42551.208333333299</v>
          </cell>
          <cell r="AL548">
            <v>-43</v>
          </cell>
        </row>
        <row r="549">
          <cell r="A549">
            <v>4289</v>
          </cell>
          <cell r="B549" t="str">
            <v>Todos por un Nuevo País</v>
          </cell>
          <cell r="C549" t="str">
            <v>Seguridad, justicia y democracia para la construcción de paz</v>
          </cell>
          <cell r="D549" t="str">
            <v>Fortalecer las instituciones democráticas para la promoción, respeto y protección de Derechos Humanos, la construcción de acuerdos sociales incluyentes y la gestión pacífica de conflictos</v>
          </cell>
          <cell r="E549" t="str">
            <v>Presidencia</v>
          </cell>
          <cell r="F549" t="str">
            <v>Agencia Colombiana para la Reintegración de Person</v>
          </cell>
          <cell r="G549" t="str">
            <v>Generación de condiciones de paz y seguridad en el territorio nacional</v>
          </cell>
          <cell r="H549">
            <v>4289</v>
          </cell>
          <cell r="I549" t="str">
            <v>Personas que han culminado el proceso de reintegración de manera exitosa</v>
          </cell>
          <cell r="J549" t="str">
            <v>Resultado</v>
          </cell>
          <cell r="K549" t="str">
            <v>Sectorial</v>
          </cell>
          <cell r="L549" t="str">
            <v>SI</v>
          </cell>
          <cell r="M549" t="str">
            <v>NO</v>
          </cell>
          <cell r="N549" t="str">
            <v>NO</v>
          </cell>
          <cell r="O549" t="str">
            <v>SI</v>
          </cell>
          <cell r="P549" t="str">
            <v>Otro (Personas)</v>
          </cell>
          <cell r="Q549" t="str">
            <v>Trimestral</v>
          </cell>
          <cell r="R549" t="str">
            <v>Acumulado</v>
          </cell>
          <cell r="S549">
            <v>8919</v>
          </cell>
          <cell r="T549">
            <v>4000</v>
          </cell>
          <cell r="U549">
            <v>2500</v>
          </cell>
          <cell r="V549">
            <v>4500</v>
          </cell>
          <cell r="W549">
            <v>7000</v>
          </cell>
          <cell r="X549">
            <v>18000</v>
          </cell>
          <cell r="Y549">
            <v>293</v>
          </cell>
          <cell r="Z549">
            <v>11.72</v>
          </cell>
          <cell r="AA549">
            <v>4289</v>
          </cell>
          <cell r="AB549">
            <v>23.83</v>
          </cell>
          <cell r="AC549">
            <v>42460.208333333299</v>
          </cell>
          <cell r="AD549">
            <v>42468.463656053202</v>
          </cell>
          <cell r="AE549" t="str">
            <v>El acumulado a 30 de abril de 2016, son 442 registros de personas que han culminado el proceso de reintegración de manera exitosa, según registro de creación en el Sistema de Información para la Reintegración SIR. Para el mes de abril se cuentan con 149 r</v>
          </cell>
          <cell r="AF549">
            <v>42490.208333333299</v>
          </cell>
          <cell r="AG549">
            <v>42501.668023877297</v>
          </cell>
          <cell r="AH549" t="str">
            <v>Johanna Fernanda Villarreal Guzmán</v>
          </cell>
          <cell r="AI549" t="str">
            <v>Johannavillarreal@acr.gov.co</v>
          </cell>
          <cell r="AJ549">
            <v>0</v>
          </cell>
          <cell r="AK549">
            <v>42551.208333333299</v>
          </cell>
          <cell r="AL549">
            <v>-43</v>
          </cell>
        </row>
        <row r="550">
          <cell r="A550">
            <v>4292</v>
          </cell>
          <cell r="B550" t="str">
            <v>Todos por un Nuevo País</v>
          </cell>
          <cell r="C550" t="str">
            <v>Seguridad, justicia y democracia para la construcción de paz</v>
          </cell>
          <cell r="D550" t="str">
            <v>Fortalecer las instituciones democráticas para la promoción, respeto y protección de Derechos Humanos, la construcción de acuerdos sociales incluyentes y la gestión pacífica de conflictos</v>
          </cell>
          <cell r="E550" t="str">
            <v>Presidencia</v>
          </cell>
          <cell r="F550" t="str">
            <v>PRESIDENCIA</v>
          </cell>
          <cell r="G550" t="str">
            <v>Generación de condiciones de paz y seguridad en el territorio nacional</v>
          </cell>
          <cell r="H550">
            <v>4292</v>
          </cell>
          <cell r="I550" t="str">
            <v>Municipios con implementación de los componentes de la Educación en el Riesgo de Minas (ERM)</v>
          </cell>
          <cell r="J550" t="str">
            <v>Producto</v>
          </cell>
          <cell r="K550" t="str">
            <v>Sectorial</v>
          </cell>
          <cell r="L550" t="str">
            <v>SI</v>
          </cell>
          <cell r="M550" t="str">
            <v>SI</v>
          </cell>
          <cell r="N550" t="str">
            <v>NO</v>
          </cell>
          <cell r="O550" t="str">
            <v>SI</v>
          </cell>
          <cell r="P550" t="str">
            <v>Otro (Municipios)</v>
          </cell>
          <cell r="Q550" t="str">
            <v>Semestral</v>
          </cell>
          <cell r="R550" t="str">
            <v>Flujo</v>
          </cell>
          <cell r="S550">
            <v>25</v>
          </cell>
          <cell r="T550">
            <v>17</v>
          </cell>
          <cell r="U550">
            <v>36</v>
          </cell>
          <cell r="V550">
            <v>55</v>
          </cell>
          <cell r="W550">
            <v>77</v>
          </cell>
          <cell r="X550">
            <v>77</v>
          </cell>
          <cell r="Y550">
            <v>0</v>
          </cell>
          <cell r="Z550">
            <v>0</v>
          </cell>
          <cell r="AA550">
            <v>0</v>
          </cell>
          <cell r="AB550">
            <v>0</v>
          </cell>
          <cell r="AC550">
            <v>0</v>
          </cell>
          <cell r="AD550">
            <v>0</v>
          </cell>
          <cell r="AE550" t="str">
            <v>A partir de alianzas estratégicas con el Servicio Nacional de Aprendizaje – SENA, se proyectó el desarrollo de acciones de los componentes de la Educación en el Riesgo de Minas – ERM en los municipios de Tuluá, Ginebra y Jamundí (Valle del Cauca). Sin emb</v>
          </cell>
          <cell r="AF550">
            <v>42490.208333333299</v>
          </cell>
          <cell r="AG550">
            <v>42501.481746909703</v>
          </cell>
          <cell r="AH550" t="str">
            <v>Rafael Alfredo Colón Torres</v>
          </cell>
          <cell r="AI550" t="str">
            <v>rafaelcolon@presidencia.gov.co</v>
          </cell>
          <cell r="AJ550">
            <v>10</v>
          </cell>
          <cell r="AK550">
            <v>0</v>
          </cell>
          <cell r="AL550">
            <v>0</v>
          </cell>
        </row>
        <row r="551">
          <cell r="A551">
            <v>4293</v>
          </cell>
          <cell r="B551" t="str">
            <v>Todos por un Nuevo País</v>
          </cell>
          <cell r="C551" t="str">
            <v>Seguridad, justicia y democracia para la construcción de paz</v>
          </cell>
          <cell r="D551" t="str">
            <v>Fortalecer las instituciones democráticas para la promoción, respeto y protección de Derechos Humanos, la construcción de acuerdos sociales incluyentes y la gestión pacífica de conflictos</v>
          </cell>
          <cell r="E551" t="str">
            <v>Presidencia</v>
          </cell>
          <cell r="F551" t="str">
            <v>PRESIDENCIA</v>
          </cell>
          <cell r="G551" t="str">
            <v>Generación de condiciones de paz y seguridad en el territorio nacional</v>
          </cell>
          <cell r="H551">
            <v>4293</v>
          </cell>
          <cell r="I551" t="str">
            <v>Personas sensibilizadas en prevención y promoción de comportamientos seguros</v>
          </cell>
          <cell r="J551" t="str">
            <v>Producto</v>
          </cell>
          <cell r="K551" t="str">
            <v>Sectorial</v>
          </cell>
          <cell r="L551" t="str">
            <v>SI</v>
          </cell>
          <cell r="M551" t="str">
            <v>NO</v>
          </cell>
          <cell r="N551" t="str">
            <v>NO</v>
          </cell>
          <cell r="O551" t="str">
            <v>SI</v>
          </cell>
          <cell r="P551" t="str">
            <v>Otro (Personas)</v>
          </cell>
          <cell r="Q551" t="str">
            <v>Semestral</v>
          </cell>
          <cell r="R551" t="str">
            <v>Flujo</v>
          </cell>
          <cell r="S551">
            <v>19959</v>
          </cell>
          <cell r="T551">
            <v>11421</v>
          </cell>
          <cell r="U551">
            <v>23985</v>
          </cell>
          <cell r="V551">
            <v>37807</v>
          </cell>
          <cell r="W551">
            <v>53010</v>
          </cell>
          <cell r="X551">
            <v>53010</v>
          </cell>
          <cell r="Y551">
            <v>0</v>
          </cell>
          <cell r="Z551">
            <v>0</v>
          </cell>
          <cell r="AA551">
            <v>0</v>
          </cell>
          <cell r="AB551">
            <v>0</v>
          </cell>
          <cell r="AC551">
            <v>0</v>
          </cell>
          <cell r="AD551">
            <v>0</v>
          </cell>
          <cell r="AE551" t="str">
            <v>Con funcionarios de la Dirección, se sensibilizaron 21 personas de la organización Gran Tierra que lidera procesos de exploración sísmica en Puerto Asís. Adicionalmente en 2016, se han sensibilizado 157 personas de la vereda el Orejón (Briceño, Antioquia)</v>
          </cell>
          <cell r="AF551">
            <v>42490.208333333299</v>
          </cell>
          <cell r="AG551">
            <v>42501.480675312501</v>
          </cell>
          <cell r="AH551" t="str">
            <v>Rafael Alfredo Colón Torres</v>
          </cell>
          <cell r="AI551" t="str">
            <v>rafaelcolon@presidencia.gov.co</v>
          </cell>
          <cell r="AJ551">
            <v>10</v>
          </cell>
          <cell r="AK551">
            <v>0</v>
          </cell>
          <cell r="AL551">
            <v>0</v>
          </cell>
        </row>
        <row r="552">
          <cell r="A552">
            <v>4277</v>
          </cell>
          <cell r="B552" t="str">
            <v>Todos por un Nuevo País</v>
          </cell>
          <cell r="C552" t="str">
            <v>Seguridad, justicia y democracia para la construcción de paz</v>
          </cell>
          <cell r="D552" t="str">
            <v>Fortalecer las instituciones democráticas para la promoción, respeto y protección de Derechos Humanos, la construcción de acuerdos sociales incluyentes y la gestión pacífica de conflictos</v>
          </cell>
          <cell r="E552" t="str">
            <v>Presidencia</v>
          </cell>
          <cell r="F552" t="str">
            <v>PRESIDENCIA</v>
          </cell>
          <cell r="G552" t="str">
            <v>Generación de condiciones de paz y seguridad en el territorio nacional</v>
          </cell>
          <cell r="H552">
            <v>4277</v>
          </cell>
          <cell r="I552" t="str">
            <v>Áreas peligrosas confirmadas</v>
          </cell>
          <cell r="J552" t="str">
            <v>Gestión</v>
          </cell>
          <cell r="K552" t="str">
            <v>Sectorial</v>
          </cell>
          <cell r="L552" t="str">
            <v>SI</v>
          </cell>
          <cell r="M552" t="str">
            <v>SI</v>
          </cell>
          <cell r="N552" t="str">
            <v>NO</v>
          </cell>
          <cell r="O552" t="str">
            <v>SI</v>
          </cell>
          <cell r="P552" t="str">
            <v>Otro (Areas)</v>
          </cell>
          <cell r="Q552" t="str">
            <v>Semestral</v>
          </cell>
          <cell r="R552" t="str">
            <v>Flujo</v>
          </cell>
          <cell r="S552">
            <v>358</v>
          </cell>
          <cell r="T552">
            <v>393</v>
          </cell>
          <cell r="U552">
            <v>826</v>
          </cell>
          <cell r="V552">
            <v>1302</v>
          </cell>
          <cell r="W552">
            <v>1826</v>
          </cell>
          <cell r="X552">
            <v>1826</v>
          </cell>
          <cell r="Y552">
            <v>0</v>
          </cell>
          <cell r="Z552">
            <v>0</v>
          </cell>
          <cell r="AA552">
            <v>0</v>
          </cell>
          <cell r="AB552">
            <v>0</v>
          </cell>
          <cell r="AC552">
            <v>0</v>
          </cell>
          <cell r="AD552">
            <v>0</v>
          </cell>
          <cell r="AE552" t="str">
            <v>Con corte a abril se cuenta con un área peligrosa confirmada en el municipio de Ataco, Tolima (equivalente al 0.23% de la meta de la vigencia 2016). En relación a la meta rezagada, el Ministerio de Defensa mediante correo del 08 de abril, informa que está</v>
          </cell>
          <cell r="AF552">
            <v>42490.208333333299</v>
          </cell>
          <cell r="AG552">
            <v>42501.4939318287</v>
          </cell>
          <cell r="AH552" t="str">
            <v>Rafael Alfredo Colón Torres</v>
          </cell>
          <cell r="AI552" t="str">
            <v>rafaelcolon@presidencia.gov.co</v>
          </cell>
          <cell r="AJ552">
            <v>10</v>
          </cell>
          <cell r="AK552">
            <v>0</v>
          </cell>
          <cell r="AL552">
            <v>0</v>
          </cell>
        </row>
        <row r="553">
          <cell r="A553">
            <v>4278</v>
          </cell>
          <cell r="B553" t="str">
            <v>Todos por un Nuevo País</v>
          </cell>
          <cell r="C553" t="str">
            <v>Seguridad, justicia y democracia para la construcción de paz</v>
          </cell>
          <cell r="D553" t="str">
            <v>Fortalecer las instituciones democráticas para la promoción, respeto y protección de Derechos Humanos, la construcción de acuerdos sociales incluyentes y la gestión pacífica de conflictos</v>
          </cell>
          <cell r="E553" t="str">
            <v>Presidencia</v>
          </cell>
          <cell r="F553" t="str">
            <v>PRESIDENCIA</v>
          </cell>
          <cell r="G553" t="str">
            <v>Generación de condiciones de paz y seguridad en el territorio nacional</v>
          </cell>
          <cell r="H553">
            <v>4278</v>
          </cell>
          <cell r="I553" t="str">
            <v>Municipios con intervenciones de difusión pública en Educación en el Riesgo de Minas (ERM)</v>
          </cell>
          <cell r="J553" t="str">
            <v>Gestión</v>
          </cell>
          <cell r="K553" t="str">
            <v>Sectorial</v>
          </cell>
          <cell r="L553" t="str">
            <v>SI</v>
          </cell>
          <cell r="M553" t="str">
            <v>SI</v>
          </cell>
          <cell r="N553" t="str">
            <v>NO</v>
          </cell>
          <cell r="O553" t="str">
            <v>SI</v>
          </cell>
          <cell r="P553" t="str">
            <v>Otro (Planes municipales)</v>
          </cell>
          <cell r="Q553" t="str">
            <v>Semestral</v>
          </cell>
          <cell r="R553" t="str">
            <v>Flujo</v>
          </cell>
          <cell r="S553">
            <v>79</v>
          </cell>
          <cell r="T553">
            <v>100</v>
          </cell>
          <cell r="U553">
            <v>351</v>
          </cell>
          <cell r="V553">
            <v>523</v>
          </cell>
          <cell r="W553">
            <v>688</v>
          </cell>
          <cell r="X553">
            <v>688</v>
          </cell>
          <cell r="Y553">
            <v>0</v>
          </cell>
          <cell r="Z553">
            <v>0</v>
          </cell>
          <cell r="AA553">
            <v>0</v>
          </cell>
          <cell r="AB553">
            <v>0</v>
          </cell>
          <cell r="AC553">
            <v>0</v>
          </cell>
          <cell r="AD553">
            <v>0</v>
          </cell>
          <cell r="AE553" t="str">
            <v>Se continuó con la estrategia de envió de material para el desarrollo de talleres de Educación en el Riesgo de Minas (implementada desde 2015) al municipio de San Jose del Guaviare (se envió el 29 de marzo pero por omisión no se reportó el mes pasado). Ad</v>
          </cell>
          <cell r="AF553">
            <v>42490.208333333299</v>
          </cell>
          <cell r="AG553">
            <v>42501.491665046298</v>
          </cell>
          <cell r="AH553" t="str">
            <v>Rafael Alfredo Colón Torres</v>
          </cell>
          <cell r="AI553" t="str">
            <v>rafaelcolon@presidencia.gov.co</v>
          </cell>
          <cell r="AJ553">
            <v>10</v>
          </cell>
          <cell r="AK553">
            <v>0</v>
          </cell>
          <cell r="AL553">
            <v>0</v>
          </cell>
        </row>
        <row r="554">
          <cell r="A554">
            <v>4279</v>
          </cell>
          <cell r="B554" t="str">
            <v>Todos por un Nuevo País</v>
          </cell>
          <cell r="C554" t="str">
            <v>Seguridad, justicia y democracia para la construcción de paz</v>
          </cell>
          <cell r="D554" t="str">
            <v>Fortalecer las instituciones democráticas para la promoción, respeto y protección de Derechos Humanos, la construcción de acuerdos sociales incluyentes y la gestión pacífica de conflictos</v>
          </cell>
          <cell r="E554" t="str">
            <v>Presidencia</v>
          </cell>
          <cell r="F554" t="str">
            <v>PRESIDENCIA</v>
          </cell>
          <cell r="G554" t="str">
            <v>Generación de condiciones de paz y seguridad en el territorio nacional</v>
          </cell>
          <cell r="H554">
            <v>4279</v>
          </cell>
          <cell r="I554" t="str">
            <v>Porcentaje de víctimas civiles de MAP, MUSE o AEI con seguimiento al acceso a las medidas de atención, asistencia y reparación integral</v>
          </cell>
          <cell r="J554" t="str">
            <v>Gestión</v>
          </cell>
          <cell r="K554" t="str">
            <v>Sectorial</v>
          </cell>
          <cell r="L554" t="str">
            <v>SI</v>
          </cell>
          <cell r="M554" t="str">
            <v>SI</v>
          </cell>
          <cell r="N554" t="str">
            <v>NO</v>
          </cell>
          <cell r="O554" t="str">
            <v>SI</v>
          </cell>
          <cell r="P554" t="str">
            <v>Porcentaje</v>
          </cell>
          <cell r="Q554" t="str">
            <v>Anual</v>
          </cell>
          <cell r="R554" t="str">
            <v>Stock</v>
          </cell>
          <cell r="S554">
            <v>0</v>
          </cell>
          <cell r="T554">
            <v>100</v>
          </cell>
          <cell r="U554">
            <v>100</v>
          </cell>
          <cell r="V554">
            <v>100</v>
          </cell>
          <cell r="W554">
            <v>100</v>
          </cell>
          <cell r="X554">
            <v>100</v>
          </cell>
          <cell r="Y554">
            <v>0</v>
          </cell>
          <cell r="Z554">
            <v>0</v>
          </cell>
          <cell r="AA554">
            <v>0</v>
          </cell>
          <cell r="AB554">
            <v>0</v>
          </cell>
          <cell r="AC554">
            <v>0</v>
          </cell>
          <cell r="AD554">
            <v>0</v>
          </cell>
          <cell r="AE554" t="str">
            <v>Durante el mes de abril se estableció contacto con familiares de cuatro (4) víctimas civiles de población indígena) reportadas en 2015, de los cuales se puede establecer que todos han sido incluidos dentro del registro VIVANTO (sistema de la Unidad de víc</v>
          </cell>
          <cell r="AF554">
            <v>42490.208333333299</v>
          </cell>
          <cell r="AG554">
            <v>42501.48995625</v>
          </cell>
          <cell r="AH554" t="str">
            <v>Rafael Alfredo Colón Torres</v>
          </cell>
          <cell r="AI554" t="str">
            <v>rafaelcolon@presidencia.gov.co</v>
          </cell>
          <cell r="AJ554">
            <v>10</v>
          </cell>
          <cell r="AK554">
            <v>0</v>
          </cell>
          <cell r="AL554">
            <v>0</v>
          </cell>
        </row>
        <row r="555">
          <cell r="A555">
            <v>4280</v>
          </cell>
          <cell r="B555" t="str">
            <v>Todos por un Nuevo País</v>
          </cell>
          <cell r="C555" t="str">
            <v>Seguridad, justicia y democracia para la construcción de paz</v>
          </cell>
          <cell r="D555" t="str">
            <v>Fortalecer las instituciones democráticas para la promoción, respeto y protección de Derechos Humanos, la construcción de acuerdos sociales incluyentes y la gestión pacífica de conflictos</v>
          </cell>
          <cell r="E555" t="str">
            <v>Presidencia</v>
          </cell>
          <cell r="F555" t="str">
            <v>PRESIDENCIA</v>
          </cell>
          <cell r="G555" t="str">
            <v>Generación de condiciones de paz y seguridad en el territorio nacional</v>
          </cell>
          <cell r="H555">
            <v>4280</v>
          </cell>
          <cell r="I555" t="str">
            <v>Rutas municipales para la atención, asistencia y reparación a las victimas de MAP,MUSE y/o AEI en el marco de la Ley 1448 de 2011</v>
          </cell>
          <cell r="J555" t="str">
            <v>Gestión</v>
          </cell>
          <cell r="K555" t="str">
            <v>Sectorial</v>
          </cell>
          <cell r="L555" t="str">
            <v>SI</v>
          </cell>
          <cell r="M555" t="str">
            <v>SI</v>
          </cell>
          <cell r="N555" t="str">
            <v>NO</v>
          </cell>
          <cell r="O555" t="str">
            <v>SI</v>
          </cell>
          <cell r="P555" t="str">
            <v>Otro (Rutas municipales)</v>
          </cell>
          <cell r="Q555" t="str">
            <v>Anual</v>
          </cell>
          <cell r="R555" t="str">
            <v>Acumulado</v>
          </cell>
          <cell r="S555">
            <v>8</v>
          </cell>
          <cell r="T555">
            <v>17</v>
          </cell>
          <cell r="U555">
            <v>36</v>
          </cell>
          <cell r="V555">
            <v>55</v>
          </cell>
          <cell r="W555">
            <v>77</v>
          </cell>
          <cell r="X555">
            <v>77</v>
          </cell>
          <cell r="Y555">
            <v>0</v>
          </cell>
          <cell r="Z555">
            <v>0</v>
          </cell>
          <cell r="AA555">
            <v>0</v>
          </cell>
          <cell r="AB555">
            <v>0</v>
          </cell>
          <cell r="AC555">
            <v>0</v>
          </cell>
          <cell r="AD555">
            <v>0</v>
          </cell>
          <cell r="AE555" t="str">
            <v xml:space="preserve">Se realizó el seguimiento de los acuerdos realizados en los meses de enero a marzo con la finalidad que sea incluido el tema de AICMA (incluyendo la definición de rutas municipales para la atención, asistencia y reparación a las víctimas de MAP, MUSE y/o </v>
          </cell>
          <cell r="AF555">
            <v>42490.208333333299</v>
          </cell>
          <cell r="AG555">
            <v>42501.4826066319</v>
          </cell>
          <cell r="AH555" t="str">
            <v>Rafael Alfredo Colón Torres</v>
          </cell>
          <cell r="AI555" t="str">
            <v>rafaelcolon@presidencia.gov.co</v>
          </cell>
          <cell r="AJ555">
            <v>10</v>
          </cell>
          <cell r="AK555">
            <v>0</v>
          </cell>
          <cell r="AL555">
            <v>0</v>
          </cell>
        </row>
        <row r="556">
          <cell r="A556">
            <v>4281</v>
          </cell>
          <cell r="B556" t="str">
            <v>Todos por un Nuevo País</v>
          </cell>
          <cell r="C556" t="str">
            <v>Seguridad, justicia y democracia para la construcción de paz</v>
          </cell>
          <cell r="D556" t="str">
            <v>Fortalecer las instituciones democráticas para la promoción, respeto y protección de Derechos Humanos, la construcción de acuerdos sociales incluyentes y la gestión pacífica de conflictos</v>
          </cell>
          <cell r="E556" t="str">
            <v>Presidencia</v>
          </cell>
          <cell r="F556" t="str">
            <v>PRESIDENCIA</v>
          </cell>
          <cell r="G556" t="str">
            <v>Generación de condiciones de paz y seguridad en el territorio nacional</v>
          </cell>
          <cell r="H556">
            <v>4281</v>
          </cell>
          <cell r="I556" t="str">
            <v>Planes municipales con inclusión de las acciones de atención, asistencia y reparación a víctimas de MAP, MUSE y/o AEI</v>
          </cell>
          <cell r="J556" t="str">
            <v>Producto</v>
          </cell>
          <cell r="K556" t="str">
            <v>Sectorial</v>
          </cell>
          <cell r="L556" t="str">
            <v>SI</v>
          </cell>
          <cell r="M556" t="str">
            <v>SI</v>
          </cell>
          <cell r="N556" t="str">
            <v>NO</v>
          </cell>
          <cell r="O556" t="str">
            <v>SI</v>
          </cell>
          <cell r="P556" t="str">
            <v>Otro (Planes municipales)</v>
          </cell>
          <cell r="Q556" t="str">
            <v>Anual</v>
          </cell>
          <cell r="R556" t="str">
            <v>Flujo</v>
          </cell>
          <cell r="S556">
            <v>25</v>
          </cell>
          <cell r="T556">
            <v>17</v>
          </cell>
          <cell r="U556">
            <v>36</v>
          </cell>
          <cell r="V556">
            <v>55</v>
          </cell>
          <cell r="W556">
            <v>77</v>
          </cell>
          <cell r="X556">
            <v>77</v>
          </cell>
          <cell r="Y556">
            <v>0</v>
          </cell>
          <cell r="Z556">
            <v>0</v>
          </cell>
          <cell r="AA556">
            <v>0</v>
          </cell>
          <cell r="AB556">
            <v>0</v>
          </cell>
          <cell r="AC556">
            <v>0</v>
          </cell>
          <cell r="AD556">
            <v>0</v>
          </cell>
          <cell r="AE556" t="str">
            <v>Se realizó el seguimiento de los acuerdos realizados en los meses de enero a marzo con la finalidad que sean incluidas acciones de asistencia a víctimas en los planes de desarrollo municipal, por lo cual aún no se presenta avance en la meta para la vigenc</v>
          </cell>
          <cell r="AF556">
            <v>42490.208333333299</v>
          </cell>
          <cell r="AG556">
            <v>42501.4821687847</v>
          </cell>
          <cell r="AH556" t="str">
            <v>Rafael Alfredo Colón Torres</v>
          </cell>
          <cell r="AI556" t="str">
            <v>rafaelcolon@presidencia.gov.co</v>
          </cell>
          <cell r="AJ556">
            <v>10</v>
          </cell>
          <cell r="AK556">
            <v>0</v>
          </cell>
          <cell r="AL556">
            <v>0</v>
          </cell>
        </row>
        <row r="557">
          <cell r="A557">
            <v>4269</v>
          </cell>
          <cell r="B557" t="str">
            <v>Todos por un Nuevo País</v>
          </cell>
          <cell r="C557" t="str">
            <v>Seguridad, justicia y democracia para la construcción de paz</v>
          </cell>
          <cell r="D557" t="str">
            <v>Fortalecer las instituciones democráticas para la promoción, respeto y protección de Derechos Humanos, la construcción de acuerdos sociales incluyentes y la gestión pacífica de conflictos</v>
          </cell>
          <cell r="E557" t="str">
            <v>Presidencia</v>
          </cell>
          <cell r="F557" t="str">
            <v>PRESIDENCIA</v>
          </cell>
          <cell r="G557" t="str">
            <v>Generación de condiciones de paz y seguridad en el territorio nacional</v>
          </cell>
          <cell r="H557">
            <v>4269</v>
          </cell>
          <cell r="I557" t="str">
            <v>Medidas de reparación implementadas en materia de DD.HH ordenadas en decisiones de instancias internacionales</v>
          </cell>
          <cell r="J557" t="str">
            <v>Producto</v>
          </cell>
          <cell r="K557" t="str">
            <v>Sectorial</v>
          </cell>
          <cell r="L557" t="str">
            <v>SI</v>
          </cell>
          <cell r="M557" t="str">
            <v>NO</v>
          </cell>
          <cell r="N557" t="str">
            <v>NO</v>
          </cell>
          <cell r="O557" t="str">
            <v>SI</v>
          </cell>
          <cell r="P557" t="str">
            <v>Otro (Medidas de reparación)</v>
          </cell>
          <cell r="Q557" t="str">
            <v>Semestral</v>
          </cell>
          <cell r="R557" t="str">
            <v>Flujo</v>
          </cell>
          <cell r="S557">
            <v>5</v>
          </cell>
          <cell r="T557">
            <v>5</v>
          </cell>
          <cell r="U557">
            <v>10</v>
          </cell>
          <cell r="V557">
            <v>15</v>
          </cell>
          <cell r="W557">
            <v>20</v>
          </cell>
          <cell r="X557">
            <v>20</v>
          </cell>
          <cell r="Y557">
            <v>0</v>
          </cell>
          <cell r="Z557">
            <v>0</v>
          </cell>
          <cell r="AA557">
            <v>0</v>
          </cell>
          <cell r="AB557">
            <v>0</v>
          </cell>
          <cell r="AC557">
            <v>0</v>
          </cell>
          <cell r="AD557">
            <v>0</v>
          </cell>
          <cell r="AE557" t="str">
            <v>Con el fin de atender esta estrategia, durante el mes de abril de 2016 la Consejería Presidencial para los Derechos Humanos, a través del Área de Asuntos Internacionales, ha venido impulsado e implementando medidas de reparación en cumplimiento de decisio</v>
          </cell>
          <cell r="AF557">
            <v>42490.208333333299</v>
          </cell>
          <cell r="AG557">
            <v>42501.4773185995</v>
          </cell>
          <cell r="AH557" t="str">
            <v>Juan Manuel Mejía Salazar</v>
          </cell>
          <cell r="AI557" t="str">
            <v>juanmejia@presidencia.gov.co</v>
          </cell>
          <cell r="AJ557">
            <v>10</v>
          </cell>
          <cell r="AK557">
            <v>0</v>
          </cell>
          <cell r="AL557">
            <v>0</v>
          </cell>
        </row>
        <row r="558">
          <cell r="A558">
            <v>4270</v>
          </cell>
          <cell r="B558" t="str">
            <v>Todos por un Nuevo País</v>
          </cell>
          <cell r="C558" t="str">
            <v>Seguridad, justicia y democracia para la construcción de paz</v>
          </cell>
          <cell r="D558" t="str">
            <v>Fortalecer las instituciones democráticas para la promoción, respeto y protección de Derechos Humanos, la construcción de acuerdos sociales incluyentes y la gestión pacífica de conflictos</v>
          </cell>
          <cell r="E558" t="str">
            <v>Presidencia</v>
          </cell>
          <cell r="F558" t="str">
            <v>PRESIDENCIA</v>
          </cell>
          <cell r="G558" t="str">
            <v>Generación de condiciones de paz y seguridad en el territorio nacional</v>
          </cell>
          <cell r="H558">
            <v>4270</v>
          </cell>
          <cell r="I558" t="str">
            <v>Entidades territoriales asistidas técnicamente en el proceso de apropiación de la  Estrategia Nacional de DD.HH.</v>
          </cell>
          <cell r="J558" t="str">
            <v>Gestión</v>
          </cell>
          <cell r="K558" t="str">
            <v>Sectorial</v>
          </cell>
          <cell r="L558" t="str">
            <v>SI</v>
          </cell>
          <cell r="M558" t="str">
            <v>SI</v>
          </cell>
          <cell r="N558" t="str">
            <v>NO</v>
          </cell>
          <cell r="O558" t="str">
            <v>SI</v>
          </cell>
          <cell r="P558" t="str">
            <v>Otro (Entidades)</v>
          </cell>
          <cell r="Q558" t="str">
            <v>Anual</v>
          </cell>
          <cell r="R558" t="str">
            <v>Capacidad</v>
          </cell>
          <cell r="S558">
            <v>4</v>
          </cell>
          <cell r="T558">
            <v>8</v>
          </cell>
          <cell r="U558">
            <v>16</v>
          </cell>
          <cell r="V558">
            <v>24</v>
          </cell>
          <cell r="W558">
            <v>32</v>
          </cell>
          <cell r="X558">
            <v>32</v>
          </cell>
          <cell r="Y558">
            <v>0</v>
          </cell>
          <cell r="Z558">
            <v>0</v>
          </cell>
          <cell r="AA558">
            <v>0</v>
          </cell>
          <cell r="AB558">
            <v>0</v>
          </cell>
          <cell r="AC558">
            <v>0</v>
          </cell>
          <cell r="AD558">
            <v>0</v>
          </cell>
          <cell r="AE558" t="str">
            <v>• Taller con adolescentes y jóvenes desvinculados de grupos armados al margen de la ley. El jueves 14 de abril, la Consejería Presidencial para los Derechos Humanos en calidad de la Secretaria Técnica de la Comisión Intersectorial, la OACP, la OIM y el IC</v>
          </cell>
          <cell r="AF558">
            <v>42490.208333333299</v>
          </cell>
          <cell r="AG558">
            <v>42501.476970370401</v>
          </cell>
          <cell r="AH558" t="str">
            <v>Juan Manuel Mejía Salazar</v>
          </cell>
          <cell r="AI558" t="str">
            <v>juanmejia@presidencia.gov.co</v>
          </cell>
          <cell r="AJ558">
            <v>0</v>
          </cell>
          <cell r="AK558">
            <v>0</v>
          </cell>
          <cell r="AL558">
            <v>0</v>
          </cell>
        </row>
        <row r="559">
          <cell r="A559">
            <v>4271</v>
          </cell>
          <cell r="B559" t="str">
            <v>Todos por un Nuevo País</v>
          </cell>
          <cell r="C559" t="str">
            <v>Seguridad, justicia y democracia para la construcción de paz</v>
          </cell>
          <cell r="D559" t="str">
            <v>Fortalecer las instituciones democráticas para la promoción, respeto y protección de Derechos Humanos, la construcción de acuerdos sociales incluyentes y la gestión pacífica de conflictos</v>
          </cell>
          <cell r="E559" t="str">
            <v>Presidencia</v>
          </cell>
          <cell r="F559" t="str">
            <v>PRESIDENCIA</v>
          </cell>
          <cell r="G559" t="str">
            <v>Generación de condiciones de paz y seguridad en el territorio nacional</v>
          </cell>
          <cell r="H559">
            <v>4271</v>
          </cell>
          <cell r="I559" t="str">
            <v>Proyectos de educación en derechos humanos y cultura de paz desarrollados por la Consejería Presidencial para los DD.HH</v>
          </cell>
          <cell r="J559" t="str">
            <v>Producto</v>
          </cell>
          <cell r="K559" t="str">
            <v>Sectorial</v>
          </cell>
          <cell r="L559" t="str">
            <v>SI</v>
          </cell>
          <cell r="M559" t="str">
            <v>SI</v>
          </cell>
          <cell r="N559" t="str">
            <v>NO</v>
          </cell>
          <cell r="O559" t="str">
            <v>SI</v>
          </cell>
          <cell r="P559" t="str">
            <v>Otro (Proyectos)</v>
          </cell>
          <cell r="Q559" t="str">
            <v>Anual</v>
          </cell>
          <cell r="R559" t="str">
            <v>Flujo</v>
          </cell>
          <cell r="S559">
            <v>3</v>
          </cell>
          <cell r="T559">
            <v>1</v>
          </cell>
          <cell r="U559">
            <v>2</v>
          </cell>
          <cell r="V559">
            <v>4</v>
          </cell>
          <cell r="W559">
            <v>6</v>
          </cell>
          <cell r="X559">
            <v>6</v>
          </cell>
          <cell r="Y559">
            <v>0</v>
          </cell>
          <cell r="Z559">
            <v>0</v>
          </cell>
          <cell r="AA559">
            <v>0</v>
          </cell>
          <cell r="AB559">
            <v>0</v>
          </cell>
          <cell r="AC559">
            <v>0</v>
          </cell>
          <cell r="AD559">
            <v>0</v>
          </cell>
          <cell r="AE559" t="str">
            <v>ATLANTICO Se brindó asesoría para la construcción del capítulo de DDHH del Plan de Desarrollo Departamental para que se incluyera la Estrategia Nac. para la Garantía de DDHH y el Enfoque Basado en DD.HH. Conforme a esta actividad, la Secretaria de Gobiern</v>
          </cell>
          <cell r="AF559">
            <v>42490.208333333299</v>
          </cell>
          <cell r="AG559">
            <v>42501.476390509299</v>
          </cell>
          <cell r="AH559" t="str">
            <v>Juan Manuel Mejía Salazar</v>
          </cell>
          <cell r="AI559" t="str">
            <v>juanmejia@presidencia.gov.co</v>
          </cell>
          <cell r="AJ559">
            <v>0</v>
          </cell>
          <cell r="AK559">
            <v>0</v>
          </cell>
          <cell r="AL559">
            <v>0</v>
          </cell>
        </row>
        <row r="560">
          <cell r="A560">
            <v>4272</v>
          </cell>
          <cell r="B560" t="str">
            <v>Todos por un Nuevo País</v>
          </cell>
          <cell r="C560" t="str">
            <v>Seguridad, justicia y democracia para la construcción de paz</v>
          </cell>
          <cell r="D560" t="str">
            <v>Fortalecer las instituciones democráticas para la promoción, respeto y protección de Derechos Humanos, la construcción de acuerdos sociales incluyentes y la gestión pacífica de conflictos</v>
          </cell>
          <cell r="E560" t="str">
            <v>Presidencia</v>
          </cell>
          <cell r="F560" t="str">
            <v>PRESIDENCIA</v>
          </cell>
          <cell r="G560" t="str">
            <v>Generación de condiciones de paz y seguridad en el territorio nacional</v>
          </cell>
          <cell r="H560">
            <v>4272</v>
          </cell>
          <cell r="I560" t="str">
            <v>Municipios con  rutas de prevención de reclutamiento, utilización y violencia sexual contra NNA implementadas.</v>
          </cell>
          <cell r="J560" t="str">
            <v>Producto</v>
          </cell>
          <cell r="K560" t="str">
            <v>Sectorial</v>
          </cell>
          <cell r="L560" t="str">
            <v>SI</v>
          </cell>
          <cell r="M560" t="str">
            <v>SI</v>
          </cell>
          <cell r="N560" t="str">
            <v>NO</v>
          </cell>
          <cell r="O560" t="str">
            <v>SI</v>
          </cell>
          <cell r="P560" t="str">
            <v>Otro (Municipios)</v>
          </cell>
          <cell r="Q560" t="str">
            <v>Anual</v>
          </cell>
          <cell r="R560" t="str">
            <v>Capacidad</v>
          </cell>
          <cell r="S560">
            <v>80</v>
          </cell>
          <cell r="T560">
            <v>100</v>
          </cell>
          <cell r="U560">
            <v>120</v>
          </cell>
          <cell r="V560">
            <v>140</v>
          </cell>
          <cell r="W560">
            <v>160</v>
          </cell>
          <cell r="X560">
            <v>160</v>
          </cell>
          <cell r="Y560">
            <v>0</v>
          </cell>
          <cell r="Z560">
            <v>0</v>
          </cell>
          <cell r="AA560">
            <v>0</v>
          </cell>
          <cell r="AB560">
            <v>0</v>
          </cell>
          <cell r="AC560">
            <v>0</v>
          </cell>
          <cell r="AD560">
            <v>0</v>
          </cell>
          <cell r="AE560" t="str">
            <v>• Estrategia para la prevención del reclutamiento en Tumaco, Nariño En seguimiento a los compromisos con Futuro Colombia y la Subdirección de Víctimas de la Fiscalía -Nariño, se apoyó la articulación con las entidades que la ST había identificado con pres</v>
          </cell>
          <cell r="AF560">
            <v>42490.208333333299</v>
          </cell>
          <cell r="AG560">
            <v>42501.469513391203</v>
          </cell>
          <cell r="AH560" t="str">
            <v>Juan Manuel Mejía Salazar</v>
          </cell>
          <cell r="AI560" t="str">
            <v>juanmejia@presidencia.gov.co</v>
          </cell>
          <cell r="AJ560">
            <v>0</v>
          </cell>
          <cell r="AK560">
            <v>0</v>
          </cell>
          <cell r="AL560">
            <v>0</v>
          </cell>
        </row>
        <row r="561">
          <cell r="A561">
            <v>4273</v>
          </cell>
          <cell r="B561" t="str">
            <v>Todos por un Nuevo País</v>
          </cell>
          <cell r="C561" t="str">
            <v>Seguridad, justicia y democracia para la construcción de paz</v>
          </cell>
          <cell r="D561" t="str">
            <v>Fortalecer las instituciones democráticas para la promoción, respeto y protección de Derechos Humanos, la construcción de acuerdos sociales incluyentes y la gestión pacífica de conflictos</v>
          </cell>
          <cell r="E561" t="str">
            <v>Presidencia</v>
          </cell>
          <cell r="F561" t="str">
            <v>PRESIDENCIA</v>
          </cell>
          <cell r="G561" t="str">
            <v>Generación de condiciones de paz y seguridad en el territorio nacional</v>
          </cell>
          <cell r="H561">
            <v>4273</v>
          </cell>
          <cell r="I561" t="str">
            <v>Municipios con Plan de prevención  de reclutamiento, utilización y violencia sexual contra NNA implementados.</v>
          </cell>
          <cell r="J561" t="str">
            <v>Producto</v>
          </cell>
          <cell r="K561" t="str">
            <v>Sectorial</v>
          </cell>
          <cell r="L561" t="str">
            <v>SI</v>
          </cell>
          <cell r="M561" t="str">
            <v>SI</v>
          </cell>
          <cell r="N561" t="str">
            <v>NO</v>
          </cell>
          <cell r="O561" t="str">
            <v>SI</v>
          </cell>
          <cell r="P561" t="str">
            <v>Otro (Municipios)</v>
          </cell>
          <cell r="Q561" t="str">
            <v>Anual</v>
          </cell>
          <cell r="R561" t="str">
            <v>Capacidad</v>
          </cell>
          <cell r="S561">
            <v>27</v>
          </cell>
          <cell r="T561">
            <v>28</v>
          </cell>
          <cell r="U561">
            <v>32</v>
          </cell>
          <cell r="V561">
            <v>36</v>
          </cell>
          <cell r="W561">
            <v>40</v>
          </cell>
          <cell r="X561">
            <v>40</v>
          </cell>
          <cell r="Y561">
            <v>0</v>
          </cell>
          <cell r="Z561">
            <v>0</v>
          </cell>
          <cell r="AA561">
            <v>0</v>
          </cell>
          <cell r="AB561">
            <v>0</v>
          </cell>
          <cell r="AC561">
            <v>0</v>
          </cell>
          <cell r="AD561">
            <v>0</v>
          </cell>
          <cell r="AE561" t="str">
            <v>• Taller con adolescentes y jóvenes desvinculados de grupos armados al margen de la ley El jueves 14 de abril, la Consejería Presidencial para los Derechos Humanos en calidad de la Secretaria Técnica de la Comisión Intersectorial, la OACP, la OIM y el ICB</v>
          </cell>
          <cell r="AF561">
            <v>42490.208333333299</v>
          </cell>
          <cell r="AG561">
            <v>42501.438213773101</v>
          </cell>
          <cell r="AH561" t="str">
            <v>Juan Manuel Mejía Salazar</v>
          </cell>
          <cell r="AI561" t="str">
            <v>juanmejia@presidencia.gov.co</v>
          </cell>
          <cell r="AJ561">
            <v>0</v>
          </cell>
          <cell r="AK561">
            <v>0</v>
          </cell>
          <cell r="AL561">
            <v>0</v>
          </cell>
        </row>
        <row r="562">
          <cell r="A562">
            <v>4274</v>
          </cell>
          <cell r="B562" t="str">
            <v>Todos por un Nuevo País</v>
          </cell>
          <cell r="C562" t="str">
            <v>Seguridad, justicia y democracia para la construcción de paz</v>
          </cell>
          <cell r="D562" t="str">
            <v>Fortalecer las instituciones democráticas para la promoción, respeto y protección de Derechos Humanos, la construcción de acuerdos sociales incluyentes y la gestión pacífica de conflictos</v>
          </cell>
          <cell r="E562" t="str">
            <v>Presidencia</v>
          </cell>
          <cell r="F562" t="str">
            <v>PRESIDENCIA</v>
          </cell>
          <cell r="G562" t="str">
            <v>Generación de condiciones de paz y seguridad en el territorio nacional</v>
          </cell>
          <cell r="H562">
            <v>4274</v>
          </cell>
          <cell r="I562" t="str">
            <v>Municipios con planes de intervención</v>
          </cell>
          <cell r="J562" t="str">
            <v>Producto</v>
          </cell>
          <cell r="K562" t="str">
            <v>Sectorial</v>
          </cell>
          <cell r="L562" t="str">
            <v>SI</v>
          </cell>
          <cell r="M562" t="str">
            <v>SI</v>
          </cell>
          <cell r="N562" t="str">
            <v>NO</v>
          </cell>
          <cell r="O562" t="str">
            <v>SI</v>
          </cell>
          <cell r="P562" t="str">
            <v>Otro (Municipios)</v>
          </cell>
          <cell r="Q562" t="str">
            <v>Semestral</v>
          </cell>
          <cell r="R562" t="str">
            <v>Capacidad</v>
          </cell>
          <cell r="S562">
            <v>11</v>
          </cell>
          <cell r="T562">
            <v>17</v>
          </cell>
          <cell r="U562">
            <v>36</v>
          </cell>
          <cell r="V562">
            <v>55</v>
          </cell>
          <cell r="W562">
            <v>77</v>
          </cell>
          <cell r="X562">
            <v>77</v>
          </cell>
          <cell r="Y562">
            <v>0</v>
          </cell>
          <cell r="Z562">
            <v>0</v>
          </cell>
          <cell r="AA562">
            <v>0</v>
          </cell>
          <cell r="AB562">
            <v>0</v>
          </cell>
          <cell r="AC562">
            <v>0</v>
          </cell>
          <cell r="AD562">
            <v>0</v>
          </cell>
          <cell r="AE562" t="str">
            <v>Para el mes de abril no se cuenta con municipios nuevos con planes de intervención. Es así que en lo corrido de vigencia 2016, se continúa con 6 municipios con planes de intervención (equivalente al 31,58%).</v>
          </cell>
          <cell r="AF562">
            <v>42490.208333333299</v>
          </cell>
          <cell r="AG562">
            <v>42501.4941283218</v>
          </cell>
          <cell r="AH562" t="str">
            <v>Rafael Alfredo Colón Torres</v>
          </cell>
          <cell r="AI562" t="str">
            <v>rafaelcolon@presidencia.gov.co</v>
          </cell>
          <cell r="AJ562">
            <v>10</v>
          </cell>
          <cell r="AK562">
            <v>0</v>
          </cell>
          <cell r="AL562">
            <v>0</v>
          </cell>
        </row>
        <row r="563">
          <cell r="A563">
            <v>4416</v>
          </cell>
          <cell r="B563" t="str">
            <v>Todos por un Nuevo País</v>
          </cell>
          <cell r="C563" t="str">
            <v>Seguridad, justicia y democracia para la construcción de paz</v>
          </cell>
          <cell r="D563" t="str">
            <v xml:space="preserve">Fortalecer la articulación del Estado en un marco de política criminal coherente, eficaz y con enfoque restaurativo </v>
          </cell>
          <cell r="E563" t="str">
            <v>Justicia</v>
          </cell>
          <cell r="F563" t="str">
            <v>INPEC</v>
          </cell>
          <cell r="G563" t="str">
            <v>Prevención, Persecución del Delito y Resocialización de personas privadas de la libertad</v>
          </cell>
          <cell r="H563">
            <v>4416</v>
          </cell>
          <cell r="I563" t="str">
            <v>Tasa de hacinamiento en los Establecimientos Penitenciarios y Carcelarios</v>
          </cell>
          <cell r="J563" t="str">
            <v>Resultado</v>
          </cell>
          <cell r="K563" t="str">
            <v>Sectorial</v>
          </cell>
          <cell r="L563" t="str">
            <v>SI</v>
          </cell>
          <cell r="M563" t="str">
            <v>NO</v>
          </cell>
          <cell r="N563" t="str">
            <v>NO</v>
          </cell>
          <cell r="O563" t="str">
            <v>SI</v>
          </cell>
          <cell r="P563" t="str">
            <v>Tasa</v>
          </cell>
          <cell r="Q563" t="str">
            <v>Mensual</v>
          </cell>
          <cell r="R563" t="str">
            <v>Reducción</v>
          </cell>
          <cell r="S563">
            <v>52.9</v>
          </cell>
          <cell r="T563">
            <v>51.9</v>
          </cell>
          <cell r="U563">
            <v>49.9</v>
          </cell>
          <cell r="V563">
            <v>47.9</v>
          </cell>
          <cell r="W563">
            <v>45.9</v>
          </cell>
          <cell r="X563">
            <v>45.9</v>
          </cell>
          <cell r="Y563">
            <v>56.07</v>
          </cell>
          <cell r="Z563">
            <v>0</v>
          </cell>
          <cell r="AA563">
            <v>56.07</v>
          </cell>
          <cell r="AB563">
            <v>0</v>
          </cell>
          <cell r="AC563">
            <v>42490.208333333299</v>
          </cell>
          <cell r="AD563">
            <v>42496.771546527802</v>
          </cell>
          <cell r="AE563" t="str">
            <v xml:space="preserve">En el mes de abril el Instituto Nacional Penitenciario y carcelario “INPEC” presento una capacidad de (78.181) cupos ofertados por los 136 establecimientos de reclusión del orden nacional, finalizando con una población privada de la libertad de (122.016) </v>
          </cell>
          <cell r="AF563">
            <v>42490.208333333299</v>
          </cell>
          <cell r="AG563">
            <v>42496.771546411997</v>
          </cell>
          <cell r="AH563" t="str">
            <v>Juan Manuel Riaño Vargas</v>
          </cell>
          <cell r="AI563" t="str">
            <v>juanmanuel.riano@inpec.gov.co</v>
          </cell>
          <cell r="AJ563">
            <v>8</v>
          </cell>
          <cell r="AK563">
            <v>42520.208333333299</v>
          </cell>
          <cell r="AL563">
            <v>-21</v>
          </cell>
        </row>
        <row r="564">
          <cell r="A564">
            <v>4417</v>
          </cell>
          <cell r="B564" t="str">
            <v>Todos por un Nuevo País</v>
          </cell>
          <cell r="C564" t="str">
            <v>Seguridad, justicia y democracia para la construcción de paz</v>
          </cell>
          <cell r="D564" t="str">
            <v xml:space="preserve">Fortalecer la articulación del Estado en un marco de política criminal coherente, eficaz y con enfoque restaurativo </v>
          </cell>
          <cell r="E564" t="str">
            <v>Justicia</v>
          </cell>
          <cell r="F564" t="str">
            <v>INPEC</v>
          </cell>
          <cell r="G564" t="str">
            <v>Prevención, Persecución del Delito y Resocialización de personas privadas de la libertad</v>
          </cell>
          <cell r="H564">
            <v>4417</v>
          </cell>
          <cell r="I564" t="str">
            <v>Personas que acceden a programas de tratamiento penitenciario para su resocialización</v>
          </cell>
          <cell r="J564" t="str">
            <v>Producto</v>
          </cell>
          <cell r="K564" t="str">
            <v>Sectorial</v>
          </cell>
          <cell r="L564" t="str">
            <v>SI</v>
          </cell>
          <cell r="M564" t="str">
            <v>NO</v>
          </cell>
          <cell r="N564" t="str">
            <v>NO</v>
          </cell>
          <cell r="O564" t="str">
            <v>SI</v>
          </cell>
          <cell r="P564" t="str">
            <v>Personas</v>
          </cell>
          <cell r="Q564" t="str">
            <v>Trimestral</v>
          </cell>
          <cell r="R564" t="str">
            <v>Acumulado</v>
          </cell>
          <cell r="S564">
            <v>2444</v>
          </cell>
          <cell r="T564">
            <v>1390</v>
          </cell>
          <cell r="U564">
            <v>1387</v>
          </cell>
          <cell r="V564">
            <v>1387</v>
          </cell>
          <cell r="W564">
            <v>1387</v>
          </cell>
          <cell r="X564">
            <v>5551</v>
          </cell>
          <cell r="Y564">
            <v>780</v>
          </cell>
          <cell r="Z564">
            <v>56.24</v>
          </cell>
          <cell r="AA564">
            <v>3991</v>
          </cell>
          <cell r="AB564">
            <v>71.900000000000006</v>
          </cell>
          <cell r="AC564">
            <v>42460.208333333299</v>
          </cell>
          <cell r="AD564">
            <v>42468.441275428202</v>
          </cell>
          <cell r="AE564" t="str">
            <v>En el mes de abril se genera un ponderado de (286) personas privadas de la libertad clasificadas en fase de tratamiento penitenciario de mínima seguridad y confianza, según reporte suministrado por el aplicativo “SISIPEC WEB”, un avance del (76,86)% frent</v>
          </cell>
          <cell r="AF564">
            <v>42490.208333333299</v>
          </cell>
          <cell r="AG564">
            <v>42496.774617939802</v>
          </cell>
          <cell r="AH564" t="str">
            <v>Roselin Martinez Rosales</v>
          </cell>
          <cell r="AI564" t="str">
            <v>roselin.martinez@inpec.gov.co</v>
          </cell>
          <cell r="AJ564">
            <v>0</v>
          </cell>
          <cell r="AK564">
            <v>42551.208333333299</v>
          </cell>
          <cell r="AL564">
            <v>-43</v>
          </cell>
        </row>
        <row r="565">
          <cell r="A565">
            <v>5197</v>
          </cell>
          <cell r="B565" t="str">
            <v>Todos por un Nuevo País</v>
          </cell>
          <cell r="C565" t="str">
            <v>Seguridad, justicia y democracia para la construcción de paz</v>
          </cell>
          <cell r="D565" t="str">
            <v xml:space="preserve">Fortalecer la articulación del Estado en un marco de política criminal coherente, eficaz y con enfoque restaurativo </v>
          </cell>
          <cell r="E565" t="str">
            <v>Justicia</v>
          </cell>
          <cell r="F565" t="str">
            <v>INPEC</v>
          </cell>
          <cell r="G565" t="str">
            <v>Prevención, Persecución del Delito y Resocialización de personas privadas de la libertad</v>
          </cell>
          <cell r="H565">
            <v>5197</v>
          </cell>
          <cell r="I565" t="str">
            <v>Número de Establecimientos de Reclusión del Orden Nacional - ERON con bloqueo de señales de telefonía móvil</v>
          </cell>
          <cell r="J565" t="str">
            <v>Producto</v>
          </cell>
          <cell r="K565" t="str">
            <v>Sectorial</v>
          </cell>
          <cell r="L565" t="str">
            <v>NO</v>
          </cell>
          <cell r="M565" t="str">
            <v>NO</v>
          </cell>
          <cell r="N565" t="str">
            <v>NO</v>
          </cell>
          <cell r="O565" t="str">
            <v>SI</v>
          </cell>
          <cell r="P565" t="str">
            <v>Establecimientos de reclusión del orden nacional</v>
          </cell>
          <cell r="Q565" t="str">
            <v>Semestral</v>
          </cell>
          <cell r="R565" t="str">
            <v>Acumulado</v>
          </cell>
          <cell r="S565">
            <v>11</v>
          </cell>
          <cell r="T565">
            <v>5</v>
          </cell>
          <cell r="U565">
            <v>1</v>
          </cell>
          <cell r="V565">
            <v>2</v>
          </cell>
          <cell r="W565">
            <v>2</v>
          </cell>
          <cell r="X565">
            <v>10</v>
          </cell>
          <cell r="Y565">
            <v>0</v>
          </cell>
          <cell r="Z565">
            <v>0</v>
          </cell>
          <cell r="AA565">
            <v>0</v>
          </cell>
          <cell r="AB565">
            <v>0</v>
          </cell>
          <cell r="AC565">
            <v>0</v>
          </cell>
          <cell r="AD565">
            <v>0</v>
          </cell>
          <cell r="AE565" t="str">
            <v>En el mes de abril no se realizó instalación de inhibidores de frecuencias en los establecimientos de reclusión del orden nacional, a garantizar que los circuitos de recepción de cualquier dispositivo electrónico para telecomunicaciones personales al inte</v>
          </cell>
          <cell r="AF565">
            <v>42490.208333333299</v>
          </cell>
          <cell r="AG565">
            <v>42496.777387997703</v>
          </cell>
          <cell r="AH565" t="str">
            <v>Leonel Rios Soto</v>
          </cell>
          <cell r="AI565" t="str">
            <v>leonel.rios@inpec.gov.co</v>
          </cell>
          <cell r="AJ565">
            <v>5</v>
          </cell>
          <cell r="AK565">
            <v>0</v>
          </cell>
          <cell r="AL565">
            <v>0</v>
          </cell>
        </row>
        <row r="566">
          <cell r="A566">
            <v>5207</v>
          </cell>
          <cell r="B566" t="str">
            <v>Todos por un Nuevo País</v>
          </cell>
          <cell r="C566" t="str">
            <v>Seguridad, justicia y democracia para la construcción de paz</v>
          </cell>
          <cell r="D566" t="str">
            <v xml:space="preserve">Fortalecer la articulación del Estado en un marco de política criminal coherente, eficaz y con enfoque restaurativo </v>
          </cell>
          <cell r="E566" t="str">
            <v>Justicia</v>
          </cell>
          <cell r="F566" t="str">
            <v>INPEC</v>
          </cell>
          <cell r="G566" t="str">
            <v>Prevención, Persecución del Delito y Resocialización de personas privadas de la libertad</v>
          </cell>
          <cell r="H566">
            <v>5207</v>
          </cell>
          <cell r="I566" t="str">
            <v>Porcentaje de Establecimientos de Reclusión de Orden Nacional con tecnología biométrica integral para visitantes de los internos.</v>
          </cell>
          <cell r="J566" t="str">
            <v>Producto</v>
          </cell>
          <cell r="K566" t="str">
            <v>Sectorial</v>
          </cell>
          <cell r="L566" t="str">
            <v>NO</v>
          </cell>
          <cell r="M566" t="str">
            <v>SI</v>
          </cell>
          <cell r="N566" t="str">
            <v>NO</v>
          </cell>
          <cell r="O566" t="str">
            <v>SI</v>
          </cell>
          <cell r="P566" t="str">
            <v>Porcentaje</v>
          </cell>
          <cell r="Q566" t="str">
            <v>Semestral</v>
          </cell>
          <cell r="R566" t="str">
            <v>Capacidad</v>
          </cell>
          <cell r="S566">
            <v>18</v>
          </cell>
          <cell r="T566">
            <v>40</v>
          </cell>
          <cell r="U566">
            <v>61</v>
          </cell>
          <cell r="V566">
            <v>81</v>
          </cell>
          <cell r="W566">
            <v>100</v>
          </cell>
          <cell r="X566">
            <v>100</v>
          </cell>
          <cell r="Y566">
            <v>0</v>
          </cell>
          <cell r="Z566">
            <v>0</v>
          </cell>
          <cell r="AA566">
            <v>0</v>
          </cell>
          <cell r="AB566">
            <v>0</v>
          </cell>
          <cell r="AC566">
            <v>0</v>
          </cell>
          <cell r="AD566">
            <v>0</v>
          </cell>
          <cell r="AE566" t="str">
            <v>En el mes de marzo no se implementó ninguna integración y validación entre el Sistema Biométrico con el componente de asignación de visitas por internet y telefónicas, en la identificación y verificación de la población privada de la libertad y visitantes</v>
          </cell>
          <cell r="AF566">
            <v>42460.208333333299</v>
          </cell>
          <cell r="AG566">
            <v>42468.441465011601</v>
          </cell>
          <cell r="AH566" t="str">
            <v>Leonel Rios Soto</v>
          </cell>
          <cell r="AI566" t="str">
            <v>leonel.rios@inpec.gov.co</v>
          </cell>
          <cell r="AJ566">
            <v>5</v>
          </cell>
          <cell r="AK566">
            <v>0</v>
          </cell>
          <cell r="AL566">
            <v>0</v>
          </cell>
        </row>
        <row r="567">
          <cell r="A567">
            <v>4427</v>
          </cell>
          <cell r="B567" t="str">
            <v>Todos por un Nuevo País</v>
          </cell>
          <cell r="C567" t="str">
            <v>Seguridad, justicia y democracia para la construcción de paz</v>
          </cell>
          <cell r="D567" t="str">
            <v xml:space="preserve">Fortalecer la articulación del Estado en un marco de política criminal coherente, eficaz y con enfoque restaurativo </v>
          </cell>
          <cell r="E567" t="str">
            <v>Justicia</v>
          </cell>
          <cell r="F567" t="str">
            <v>MinJusticia</v>
          </cell>
          <cell r="G567" t="str">
            <v>Prevención, Persecución del Delito y Resocialización de personas privadas de la libertad</v>
          </cell>
          <cell r="H567">
            <v>4427</v>
          </cell>
          <cell r="I567" t="str">
            <v>Municipios con intervenciones sociales focalizadas para prevenir la comisión de delitos en adolescentes y jóvenes</v>
          </cell>
          <cell r="J567" t="str">
            <v>Producto</v>
          </cell>
          <cell r="K567" t="str">
            <v>Sectorial</v>
          </cell>
          <cell r="L567" t="str">
            <v>SI</v>
          </cell>
          <cell r="M567" t="str">
            <v>NO</v>
          </cell>
          <cell r="N567" t="str">
            <v>NO</v>
          </cell>
          <cell r="O567" t="str">
            <v>SI</v>
          </cell>
          <cell r="P567" t="str">
            <v>Municipios</v>
          </cell>
          <cell r="Q567" t="str">
            <v>Anual</v>
          </cell>
          <cell r="R567" t="str">
            <v>Acumulado</v>
          </cell>
          <cell r="S567">
            <v>0</v>
          </cell>
          <cell r="T567">
            <v>0</v>
          </cell>
          <cell r="U567">
            <v>2</v>
          </cell>
          <cell r="V567">
            <v>1</v>
          </cell>
          <cell r="W567">
            <v>1</v>
          </cell>
          <cell r="X567">
            <v>4</v>
          </cell>
          <cell r="Y567">
            <v>0</v>
          </cell>
          <cell r="Z567">
            <v>0</v>
          </cell>
          <cell r="AA567">
            <v>0</v>
          </cell>
          <cell r="AB567">
            <v>0</v>
          </cell>
          <cell r="AC567">
            <v>0</v>
          </cell>
          <cell r="AD567">
            <v>0</v>
          </cell>
          <cell r="AE567" t="str">
            <v xml:space="preserve">Se inicio la elaboración de los términos de referencia para contratar a los profesionales que implementarán los pilotajes en relación con las guías operativas en materia de justicia restaurativa.2. Se elaboraron los siguientes documentos: instrumentos de </v>
          </cell>
          <cell r="AF567">
            <v>42490.208333333299</v>
          </cell>
          <cell r="AG567">
            <v>42496.786010069402</v>
          </cell>
          <cell r="AH567" t="str">
            <v>Gloria Marcela Abadía Cubillos</v>
          </cell>
          <cell r="AI567" t="str">
            <v>marcela.abadia@minjusticia.gov.co</v>
          </cell>
          <cell r="AJ567">
            <v>15</v>
          </cell>
          <cell r="AK567">
            <v>0</v>
          </cell>
          <cell r="AL567">
            <v>0</v>
          </cell>
        </row>
        <row r="568">
          <cell r="A568">
            <v>4428</v>
          </cell>
          <cell r="B568" t="str">
            <v>Todos por un Nuevo País</v>
          </cell>
          <cell r="C568" t="str">
            <v>Seguridad, justicia y democracia para la construcción de paz</v>
          </cell>
          <cell r="D568" t="str">
            <v xml:space="preserve">Fortalecer la articulación del Estado en un marco de política criminal coherente, eficaz y con enfoque restaurativo </v>
          </cell>
          <cell r="E568" t="str">
            <v>Justicia</v>
          </cell>
          <cell r="F568" t="str">
            <v>MinJusticia</v>
          </cell>
          <cell r="G568" t="str">
            <v>Prevención, Persecución del Delito y Resocialización de personas privadas de la libertad</v>
          </cell>
          <cell r="H568">
            <v>4428</v>
          </cell>
          <cell r="I568" t="str">
            <v>Política criminal y penitenciaria articulada para su implementación</v>
          </cell>
          <cell r="J568" t="str">
            <v>Producto</v>
          </cell>
          <cell r="K568" t="str">
            <v>Sectorial</v>
          </cell>
          <cell r="L568" t="str">
            <v>SI</v>
          </cell>
          <cell r="M568" t="str">
            <v>NO</v>
          </cell>
          <cell r="N568" t="str">
            <v>NO</v>
          </cell>
          <cell r="O568" t="str">
            <v>SI</v>
          </cell>
          <cell r="P568" t="str">
            <v>Porcentaje</v>
          </cell>
          <cell r="Q568" t="str">
            <v>Anual</v>
          </cell>
          <cell r="R568" t="str">
            <v>Acumulado</v>
          </cell>
          <cell r="S568">
            <v>0</v>
          </cell>
          <cell r="T568">
            <v>25</v>
          </cell>
          <cell r="U568">
            <v>30</v>
          </cell>
          <cell r="V568">
            <v>25</v>
          </cell>
          <cell r="W568">
            <v>20</v>
          </cell>
          <cell r="X568">
            <v>100</v>
          </cell>
          <cell r="Y568">
            <v>0</v>
          </cell>
          <cell r="Z568">
            <v>0</v>
          </cell>
          <cell r="AA568">
            <v>0</v>
          </cell>
          <cell r="AB568">
            <v>0</v>
          </cell>
          <cell r="AC568">
            <v>0</v>
          </cell>
          <cell r="AD568">
            <v>0</v>
          </cell>
          <cell r="AE568" t="str">
            <v>1.Proyecto ajuste a proporcionalidad de las penas(3%) Se elaboró informe específico insumo para elaboración del plan Nal de pol. criminal. Se revisaron 2 títulos dl C.P para corregir incoherencias de la propuesta 2.Propuesta de penas alternativas a privac</v>
          </cell>
          <cell r="AF568">
            <v>42490.208333333299</v>
          </cell>
          <cell r="AG568">
            <v>42496.769246411997</v>
          </cell>
          <cell r="AH568" t="str">
            <v>Gloria Marcela Abadía Cubillos</v>
          </cell>
          <cell r="AI568" t="str">
            <v>marcela.abadia@minjusticia.gov.co</v>
          </cell>
          <cell r="AJ568">
            <v>15</v>
          </cell>
          <cell r="AK568">
            <v>0</v>
          </cell>
          <cell r="AL568">
            <v>0</v>
          </cell>
        </row>
        <row r="569">
          <cell r="A569">
            <v>4429</v>
          </cell>
          <cell r="B569" t="str">
            <v>Todos por un Nuevo País</v>
          </cell>
          <cell r="C569" t="str">
            <v>Seguridad, justicia y democracia para la construcción de paz</v>
          </cell>
          <cell r="D569" t="str">
            <v xml:space="preserve">Fortalecer la articulación del Estado en un marco de política criminal coherente, eficaz y con enfoque restaurativo </v>
          </cell>
          <cell r="E569" t="str">
            <v>Justicia</v>
          </cell>
          <cell r="F569" t="str">
            <v>SPC</v>
          </cell>
          <cell r="G569" t="str">
            <v>Prevención, Persecución del Delito y Resocialización de personas privadas de la libertad</v>
          </cell>
          <cell r="H569">
            <v>4429</v>
          </cell>
          <cell r="I569" t="str">
            <v>Cupos penitenciarios y carcelarios entregados</v>
          </cell>
          <cell r="J569" t="str">
            <v>Gestión</v>
          </cell>
          <cell r="K569" t="str">
            <v>Sectorial</v>
          </cell>
          <cell r="L569" t="str">
            <v>SI</v>
          </cell>
          <cell r="M569" t="str">
            <v>NO</v>
          </cell>
          <cell r="N569" t="str">
            <v>NO</v>
          </cell>
          <cell r="O569" t="str">
            <v>SI</v>
          </cell>
          <cell r="P569" t="str">
            <v>Cupos penitenciarios y carcelarios</v>
          </cell>
          <cell r="Q569" t="str">
            <v>Anual</v>
          </cell>
          <cell r="R569" t="str">
            <v>Acumulado</v>
          </cell>
          <cell r="S569">
            <v>9525</v>
          </cell>
          <cell r="T569">
            <v>3594</v>
          </cell>
          <cell r="U569">
            <v>4928</v>
          </cell>
          <cell r="V569">
            <v>1500</v>
          </cell>
          <cell r="W569">
            <v>1500</v>
          </cell>
          <cell r="X569">
            <v>11882</v>
          </cell>
          <cell r="Y569">
            <v>0</v>
          </cell>
          <cell r="Z569">
            <v>0</v>
          </cell>
          <cell r="AA569">
            <v>0</v>
          </cell>
          <cell r="AB569">
            <v>0</v>
          </cell>
          <cell r="AC569">
            <v>0</v>
          </cell>
          <cell r="AD569">
            <v>0</v>
          </cell>
          <cell r="AE569" t="str">
            <v>Programa de Rehabilitación de Cupos: EPMSC Girardot 98%, EPAMSCAS Combita 82%, Complejo Metropolitano Cúcuta 78%, EPAMS Girón 50%, EPMSC Jerico 94%, EPMSC Medellín Bellavista 94%. Programa de Construcción de Pabellones: Espinal 98%, Tuluá 89%, Buga 74%, G</v>
          </cell>
          <cell r="AF569">
            <v>42490.208333333299</v>
          </cell>
          <cell r="AG569">
            <v>42501.7906125347</v>
          </cell>
          <cell r="AH569" t="str">
            <v>Wilman René Garzón Ramírez</v>
          </cell>
          <cell r="AI569" t="str">
            <v>rene.garzon@uspec.gov.co</v>
          </cell>
          <cell r="AJ569">
            <v>0</v>
          </cell>
          <cell r="AK569">
            <v>0</v>
          </cell>
          <cell r="AL569">
            <v>0</v>
          </cell>
        </row>
        <row r="570">
          <cell r="A570">
            <v>4742</v>
          </cell>
          <cell r="B570" t="str">
            <v>Todos por un Nuevo País</v>
          </cell>
          <cell r="C570" t="str">
            <v>Seguridad, justicia y democracia para la construcción de paz</v>
          </cell>
          <cell r="D570" t="str">
            <v>Avanzar hacia la garantía del goce efectivo de derechos de las víctimas del conflicto armado en Colombia.</v>
          </cell>
          <cell r="E570" t="str">
            <v>Inclusión Social y Reconciliación</v>
          </cell>
          <cell r="F570" t="str">
            <v>Centro de Memoria Histórica</v>
          </cell>
          <cell r="G570" t="str">
            <v>Atención y Reparación Integral a Víctimas</v>
          </cell>
          <cell r="H570">
            <v>4742</v>
          </cell>
          <cell r="I570" t="str">
            <v>Documentos de archivo y colecciones documentales de derechos humanos y conflicto armado, acopiados y puestos al servicio de la sociedad en general</v>
          </cell>
          <cell r="J570" t="str">
            <v>Producto</v>
          </cell>
          <cell r="K570" t="str">
            <v>Sectorial</v>
          </cell>
          <cell r="L570" t="str">
            <v>SI</v>
          </cell>
          <cell r="M570" t="str">
            <v>NO</v>
          </cell>
          <cell r="N570" t="str">
            <v>NO</v>
          </cell>
          <cell r="O570" t="str">
            <v>SI</v>
          </cell>
          <cell r="P570" t="str">
            <v>Documentos de archivo</v>
          </cell>
          <cell r="Q570" t="str">
            <v>Semestral</v>
          </cell>
          <cell r="R570" t="str">
            <v>Capacidad</v>
          </cell>
          <cell r="S570">
            <v>99248</v>
          </cell>
          <cell r="T570">
            <v>160000</v>
          </cell>
          <cell r="U570">
            <v>229000</v>
          </cell>
          <cell r="V570">
            <v>301600</v>
          </cell>
          <cell r="W570">
            <v>381460</v>
          </cell>
          <cell r="X570">
            <v>381460</v>
          </cell>
          <cell r="Y570">
            <v>0</v>
          </cell>
          <cell r="Z570">
            <v>0</v>
          </cell>
          <cell r="AA570">
            <v>0</v>
          </cell>
          <cell r="AB570">
            <v>0</v>
          </cell>
          <cell r="AC570">
            <v>0</v>
          </cell>
          <cell r="AD570">
            <v>0</v>
          </cell>
          <cell r="AE570" t="str">
            <v>"En el mes de abril, la Dirección de Archivo de los Derechos Humanos realizó la puesta al servicio de 3.048 documentos de archivo de Derechos Humanos y Memoria Histórica; documentos que fueron acopiados y se encuentra disponibles para su consulta en el ce</v>
          </cell>
          <cell r="AF570">
            <v>42490.208333333299</v>
          </cell>
          <cell r="AG570">
            <v>42499.745171990697</v>
          </cell>
          <cell r="AH570" t="str">
            <v>German Augusto Cano Torres</v>
          </cell>
          <cell r="AI570" t="str">
            <v>german.cano@centrodememoriahistorica.gov.co</v>
          </cell>
          <cell r="AJ570">
            <v>0</v>
          </cell>
          <cell r="AK570">
            <v>0</v>
          </cell>
          <cell r="AL570">
            <v>0</v>
          </cell>
        </row>
        <row r="571">
          <cell r="A571">
            <v>4743</v>
          </cell>
          <cell r="B571" t="str">
            <v>Todos por un Nuevo País</v>
          </cell>
          <cell r="C571" t="str">
            <v>Seguridad, justicia y democracia para la construcción de paz</v>
          </cell>
          <cell r="D571" t="str">
            <v>Avanzar hacia la garantía del goce efectivo de derechos de las víctimas del conflicto armado en Colombia.</v>
          </cell>
          <cell r="E571" t="str">
            <v>Inclusión Social y Reconciliación</v>
          </cell>
          <cell r="F571" t="str">
            <v>Centro de Memoria Histórica</v>
          </cell>
          <cell r="G571" t="str">
            <v>Atención y Reparación Integral a Víctimas</v>
          </cell>
          <cell r="H571">
            <v>4743</v>
          </cell>
          <cell r="I571" t="str">
            <v>Hechos victimizantes documentados</v>
          </cell>
          <cell r="J571" t="str">
            <v>Producto</v>
          </cell>
          <cell r="K571" t="str">
            <v>Sectorial</v>
          </cell>
          <cell r="L571" t="str">
            <v>SI</v>
          </cell>
          <cell r="M571" t="str">
            <v>NO</v>
          </cell>
          <cell r="N571" t="str">
            <v>NO</v>
          </cell>
          <cell r="O571" t="str">
            <v>SI</v>
          </cell>
          <cell r="P571" t="str">
            <v>Hechos Victimizantes</v>
          </cell>
          <cell r="Q571" t="str">
            <v>Semestral</v>
          </cell>
          <cell r="R571" t="str">
            <v>Capacidad</v>
          </cell>
          <cell r="S571">
            <v>0</v>
          </cell>
          <cell r="T571">
            <v>55000</v>
          </cell>
          <cell r="U571">
            <v>90000</v>
          </cell>
          <cell r="V571">
            <v>125000</v>
          </cell>
          <cell r="W571">
            <v>155000</v>
          </cell>
          <cell r="X571">
            <v>155000</v>
          </cell>
          <cell r="Y571">
            <v>0</v>
          </cell>
          <cell r="Z571">
            <v>0</v>
          </cell>
          <cell r="AA571">
            <v>0</v>
          </cell>
          <cell r="AB571">
            <v>0</v>
          </cell>
          <cell r="AC571">
            <v>0</v>
          </cell>
          <cell r="AD571">
            <v>0</v>
          </cell>
          <cell r="AE571" t="str">
            <v xml:space="preserve">Durante el mes de abril el equipo del Observatorio Nacional de Memoria y Conflicto (ONMC) avanzó en la documentación de 3.000 hechos, para un total acumulado de 65.300 casos procesados en el sistema de información. </v>
          </cell>
          <cell r="AF571">
            <v>42490.208333333299</v>
          </cell>
          <cell r="AG571">
            <v>42499.745623576397</v>
          </cell>
          <cell r="AH571" t="str">
            <v>German Augusto Cano Torres</v>
          </cell>
          <cell r="AI571" t="str">
            <v>german.cano@centrodememoriahistorica.gov.co</v>
          </cell>
          <cell r="AJ571">
            <v>0</v>
          </cell>
          <cell r="AK571">
            <v>0</v>
          </cell>
          <cell r="AL571">
            <v>0</v>
          </cell>
        </row>
        <row r="572">
          <cell r="A572">
            <v>4744</v>
          </cell>
          <cell r="B572" t="str">
            <v>Todos por un Nuevo País</v>
          </cell>
          <cell r="C572" t="str">
            <v>Seguridad, justicia y democracia para la construcción de paz</v>
          </cell>
          <cell r="D572" t="str">
            <v>Avanzar hacia la garantía del goce efectivo de derechos de las víctimas del conflicto armado en Colombia.</v>
          </cell>
          <cell r="E572" t="str">
            <v>Inclusión Social y Reconciliación</v>
          </cell>
          <cell r="F572" t="str">
            <v>Centro de Memoria Histórica</v>
          </cell>
          <cell r="G572" t="str">
            <v>Atención y Reparación Integral a Víctimas</v>
          </cell>
          <cell r="H572">
            <v>4744</v>
          </cell>
          <cell r="I572" t="str">
            <v>Iniciativas de memoria histórica sobre el conflicto armado vinculadas a la red de memoria histórica</v>
          </cell>
          <cell r="J572" t="str">
            <v>Producto</v>
          </cell>
          <cell r="K572" t="str">
            <v>Sectorial</v>
          </cell>
          <cell r="L572" t="str">
            <v>SI</v>
          </cell>
          <cell r="M572" t="str">
            <v>SI</v>
          </cell>
          <cell r="N572" t="str">
            <v>NO</v>
          </cell>
          <cell r="O572" t="str">
            <v>SI</v>
          </cell>
          <cell r="P572" t="str">
            <v>Iniciativas</v>
          </cell>
          <cell r="Q572" t="str">
            <v>Trimestral</v>
          </cell>
          <cell r="R572" t="str">
            <v>Capacidad</v>
          </cell>
          <cell r="S572">
            <v>21</v>
          </cell>
          <cell r="T572">
            <v>45</v>
          </cell>
          <cell r="U572">
            <v>70</v>
          </cell>
          <cell r="V572">
            <v>95</v>
          </cell>
          <cell r="W572">
            <v>120</v>
          </cell>
          <cell r="X572">
            <v>120</v>
          </cell>
          <cell r="Y572">
            <v>51</v>
          </cell>
          <cell r="Z572">
            <v>61.22</v>
          </cell>
          <cell r="AA572">
            <v>51</v>
          </cell>
          <cell r="AB572">
            <v>30.3</v>
          </cell>
          <cell r="AC572">
            <v>42460.208333333299</v>
          </cell>
          <cell r="AD572">
            <v>42482.473097766197</v>
          </cell>
          <cell r="AE572" t="str">
            <v xml:space="preserve">"Caquetá, Samaniego y Buenaventura: se realizaron los trámites administrativos y jurídicos de los convenios. En los dos últimos casos todavía se está en etapa de formalización, mientras que el primero se inició ya. Magdalena Medio: se tomó la decisión de </v>
          </cell>
          <cell r="AF572">
            <v>42490.208333333299</v>
          </cell>
          <cell r="AG572">
            <v>42495.825673877298</v>
          </cell>
          <cell r="AH572" t="str">
            <v>German Augusto Cano Torres</v>
          </cell>
          <cell r="AI572" t="str">
            <v>german.cano@centrodememoriahistorica.gov.co</v>
          </cell>
          <cell r="AJ572">
            <v>0</v>
          </cell>
          <cell r="AK572">
            <v>42551.208333333299</v>
          </cell>
          <cell r="AL572">
            <v>-43</v>
          </cell>
        </row>
        <row r="573">
          <cell r="A573">
            <v>4745</v>
          </cell>
          <cell r="B573" t="str">
            <v>Todos por un Nuevo País</v>
          </cell>
          <cell r="C573" t="str">
            <v>Seguridad, justicia y democracia para la construcción de paz</v>
          </cell>
          <cell r="D573" t="str">
            <v>Avanzar hacia la garantía del goce efectivo de derechos de las víctimas del conflicto armado en Colombia.</v>
          </cell>
          <cell r="E573" t="str">
            <v>Inclusión Social y Reconciliación</v>
          </cell>
          <cell r="F573" t="str">
            <v>Centro de Memoria Histórica</v>
          </cell>
          <cell r="G573" t="str">
            <v>Atención y Reparación Integral a Víctimas</v>
          </cell>
          <cell r="H573">
            <v>4745</v>
          </cell>
          <cell r="I573" t="str">
            <v>Investigaciones publicadas para el esclarecimiento histórico del conflicto</v>
          </cell>
          <cell r="J573" t="str">
            <v>Producto</v>
          </cell>
          <cell r="K573" t="str">
            <v>Sectorial</v>
          </cell>
          <cell r="L573" t="str">
            <v>SI</v>
          </cell>
          <cell r="M573" t="str">
            <v>NO</v>
          </cell>
          <cell r="N573" t="str">
            <v>NO</v>
          </cell>
          <cell r="O573" t="str">
            <v>SI</v>
          </cell>
          <cell r="P573" t="str">
            <v>Investigaciones</v>
          </cell>
          <cell r="Q573" t="str">
            <v>Semestral</v>
          </cell>
          <cell r="R573" t="str">
            <v>Capacidad</v>
          </cell>
          <cell r="S573">
            <v>23</v>
          </cell>
          <cell r="T573">
            <v>29</v>
          </cell>
          <cell r="U573">
            <v>34</v>
          </cell>
          <cell r="V573">
            <v>39</v>
          </cell>
          <cell r="W573">
            <v>44</v>
          </cell>
          <cell r="X573">
            <v>44</v>
          </cell>
          <cell r="Y573">
            <v>0</v>
          </cell>
          <cell r="Z573">
            <v>0</v>
          </cell>
          <cell r="AA573">
            <v>0</v>
          </cell>
          <cell r="AB573">
            <v>0</v>
          </cell>
          <cell r="AC573">
            <v>0</v>
          </cell>
          <cell r="AD573">
            <v>0</v>
          </cell>
          <cell r="AE573" t="str">
            <v>Durante el período de reporte, no se realiza la publicación de ningún informe de esclarecimiento, la cual se tiene prevista para el período siguiente de reporte; así mismo, ningún informe de memoria ingresa a proceso editorial, continúan cinco (5) informe</v>
          </cell>
          <cell r="AF573">
            <v>42490.208333333299</v>
          </cell>
          <cell r="AG573">
            <v>42499.746032905103</v>
          </cell>
          <cell r="AH573" t="str">
            <v>German Augusto Cano Torres</v>
          </cell>
          <cell r="AI573" t="str">
            <v>german.cano@centrodememoriahistorica.gov.co</v>
          </cell>
          <cell r="AJ573">
            <v>0</v>
          </cell>
          <cell r="AK573">
            <v>0</v>
          </cell>
          <cell r="AL573">
            <v>0</v>
          </cell>
        </row>
        <row r="574">
          <cell r="A574">
            <v>4746</v>
          </cell>
          <cell r="B574" t="str">
            <v>Todos por un Nuevo País</v>
          </cell>
          <cell r="C574" t="str">
            <v>Seguridad, justicia y democracia para la construcción de paz</v>
          </cell>
          <cell r="D574" t="str">
            <v>Avanzar hacia la garantía del goce efectivo de derechos de las víctimas del conflicto armado en Colombia.</v>
          </cell>
          <cell r="E574" t="str">
            <v>Inclusión Social y Reconciliación</v>
          </cell>
          <cell r="F574" t="str">
            <v>Centro de Memoria Histórica</v>
          </cell>
          <cell r="G574" t="str">
            <v>Atención y Reparación Integral a Víctimas</v>
          </cell>
          <cell r="H574">
            <v>4746</v>
          </cell>
          <cell r="I574" t="str">
            <v>Museo Nacional de la memoria histórica construido</v>
          </cell>
          <cell r="J574" t="str">
            <v>Producto</v>
          </cell>
          <cell r="K574" t="str">
            <v>Sectorial</v>
          </cell>
          <cell r="L574" t="str">
            <v>SI</v>
          </cell>
          <cell r="M574" t="str">
            <v>NO</v>
          </cell>
          <cell r="N574" t="str">
            <v>NO</v>
          </cell>
          <cell r="O574" t="str">
            <v>SI</v>
          </cell>
          <cell r="P574" t="str">
            <v>Porcentaje</v>
          </cell>
          <cell r="Q574" t="str">
            <v>Semestral</v>
          </cell>
          <cell r="R574" t="str">
            <v>Capacidad</v>
          </cell>
          <cell r="S574">
            <v>10</v>
          </cell>
          <cell r="T574">
            <v>20</v>
          </cell>
          <cell r="U574">
            <v>40</v>
          </cell>
          <cell r="V574">
            <v>70</v>
          </cell>
          <cell r="W574">
            <v>100</v>
          </cell>
          <cell r="X574">
            <v>100</v>
          </cell>
          <cell r="Y574">
            <v>0</v>
          </cell>
          <cell r="Z574">
            <v>0</v>
          </cell>
          <cell r="AA574">
            <v>0</v>
          </cell>
          <cell r="AB574">
            <v>0</v>
          </cell>
          <cell r="AC574">
            <v>0</v>
          </cell>
          <cell r="AD574">
            <v>0</v>
          </cell>
          <cell r="AE574" t="str">
            <v>Desarrollo de Comités de Diseño para realizar seguimiento al desarrollo del proyecto arquitectónico (2016.04.01 / 2016.04.22)). Reuniones de seguimiento con SDP, IDU, DADEP y Catastro (2016.04.07 / 2016.04.27). Evento de Sanación Espiritual del predio por</v>
          </cell>
          <cell r="AF574">
            <v>42490.208333333299</v>
          </cell>
          <cell r="AG574">
            <v>42499.738223460598</v>
          </cell>
          <cell r="AH574" t="str">
            <v>German Augusto Cano Torres</v>
          </cell>
          <cell r="AI574" t="str">
            <v>german.cano@centrodememoriahistorica.gov.co</v>
          </cell>
          <cell r="AJ574">
            <v>0</v>
          </cell>
          <cell r="AK574">
            <v>0</v>
          </cell>
          <cell r="AL574">
            <v>0</v>
          </cell>
        </row>
        <row r="575">
          <cell r="A575">
            <v>4747</v>
          </cell>
          <cell r="B575" t="str">
            <v>Todos por un Nuevo País</v>
          </cell>
          <cell r="C575" t="str">
            <v>Seguridad, justicia y democracia para la construcción de paz</v>
          </cell>
          <cell r="D575" t="str">
            <v>Avanzar hacia la garantía del goce efectivo de derechos de las víctimas del conflicto armado en Colombia.</v>
          </cell>
          <cell r="E575" t="str">
            <v>Inclusión Social y Reconciliación</v>
          </cell>
          <cell r="F575" t="str">
            <v>Centro de Memoria Histórica</v>
          </cell>
          <cell r="G575" t="str">
            <v>Atención y Reparación Integral a Víctimas</v>
          </cell>
          <cell r="H575">
            <v>4747</v>
          </cell>
          <cell r="I575" t="str">
            <v>Personas desmovilizadas certificadas en el marco del mecanismo no judicial de contribución a la verdad</v>
          </cell>
          <cell r="J575" t="str">
            <v>Producto</v>
          </cell>
          <cell r="K575" t="str">
            <v>Sectorial</v>
          </cell>
          <cell r="L575" t="str">
            <v>SI</v>
          </cell>
          <cell r="M575" t="str">
            <v>SI</v>
          </cell>
          <cell r="N575" t="str">
            <v>NO</v>
          </cell>
          <cell r="O575" t="str">
            <v>SI</v>
          </cell>
          <cell r="P575" t="str">
            <v>Personas</v>
          </cell>
          <cell r="Q575" t="str">
            <v>Mensual</v>
          </cell>
          <cell r="R575" t="str">
            <v>Capacidad</v>
          </cell>
          <cell r="S575">
            <v>0</v>
          </cell>
          <cell r="T575">
            <v>4200</v>
          </cell>
          <cell r="U575">
            <v>7400</v>
          </cell>
          <cell r="V575">
            <v>10600</v>
          </cell>
          <cell r="W575">
            <v>13000</v>
          </cell>
          <cell r="X575">
            <v>13000</v>
          </cell>
          <cell r="Y575">
            <v>3719</v>
          </cell>
          <cell r="Z575">
            <v>50.256999999999998</v>
          </cell>
          <cell r="AA575">
            <v>3719</v>
          </cell>
          <cell r="AB575">
            <v>28.608000000000001</v>
          </cell>
          <cell r="AC575">
            <v>42490.208333333299</v>
          </cell>
          <cell r="AD575">
            <v>42499.749302465301</v>
          </cell>
          <cell r="AE575" t="str">
            <v>En el mes de abril se ha llevado a cabo el procedimiento de certificación, a lo largo del mes se han convocado y notificado a 201 firmantes del acuerdo de contribución a la verdad y para la vigencia 2,016 se tiene un acumulado de 735 firmantes en el marco</v>
          </cell>
          <cell r="AF575">
            <v>42490.208333333299</v>
          </cell>
          <cell r="AG575">
            <v>42499.749302349497</v>
          </cell>
          <cell r="AH575" t="str">
            <v>German Augusto Cano Torres</v>
          </cell>
          <cell r="AI575" t="str">
            <v>german.cano@centrodememoriahistorica.gov.co</v>
          </cell>
          <cell r="AJ575">
            <v>0</v>
          </cell>
          <cell r="AK575">
            <v>42520.208333333299</v>
          </cell>
          <cell r="AL575">
            <v>-13</v>
          </cell>
        </row>
        <row r="576">
          <cell r="A576">
            <v>4751</v>
          </cell>
          <cell r="B576" t="str">
            <v>Todos por un Nuevo País</v>
          </cell>
          <cell r="C576" t="str">
            <v>Seguridad, justicia y democracia para la construcción de paz</v>
          </cell>
          <cell r="D576" t="str">
            <v>Avanzar hacia la garantía del goce efectivo de derechos de las víctimas del conflicto armado en Colombia.</v>
          </cell>
          <cell r="E576" t="str">
            <v>Inclusión Social y Reconciliación</v>
          </cell>
          <cell r="F576" t="str">
            <v>Prosperidad Social</v>
          </cell>
          <cell r="G576" t="str">
            <v>Atención y Reparación Integral a Víctimas</v>
          </cell>
          <cell r="H576">
            <v>4751</v>
          </cell>
          <cell r="I576" t="str">
            <v>Planes de reparación colectiva con infraestructura para la reparación mejorada y/o construida</v>
          </cell>
          <cell r="J576" t="str">
            <v>Producto</v>
          </cell>
          <cell r="K576" t="str">
            <v>Sectorial</v>
          </cell>
          <cell r="L576" t="str">
            <v>SI</v>
          </cell>
          <cell r="M576" t="str">
            <v>SI</v>
          </cell>
          <cell r="N576" t="str">
            <v>NO</v>
          </cell>
          <cell r="O576" t="str">
            <v>SI</v>
          </cell>
          <cell r="P576" t="str">
            <v>Planes</v>
          </cell>
          <cell r="Q576" t="str">
            <v>Mensual</v>
          </cell>
          <cell r="R576" t="str">
            <v>Acumulado</v>
          </cell>
          <cell r="S576">
            <v>3</v>
          </cell>
          <cell r="T576">
            <v>13</v>
          </cell>
          <cell r="U576">
            <v>13</v>
          </cell>
          <cell r="V576">
            <v>12</v>
          </cell>
          <cell r="W576">
            <v>12</v>
          </cell>
          <cell r="X576">
            <v>50</v>
          </cell>
          <cell r="Y576">
            <v>0</v>
          </cell>
          <cell r="Z576">
            <v>0</v>
          </cell>
          <cell r="AA576">
            <v>0</v>
          </cell>
          <cell r="AB576">
            <v>0</v>
          </cell>
          <cell r="AC576">
            <v>0</v>
          </cell>
          <cell r="AD576">
            <v>0</v>
          </cell>
          <cell r="AE576">
            <v>0</v>
          </cell>
          <cell r="AF576">
            <v>0</v>
          </cell>
          <cell r="AG576">
            <v>0</v>
          </cell>
          <cell r="AH576" t="str">
            <v>Mario Alfonso   Pardo Pardo</v>
          </cell>
          <cell r="AI576" t="str">
            <v>mario.pardo@unidadvictimas.gov.co</v>
          </cell>
          <cell r="AJ576">
            <v>10</v>
          </cell>
          <cell r="AK576">
            <v>0</v>
          </cell>
          <cell r="AL576">
            <v>0</v>
          </cell>
        </row>
        <row r="577">
          <cell r="A577">
            <v>5133</v>
          </cell>
          <cell r="B577" t="str">
            <v>Todos por un Nuevo País</v>
          </cell>
          <cell r="C577" t="str">
            <v>Seguridad, justicia y democracia para la construcción de paz</v>
          </cell>
          <cell r="D577" t="str">
            <v>Avanzar hacia la garantía del goce efectivo de derechos de las víctimas del conflicto armado en Colombia.</v>
          </cell>
          <cell r="E577" t="str">
            <v>Inclusión Social y Reconciliación</v>
          </cell>
          <cell r="F577" t="str">
            <v>Prosperidad Social</v>
          </cell>
          <cell r="G577" t="str">
            <v>Atención y Reparación Integral a Víctimas</v>
          </cell>
          <cell r="H577">
            <v>5133</v>
          </cell>
          <cell r="I577" t="str">
            <v>Hogares víctimas  acompañadas en esquemas especiales de acompañamiento en retorno o reubicación durante el cuatrienio (incluye víctimas en el exterior y enfoque diferencial)</v>
          </cell>
          <cell r="J577" t="str">
            <v>Producto</v>
          </cell>
          <cell r="K577" t="str">
            <v>Transversal</v>
          </cell>
          <cell r="L577" t="str">
            <v>SI</v>
          </cell>
          <cell r="M577" t="str">
            <v>SI</v>
          </cell>
          <cell r="N577" t="str">
            <v>NO</v>
          </cell>
          <cell r="O577" t="str">
            <v>SI</v>
          </cell>
          <cell r="P577" t="str">
            <v>Hogares</v>
          </cell>
          <cell r="Q577" t="str">
            <v>Mensual</v>
          </cell>
          <cell r="R577" t="str">
            <v>Acumulado</v>
          </cell>
          <cell r="S577">
            <v>43144</v>
          </cell>
          <cell r="T577">
            <v>1500</v>
          </cell>
          <cell r="U577">
            <v>15500</v>
          </cell>
          <cell r="V577">
            <v>11500</v>
          </cell>
          <cell r="W577">
            <v>21500</v>
          </cell>
          <cell r="X577">
            <v>50000</v>
          </cell>
          <cell r="Y577">
            <v>1536</v>
          </cell>
          <cell r="Z577">
            <v>9.91</v>
          </cell>
          <cell r="AA577">
            <v>2777</v>
          </cell>
          <cell r="AB577">
            <v>5.5540000000000003</v>
          </cell>
          <cell r="AC577">
            <v>42490.208333333299</v>
          </cell>
          <cell r="AD577">
            <v>42499.748176469897</v>
          </cell>
          <cell r="AE577" t="str">
            <v>La UARIV ha venido trabajando en la identificación de posibles operadores para la contratación de Esquemas Especiales de Acompañamiento (EEA). Se está adelantando una solicitud de cotización para los EEA, cuya fecha límite de respuesta es el 10 de mayo pa</v>
          </cell>
          <cell r="AF577">
            <v>42490.208333333299</v>
          </cell>
          <cell r="AG577">
            <v>42499.748176354202</v>
          </cell>
          <cell r="AH577" t="str">
            <v>Sergio Barraza</v>
          </cell>
          <cell r="AI577" t="str">
            <v>sergio.Barraza@prosperidadsocial.gov.co</v>
          </cell>
          <cell r="AJ577">
            <v>10</v>
          </cell>
          <cell r="AK577">
            <v>42520.208333333299</v>
          </cell>
          <cell r="AL577">
            <v>-23</v>
          </cell>
        </row>
        <row r="578">
          <cell r="A578">
            <v>4775</v>
          </cell>
          <cell r="B578" t="str">
            <v>Todos por un Nuevo País</v>
          </cell>
          <cell r="C578" t="str">
            <v>Seguridad, justicia y democracia para la construcción de paz</v>
          </cell>
          <cell r="D578" t="str">
            <v>Avanzar hacia la garantía del goce efectivo de derechos de las víctimas del conflicto armado en Colombia.</v>
          </cell>
          <cell r="E578" t="str">
            <v>Inclusión Social y Reconciliación</v>
          </cell>
          <cell r="F578" t="str">
            <v>Prosperidad Social</v>
          </cell>
          <cell r="G578" t="str">
            <v>Desarrollo Organizacional e institucional para la atención de población vulnerable y/o excluida</v>
          </cell>
          <cell r="H578">
            <v>4775</v>
          </cell>
          <cell r="I578" t="str">
            <v>Comunidades urbanas con fortalecimiento del tejido social</v>
          </cell>
          <cell r="J578" t="str">
            <v>Producto</v>
          </cell>
          <cell r="K578" t="str">
            <v>Sectorial</v>
          </cell>
          <cell r="L578" t="str">
            <v>SI</v>
          </cell>
          <cell r="M578" t="str">
            <v>SI</v>
          </cell>
          <cell r="N578" t="str">
            <v>NO</v>
          </cell>
          <cell r="O578" t="str">
            <v>SI</v>
          </cell>
          <cell r="P578" t="str">
            <v>Comunidades Urbanas</v>
          </cell>
          <cell r="Q578" t="str">
            <v>Semestral</v>
          </cell>
          <cell r="R578" t="str">
            <v>Acumulado</v>
          </cell>
          <cell r="S578">
            <v>0</v>
          </cell>
          <cell r="T578">
            <v>30</v>
          </cell>
          <cell r="U578">
            <v>70</v>
          </cell>
          <cell r="V578">
            <v>70</v>
          </cell>
          <cell r="W578">
            <v>30</v>
          </cell>
          <cell r="X578">
            <v>200</v>
          </cell>
          <cell r="Y578">
            <v>0</v>
          </cell>
          <cell r="Z578">
            <v>0</v>
          </cell>
          <cell r="AA578">
            <v>0</v>
          </cell>
          <cell r="AB578">
            <v>0</v>
          </cell>
          <cell r="AC578">
            <v>0</v>
          </cell>
          <cell r="AD578">
            <v>0</v>
          </cell>
          <cell r="AE578">
            <v>0</v>
          </cell>
          <cell r="AF578">
            <v>0</v>
          </cell>
          <cell r="AG578">
            <v>0</v>
          </cell>
          <cell r="AH578" t="str">
            <v>Marilyn Jímenez Chaves</v>
          </cell>
          <cell r="AI578" t="str">
            <v>marilyn.jimenez@dps.gov.co</v>
          </cell>
          <cell r="AJ578">
            <v>0</v>
          </cell>
          <cell r="AK578">
            <v>0</v>
          </cell>
          <cell r="AL578">
            <v>0</v>
          </cell>
        </row>
        <row r="579">
          <cell r="A579">
            <v>4334</v>
          </cell>
          <cell r="B579" t="str">
            <v>Todos por un Nuevo País</v>
          </cell>
          <cell r="C579" t="str">
            <v>Seguridad, justicia y democracia para la construcción de paz</v>
          </cell>
          <cell r="D579" t="str">
            <v>Avanzar hacia la garantía del goce efectivo de derechos de las víctimas del conflicto armado en Colombia.</v>
          </cell>
          <cell r="E579" t="str">
            <v>Inclusión Social y Reconciliación</v>
          </cell>
          <cell r="F579" t="str">
            <v>Unidad Administrtiva Epecial para la Consolidación</v>
          </cell>
          <cell r="G579" t="str">
            <v>Desarrollo Organizacional e institucional para la atención de población vulnerable y/o excluida</v>
          </cell>
          <cell r="H579">
            <v>4334</v>
          </cell>
          <cell r="I579" t="str">
            <v>Capacidades institucionales y sociales para la consolidación del Estado Social de Derecho y la reconstrucción en los territorios priorizados para la garantía y ejercicio de los derechos (Índice de Consolidación)</v>
          </cell>
          <cell r="J579" t="str">
            <v>Resultado</v>
          </cell>
          <cell r="K579" t="str">
            <v>Sectorial</v>
          </cell>
          <cell r="L579" t="str">
            <v>SI</v>
          </cell>
          <cell r="M579" t="str">
            <v>SI</v>
          </cell>
          <cell r="N579" t="str">
            <v>NO</v>
          </cell>
          <cell r="O579" t="str">
            <v>SI</v>
          </cell>
          <cell r="P579" t="str">
            <v>Indice</v>
          </cell>
          <cell r="Q579" t="str">
            <v>Anual</v>
          </cell>
          <cell r="R579" t="str">
            <v>Flujo</v>
          </cell>
          <cell r="S579">
            <v>63</v>
          </cell>
          <cell r="T579">
            <v>64</v>
          </cell>
          <cell r="U579">
            <v>65</v>
          </cell>
          <cell r="V579">
            <v>66</v>
          </cell>
          <cell r="W579">
            <v>67</v>
          </cell>
          <cell r="X579">
            <v>67</v>
          </cell>
          <cell r="Y579">
            <v>0</v>
          </cell>
          <cell r="Z579">
            <v>0</v>
          </cell>
          <cell r="AA579">
            <v>0</v>
          </cell>
          <cell r="AB579">
            <v>0</v>
          </cell>
          <cell r="AC579">
            <v>0</v>
          </cell>
          <cell r="AD579">
            <v>0</v>
          </cell>
          <cell r="AE579" t="str">
            <v>Teniendo en cuenta que el Decreto 2559 de 2015 fusiona a la Unidad de Consolidación con el DPS y crea la Dirección de Gestión Territorial, la dirección se encuentra en un periodo de transición durante el cual se adoptará nuevos modelos de atención, por lo</v>
          </cell>
          <cell r="AF579">
            <v>42490.208333333299</v>
          </cell>
          <cell r="AG579">
            <v>42494.582023344898</v>
          </cell>
          <cell r="AH579" t="str">
            <v>Carlos Alberto Parodi Hernández</v>
          </cell>
          <cell r="AI579" t="str">
            <v>carlos.parodi@consolidacion.gov.co</v>
          </cell>
          <cell r="AJ579">
            <v>240</v>
          </cell>
          <cell r="AK579">
            <v>0</v>
          </cell>
          <cell r="AL579">
            <v>0</v>
          </cell>
        </row>
        <row r="580">
          <cell r="A580">
            <v>4754</v>
          </cell>
          <cell r="B580" t="str">
            <v>Todos por un Nuevo País</v>
          </cell>
          <cell r="C580" t="str">
            <v>Seguridad, justicia y democracia para la construcción de paz</v>
          </cell>
          <cell r="D580" t="str">
            <v>Avanzar hacia la garantía del goce efectivo de derechos de las víctimas del conflicto armado en Colombia.</v>
          </cell>
          <cell r="E580" t="str">
            <v>Inclusión Social y Reconciliación</v>
          </cell>
          <cell r="F580" t="str">
            <v>Unidad de Atención y Reparación Integral a las Vic</v>
          </cell>
          <cell r="G580" t="str">
            <v>Atención y Reparación Integral a Víctimas</v>
          </cell>
          <cell r="H580">
            <v>4754</v>
          </cell>
          <cell r="I580" t="str">
            <v>Sujetos de reparación colectiva étnicos que cuentan con consulta previa y han sido indemnizados</v>
          </cell>
          <cell r="J580" t="str">
            <v>Producto</v>
          </cell>
          <cell r="K580" t="str">
            <v>Sectorial</v>
          </cell>
          <cell r="L580" t="str">
            <v>SI</v>
          </cell>
          <cell r="M580" t="str">
            <v>SI</v>
          </cell>
          <cell r="N580" t="str">
            <v>NO</v>
          </cell>
          <cell r="O580" t="str">
            <v>SI</v>
          </cell>
          <cell r="P580" t="str">
            <v>Sujetos de Reparación Colectiva Étnicos</v>
          </cell>
          <cell r="Q580" t="str">
            <v>Mensual</v>
          </cell>
          <cell r="R580" t="str">
            <v>Acumulado</v>
          </cell>
          <cell r="S580">
            <v>0</v>
          </cell>
          <cell r="T580">
            <v>4</v>
          </cell>
          <cell r="U580">
            <v>4</v>
          </cell>
          <cell r="V580">
            <v>12</v>
          </cell>
          <cell r="W580">
            <v>50</v>
          </cell>
          <cell r="X580">
            <v>70</v>
          </cell>
          <cell r="Y580">
            <v>0</v>
          </cell>
          <cell r="Z580">
            <v>0</v>
          </cell>
          <cell r="AA580">
            <v>0</v>
          </cell>
          <cell r="AB580">
            <v>0</v>
          </cell>
          <cell r="AC580">
            <v>42490.208333333299</v>
          </cell>
          <cell r="AD580">
            <v>42499.741568055601</v>
          </cell>
          <cell r="AE580" t="str">
            <v>Durante este periodo el acto administrativo que contienen los lineamientos para realizar el pago de la indemnización económica dirigida a sujetos étnicos que cuentan con PIRC protocolizado se encuentra en revisión por parte de la OAJ de la Unidad, por tal</v>
          </cell>
          <cell r="AF580">
            <v>42490.208333333299</v>
          </cell>
          <cell r="AG580">
            <v>42499.741567905097</v>
          </cell>
          <cell r="AH580" t="str">
            <v>Mario Alfonso   Pardo Pardo</v>
          </cell>
          <cell r="AI580" t="str">
            <v>mario.pardo@unidadvictimas.gov.co</v>
          </cell>
          <cell r="AJ580">
            <v>10</v>
          </cell>
          <cell r="AK580">
            <v>42520.208333333299</v>
          </cell>
          <cell r="AL580">
            <v>-23</v>
          </cell>
        </row>
        <row r="581">
          <cell r="A581">
            <v>4755</v>
          </cell>
          <cell r="B581" t="str">
            <v>Todos por un Nuevo País</v>
          </cell>
          <cell r="C581" t="str">
            <v>Seguridad, justicia y democracia para la construcción de paz</v>
          </cell>
          <cell r="D581" t="str">
            <v>Avanzar hacia la garantía del goce efectivo de derechos de las víctimas del conflicto armado en Colombia.</v>
          </cell>
          <cell r="E581" t="str">
            <v>Inclusión Social y Reconciliación</v>
          </cell>
          <cell r="F581" t="str">
            <v>Unidad de Atención y Reparación Integral a las Vic</v>
          </cell>
          <cell r="G581" t="str">
            <v>Atención y Reparación Integral a Víctimas</v>
          </cell>
          <cell r="H581">
            <v>4755</v>
          </cell>
          <cell r="I581" t="str">
            <v>Número de indemnizaciones otorgadas a víctimas del conflicto armado interno</v>
          </cell>
          <cell r="J581" t="str">
            <v>Producto</v>
          </cell>
          <cell r="K581" t="str">
            <v>Sectorial</v>
          </cell>
          <cell r="L581" t="str">
            <v>SI</v>
          </cell>
          <cell r="M581" t="str">
            <v>SI</v>
          </cell>
          <cell r="N581" t="str">
            <v>NO</v>
          </cell>
          <cell r="O581" t="str">
            <v>SI</v>
          </cell>
          <cell r="P581" t="str">
            <v>Indemnizaciones</v>
          </cell>
          <cell r="Q581" t="str">
            <v>Mensual</v>
          </cell>
          <cell r="R581" t="str">
            <v>Capacidad</v>
          </cell>
          <cell r="S581">
            <v>460826</v>
          </cell>
          <cell r="T581">
            <v>582629</v>
          </cell>
          <cell r="U581">
            <v>682859</v>
          </cell>
          <cell r="V581">
            <v>783089</v>
          </cell>
          <cell r="W581">
            <v>952399</v>
          </cell>
          <cell r="X581">
            <v>952399</v>
          </cell>
          <cell r="Y581">
            <v>592430</v>
          </cell>
          <cell r="Z581">
            <v>59.271999999999998</v>
          </cell>
          <cell r="AA581">
            <v>592430</v>
          </cell>
          <cell r="AB581">
            <v>26.771999999999998</v>
          </cell>
          <cell r="AC581">
            <v>42490.208333333299</v>
          </cell>
          <cell r="AD581">
            <v>42501.648003391201</v>
          </cell>
          <cell r="AE581" t="str">
            <v xml:space="preserve">A 30 de Abril no se han constituido encargos fiduciarios, se han otorgado indemnizaciones por hechos distintos al desplazamiento por un valor de $4.904 millones,e indemnizaciones por desplazamiento por un monto de $11.596 milllones, durante el 2016 no se </v>
          </cell>
          <cell r="AF581">
            <v>42490.208333333299</v>
          </cell>
          <cell r="AG581">
            <v>42501.648003240698</v>
          </cell>
          <cell r="AH581" t="str">
            <v>Mario Alfonso   Pardo Pardo</v>
          </cell>
          <cell r="AI581" t="str">
            <v>mario.pardo@unidadvictimas.gov.co</v>
          </cell>
          <cell r="AJ581">
            <v>10</v>
          </cell>
          <cell r="AK581">
            <v>42520.208333333299</v>
          </cell>
          <cell r="AL581">
            <v>-23</v>
          </cell>
        </row>
        <row r="582">
          <cell r="A582">
            <v>4756</v>
          </cell>
          <cell r="B582" t="str">
            <v>Todos por un Nuevo País</v>
          </cell>
          <cell r="C582" t="str">
            <v>Seguridad, justicia y democracia para la construcción de paz</v>
          </cell>
          <cell r="D582" t="str">
            <v>Avanzar hacia la garantía del goce efectivo de derechos de las víctimas del conflicto armado en Colombia.</v>
          </cell>
          <cell r="E582" t="str">
            <v>Inclusión Social y Reconciliación</v>
          </cell>
          <cell r="F582" t="str">
            <v>Unidad de Atención y Reparación Integral a las Vic</v>
          </cell>
          <cell r="G582" t="str">
            <v>Atención y Reparación Integral a Víctimas</v>
          </cell>
          <cell r="H582">
            <v>4756</v>
          </cell>
          <cell r="I582" t="str">
            <v>Sujetos colectivos víctimas que cuentan con al menos dos medidas de reparación administrativa implementadas.</v>
          </cell>
          <cell r="J582" t="str">
            <v>Producto</v>
          </cell>
          <cell r="K582" t="str">
            <v>Sectorial</v>
          </cell>
          <cell r="L582" t="str">
            <v>SI</v>
          </cell>
          <cell r="M582" t="str">
            <v>SI</v>
          </cell>
          <cell r="N582" t="str">
            <v>NO</v>
          </cell>
          <cell r="O582" t="str">
            <v>SI</v>
          </cell>
          <cell r="P582" t="str">
            <v>Sujetos de Reparación Colectiva</v>
          </cell>
          <cell r="Q582" t="str">
            <v>Mensual</v>
          </cell>
          <cell r="R582" t="str">
            <v>Capacidad</v>
          </cell>
          <cell r="S582">
            <v>76</v>
          </cell>
          <cell r="T582">
            <v>150</v>
          </cell>
          <cell r="U582">
            <v>170</v>
          </cell>
          <cell r="V582">
            <v>190</v>
          </cell>
          <cell r="W582">
            <v>210</v>
          </cell>
          <cell r="X582">
            <v>210</v>
          </cell>
          <cell r="Y582">
            <v>118</v>
          </cell>
          <cell r="Z582">
            <v>44.680999999999997</v>
          </cell>
          <cell r="AA582">
            <v>118</v>
          </cell>
          <cell r="AB582">
            <v>31.343</v>
          </cell>
          <cell r="AC582">
            <v>42490.208333333299</v>
          </cell>
          <cell r="AD582">
            <v>42499.742551736097</v>
          </cell>
          <cell r="AE582" t="str">
            <v xml:space="preserve">Durante abril se implementan medidas de reparación en 118 SRC, estas medidas se ejecutan principalmente en el marco del 9 de abril - Día de la memoria y la solidaridad con las victimas. </v>
          </cell>
          <cell r="AF582">
            <v>42490.208333333299</v>
          </cell>
          <cell r="AG582">
            <v>42499.742551585601</v>
          </cell>
          <cell r="AH582" t="str">
            <v>Mario Alfonso   Pardo Pardo</v>
          </cell>
          <cell r="AI582" t="str">
            <v>mario.pardo@unidadvictimas.gov.co</v>
          </cell>
          <cell r="AJ582">
            <v>10</v>
          </cell>
          <cell r="AK582">
            <v>42520.208333333299</v>
          </cell>
          <cell r="AL582">
            <v>-23</v>
          </cell>
        </row>
        <row r="583">
          <cell r="A583">
            <v>4757</v>
          </cell>
          <cell r="B583" t="str">
            <v>Todos por un Nuevo País</v>
          </cell>
          <cell r="C583" t="str">
            <v>Seguridad, justicia y democracia para la construcción de paz</v>
          </cell>
          <cell r="D583" t="str">
            <v>Avanzar hacia la garantía del goce efectivo de derechos de las víctimas del conflicto armado en Colombia.</v>
          </cell>
          <cell r="E583" t="str">
            <v>Inclusión Social y Reconciliación</v>
          </cell>
          <cell r="F583" t="str">
            <v>Unidad de Atención y Reparación Integral a las Vic</v>
          </cell>
          <cell r="G583" t="str">
            <v>Atención y Reparación Integral a Víctimas</v>
          </cell>
          <cell r="H583">
            <v>4757</v>
          </cell>
          <cell r="I583" t="str">
            <v>Víctimas que han avanzado en la reparación integral por vía administrativa durante el cuatrienio</v>
          </cell>
          <cell r="J583" t="str">
            <v>Resultado</v>
          </cell>
          <cell r="K583" t="str">
            <v>Sectorial</v>
          </cell>
          <cell r="L583" t="str">
            <v>SI</v>
          </cell>
          <cell r="M583" t="str">
            <v>SI</v>
          </cell>
          <cell r="N583" t="str">
            <v>NO</v>
          </cell>
          <cell r="O583" t="str">
            <v>SI</v>
          </cell>
          <cell r="P583" t="str">
            <v>Personas Víctimas</v>
          </cell>
          <cell r="Q583" t="str">
            <v>Semestral</v>
          </cell>
          <cell r="R583" t="str">
            <v>Capacidad</v>
          </cell>
          <cell r="S583">
            <v>195942</v>
          </cell>
          <cell r="T583">
            <v>240000</v>
          </cell>
          <cell r="U583">
            <v>480000</v>
          </cell>
          <cell r="V583">
            <v>700000</v>
          </cell>
          <cell r="W583">
            <v>920000</v>
          </cell>
          <cell r="X583">
            <v>920000</v>
          </cell>
          <cell r="Y583">
            <v>0</v>
          </cell>
          <cell r="Z583">
            <v>0</v>
          </cell>
          <cell r="AA583">
            <v>0</v>
          </cell>
          <cell r="AB583">
            <v>0</v>
          </cell>
          <cell r="AC583">
            <v>0</v>
          </cell>
          <cell r="AD583">
            <v>0</v>
          </cell>
          <cell r="AE583" t="str">
            <v>Al cierre de Diciembre de 2015 se avanzó en la reparación de 246.924 victimas con 2 medidas de reparación integral implementadas. Durante Abril de 2016 La Unidad continua en el proceso de focalización, con el fin de definir los alcances que permitan cumpl</v>
          </cell>
          <cell r="AF583">
            <v>42490.208333333299</v>
          </cell>
          <cell r="AG583">
            <v>42499.743374618098</v>
          </cell>
          <cell r="AH583" t="str">
            <v>Mario Alfonso   Pardo Pardo</v>
          </cell>
          <cell r="AI583" t="str">
            <v>mario.pardo@unidadvictimas.gov.co</v>
          </cell>
          <cell r="AJ583">
            <v>30</v>
          </cell>
          <cell r="AK583">
            <v>0</v>
          </cell>
          <cell r="AL583">
            <v>0</v>
          </cell>
        </row>
        <row r="584">
          <cell r="A584">
            <v>4758</v>
          </cell>
          <cell r="B584" t="str">
            <v>Todos por un Nuevo País</v>
          </cell>
          <cell r="C584" t="str">
            <v>Seguridad, justicia y democracia para la construcción de paz</v>
          </cell>
          <cell r="D584" t="str">
            <v>Avanzar hacia la garantía del goce efectivo de derechos de las víctimas del conflicto armado en Colombia.</v>
          </cell>
          <cell r="E584" t="str">
            <v>Inclusión Social y Reconciliación</v>
          </cell>
          <cell r="F584" t="str">
            <v>Unidad de Atención y Reparación Integral a las Vic</v>
          </cell>
          <cell r="G584" t="str">
            <v>Atención y Reparación Integral a Víctimas</v>
          </cell>
          <cell r="H584">
            <v>4758</v>
          </cell>
          <cell r="I584" t="str">
            <v>Planes de retornos y reubicaciones y reparación colectiva articulados entre las entidades nacionales y las entidades territoriales en temas estratégicos</v>
          </cell>
          <cell r="J584" t="str">
            <v>Producto</v>
          </cell>
          <cell r="K584" t="str">
            <v>Sectorial</v>
          </cell>
          <cell r="L584" t="str">
            <v>SI</v>
          </cell>
          <cell r="M584" t="str">
            <v>SI</v>
          </cell>
          <cell r="N584" t="str">
            <v>NO</v>
          </cell>
          <cell r="O584" t="str">
            <v>SI</v>
          </cell>
          <cell r="P584" t="str">
            <v>Planes</v>
          </cell>
          <cell r="Q584" t="str">
            <v>Anual</v>
          </cell>
          <cell r="R584" t="str">
            <v>Acumulado</v>
          </cell>
          <cell r="S584">
            <v>0</v>
          </cell>
          <cell r="T584">
            <v>0</v>
          </cell>
          <cell r="U584">
            <v>40</v>
          </cell>
          <cell r="V584">
            <v>50</v>
          </cell>
          <cell r="W584">
            <v>60</v>
          </cell>
          <cell r="X584">
            <v>150</v>
          </cell>
          <cell r="Y584">
            <v>0</v>
          </cell>
          <cell r="Z584">
            <v>0</v>
          </cell>
          <cell r="AA584">
            <v>0</v>
          </cell>
          <cell r="AB584">
            <v>0</v>
          </cell>
          <cell r="AC584">
            <v>0</v>
          </cell>
          <cell r="AD584">
            <v>0</v>
          </cell>
          <cell r="AE584" t="str">
            <v>Durante Abril se constituyó la mesa de restitución de capacidades productivas, el objetivo de la misma es construir la propuesta de intervención para la implementación de estas medidas de acuerdo a los diferentes momentos de la cadena productiva y las com</v>
          </cell>
          <cell r="AF584">
            <v>42490.208333333299</v>
          </cell>
          <cell r="AG584">
            <v>42499.739950347197</v>
          </cell>
          <cell r="AH584" t="str">
            <v>Mario Alfonso   Pardo Pardo</v>
          </cell>
          <cell r="AI584" t="str">
            <v>mario.pardo@unidadvictimas.gov.co</v>
          </cell>
          <cell r="AJ584">
            <v>120</v>
          </cell>
          <cell r="AK584">
            <v>0</v>
          </cell>
          <cell r="AL584">
            <v>0</v>
          </cell>
        </row>
        <row r="585">
          <cell r="A585">
            <v>4759</v>
          </cell>
          <cell r="B585" t="str">
            <v>Todos por un Nuevo País</v>
          </cell>
          <cell r="C585" t="str">
            <v>Seguridad, justicia y democracia para la construcción de paz</v>
          </cell>
          <cell r="D585" t="str">
            <v>Avanzar hacia la garantía del goce efectivo de derechos de las víctimas del conflicto armado en Colombia.</v>
          </cell>
          <cell r="E585" t="str">
            <v>Inclusión Social y Reconciliación</v>
          </cell>
          <cell r="F585" t="str">
            <v>Unidad de Atención y Reparación Integral a las Vic</v>
          </cell>
          <cell r="G585" t="str">
            <v>Atención y Reparación Integral a Víctimas</v>
          </cell>
          <cell r="H585">
            <v>4759</v>
          </cell>
          <cell r="I585" t="str">
            <v>Sujetos de reparación colectiva con acompañamiento y asistencia técnica nueva en la formulación de proyectos, estudios y diseños para la construcción de obras de infraestructura para la reparación colectiva.</v>
          </cell>
          <cell r="J585" t="str">
            <v>Producto</v>
          </cell>
          <cell r="K585" t="str">
            <v>Sectorial</v>
          </cell>
          <cell r="L585" t="str">
            <v>SI</v>
          </cell>
          <cell r="M585" t="str">
            <v>SI</v>
          </cell>
          <cell r="N585" t="str">
            <v>NO</v>
          </cell>
          <cell r="O585" t="str">
            <v>SI</v>
          </cell>
          <cell r="P585" t="str">
            <v>Sujetos de Reparación Colectiva</v>
          </cell>
          <cell r="Q585" t="str">
            <v>Mensual</v>
          </cell>
          <cell r="R585" t="str">
            <v>Acumulado</v>
          </cell>
          <cell r="S585">
            <v>5</v>
          </cell>
          <cell r="T585">
            <v>20</v>
          </cell>
          <cell r="U585">
            <v>20</v>
          </cell>
          <cell r="V585">
            <v>20</v>
          </cell>
          <cell r="W585">
            <v>20</v>
          </cell>
          <cell r="X585">
            <v>80</v>
          </cell>
          <cell r="Y585">
            <v>0</v>
          </cell>
          <cell r="Z585">
            <v>0</v>
          </cell>
          <cell r="AA585">
            <v>0</v>
          </cell>
          <cell r="AB585">
            <v>0</v>
          </cell>
          <cell r="AC585">
            <v>0</v>
          </cell>
          <cell r="AD585">
            <v>0</v>
          </cell>
          <cell r="AE585">
            <v>0</v>
          </cell>
          <cell r="AF585">
            <v>0</v>
          </cell>
          <cell r="AG585">
            <v>0</v>
          </cell>
          <cell r="AH585" t="str">
            <v>Marilyn Jímenez Chaves</v>
          </cell>
          <cell r="AI585" t="str">
            <v>marilyn.jimenez@dps.gov.co</v>
          </cell>
          <cell r="AJ585">
            <v>10</v>
          </cell>
          <cell r="AK585">
            <v>0</v>
          </cell>
          <cell r="AL585">
            <v>0</v>
          </cell>
        </row>
        <row r="586">
          <cell r="A586">
            <v>4748</v>
          </cell>
          <cell r="B586" t="str">
            <v>Todos por un Nuevo País</v>
          </cell>
          <cell r="C586" t="str">
            <v>Seguridad, justicia y democracia para la construcción de paz</v>
          </cell>
          <cell r="D586" t="str">
            <v>Avanzar hacia la garantía del goce efectivo de derechos de las víctimas del conflicto armado en Colombia.</v>
          </cell>
          <cell r="E586" t="str">
            <v>Inclusión Social y Reconciliación</v>
          </cell>
          <cell r="F586" t="str">
            <v>Unidad de Atención y Reparación Integral a las Vic</v>
          </cell>
          <cell r="G586" t="str">
            <v>Atención y Reparación Integral a Víctimas</v>
          </cell>
          <cell r="H586">
            <v>4748</v>
          </cell>
          <cell r="I586" t="str">
            <v>Comunidades en procesos de reparación colectiva con intervenciones implementadas para la reconstrucción del tejido social con enfoque psicosocial</v>
          </cell>
          <cell r="J586" t="str">
            <v>Producto</v>
          </cell>
          <cell r="K586" t="str">
            <v>Sectorial</v>
          </cell>
          <cell r="L586" t="str">
            <v>SI</v>
          </cell>
          <cell r="M586" t="str">
            <v>SI</v>
          </cell>
          <cell r="N586" t="str">
            <v>NO</v>
          </cell>
          <cell r="O586" t="str">
            <v>SI</v>
          </cell>
          <cell r="P586" t="str">
            <v>Comunidades</v>
          </cell>
          <cell r="Q586" t="str">
            <v>Mensual</v>
          </cell>
          <cell r="R586" t="str">
            <v>Capacidad</v>
          </cell>
          <cell r="S586">
            <v>135</v>
          </cell>
          <cell r="T586">
            <v>150</v>
          </cell>
          <cell r="U586">
            <v>200</v>
          </cell>
          <cell r="V586">
            <v>250</v>
          </cell>
          <cell r="W586">
            <v>300</v>
          </cell>
          <cell r="X586">
            <v>300</v>
          </cell>
          <cell r="Y586">
            <v>146</v>
          </cell>
          <cell r="Z586">
            <v>16.922999999999998</v>
          </cell>
          <cell r="AA586">
            <v>146</v>
          </cell>
          <cell r="AB586">
            <v>6.6669999999999998</v>
          </cell>
          <cell r="AC586">
            <v>42490.208333333299</v>
          </cell>
          <cell r="AD586">
            <v>42499.741177893498</v>
          </cell>
          <cell r="AE586" t="str">
            <v>Al cierre de abril, se continua el proceso de intervención a través de la medida de rehabilitación comunitaria en los 146 SRC, durante este periodo se efectúan procesos de formación comunitaria dirigidos a tejedores y tejedoras, de igual manera se ejecuta</v>
          </cell>
          <cell r="AF586">
            <v>42490.208333333299</v>
          </cell>
          <cell r="AG586">
            <v>42499.741177777803</v>
          </cell>
          <cell r="AH586" t="str">
            <v>Mario Alfonso   Pardo Pardo</v>
          </cell>
          <cell r="AI586" t="str">
            <v>mario.pardo@unidadvictimas.gov.co</v>
          </cell>
          <cell r="AJ586">
            <v>10</v>
          </cell>
          <cell r="AK586">
            <v>42520.208333333299</v>
          </cell>
          <cell r="AL586">
            <v>-23</v>
          </cell>
        </row>
        <row r="587">
          <cell r="A587">
            <v>4749</v>
          </cell>
          <cell r="B587" t="str">
            <v>Todos por un Nuevo País</v>
          </cell>
          <cell r="C587" t="str">
            <v>Seguridad, justicia y democracia para la construcción de paz</v>
          </cell>
          <cell r="D587" t="str">
            <v>Avanzar hacia la garantía del goce efectivo de derechos de las víctimas del conflicto armado en Colombia.</v>
          </cell>
          <cell r="E587" t="str">
            <v>Inclusión Social y Reconciliación</v>
          </cell>
          <cell r="F587" t="str">
            <v>Unidad de Atención y Reparación Integral a las Vic</v>
          </cell>
          <cell r="G587" t="str">
            <v>Atención y Reparación Integral a Víctimas</v>
          </cell>
          <cell r="H587">
            <v>4749</v>
          </cell>
          <cell r="I587" t="str">
            <v>Entidades territoriales cofinanciadas para la atención de comunidades étnicas, en cumplimiento de los autos diferenciales de la Sentencia T-25 de 2004</v>
          </cell>
          <cell r="J587" t="str">
            <v>Producto</v>
          </cell>
          <cell r="K587" t="str">
            <v>Sectorial</v>
          </cell>
          <cell r="L587" t="str">
            <v>SI</v>
          </cell>
          <cell r="M587" t="str">
            <v>SI</v>
          </cell>
          <cell r="N587" t="str">
            <v>NO</v>
          </cell>
          <cell r="O587" t="str">
            <v>SI</v>
          </cell>
          <cell r="P587" t="str">
            <v>Entidades Territoriales</v>
          </cell>
          <cell r="Q587" t="str">
            <v>Semestral</v>
          </cell>
          <cell r="R587" t="str">
            <v>Acumulado</v>
          </cell>
          <cell r="S587">
            <v>0</v>
          </cell>
          <cell r="T587">
            <v>2</v>
          </cell>
          <cell r="U587">
            <v>2</v>
          </cell>
          <cell r="V587">
            <v>3</v>
          </cell>
          <cell r="W587">
            <v>3</v>
          </cell>
          <cell r="X587">
            <v>10</v>
          </cell>
          <cell r="Y587">
            <v>0</v>
          </cell>
          <cell r="Z587">
            <v>0</v>
          </cell>
          <cell r="AA587">
            <v>0</v>
          </cell>
          <cell r="AB587">
            <v>0</v>
          </cell>
          <cell r="AC587">
            <v>0</v>
          </cell>
          <cell r="AD587">
            <v>0</v>
          </cell>
          <cell r="AE587" t="str">
            <v>Durante el mes de abril se evaluaron y aprobaron dos proyectos dirigidos a atender a comunidades étnicas, el primero en el distrito de Cartagena denominado: "Apoyo al proceso de rescate y reconstrucción de la identidad de los pueblos y comunidades indígen</v>
          </cell>
          <cell r="AF587">
            <v>42490.208333333299</v>
          </cell>
          <cell r="AG587">
            <v>42499.738885300903</v>
          </cell>
          <cell r="AH587" t="str">
            <v>Mario Alfonso   Pardo Pardo</v>
          </cell>
          <cell r="AI587" t="str">
            <v>mario.pardo@unidadvictimas.gov.co</v>
          </cell>
          <cell r="AJ587">
            <v>0</v>
          </cell>
          <cell r="AK587">
            <v>0</v>
          </cell>
          <cell r="AL587">
            <v>0</v>
          </cell>
        </row>
        <row r="588">
          <cell r="A588">
            <v>4750</v>
          </cell>
          <cell r="B588" t="str">
            <v>Todos por un Nuevo País</v>
          </cell>
          <cell r="C588" t="str">
            <v>Seguridad, justicia y democracia para la construcción de paz</v>
          </cell>
          <cell r="D588" t="str">
            <v>Avanzar hacia la garantía del goce efectivo de derechos de las víctimas del conflicto armado en Colombia.</v>
          </cell>
          <cell r="E588" t="str">
            <v>Inclusión Social y Reconciliación</v>
          </cell>
          <cell r="F588" t="str">
            <v>Unidad de Atención y Reparación Integral a las Vic</v>
          </cell>
          <cell r="G588" t="str">
            <v>Atención y Reparación Integral a Víctimas</v>
          </cell>
          <cell r="H588">
            <v>4750</v>
          </cell>
          <cell r="I588" t="str">
            <v>Personas víctimas que han superado la situación de vulnerabilidad causada por el desplazamiento forzado</v>
          </cell>
          <cell r="J588" t="str">
            <v>Producto</v>
          </cell>
          <cell r="K588" t="str">
            <v>Sectorial</v>
          </cell>
          <cell r="L588" t="str">
            <v>SI</v>
          </cell>
          <cell r="M588" t="str">
            <v>NO</v>
          </cell>
          <cell r="N588" t="str">
            <v>NO</v>
          </cell>
          <cell r="O588" t="str">
            <v>SI</v>
          </cell>
          <cell r="P588" t="str">
            <v>Personas Víctimas</v>
          </cell>
          <cell r="Q588" t="str">
            <v>Semestral</v>
          </cell>
          <cell r="R588" t="str">
            <v>Acumulado</v>
          </cell>
          <cell r="S588">
            <v>0</v>
          </cell>
          <cell r="T588">
            <v>30000</v>
          </cell>
          <cell r="U588">
            <v>156000</v>
          </cell>
          <cell r="V588">
            <v>156000</v>
          </cell>
          <cell r="W588">
            <v>158000</v>
          </cell>
          <cell r="X588">
            <v>500000</v>
          </cell>
          <cell r="Y588">
            <v>33496</v>
          </cell>
          <cell r="Z588">
            <v>21.47</v>
          </cell>
          <cell r="AA588">
            <v>66992</v>
          </cell>
          <cell r="AB588">
            <v>13.4</v>
          </cell>
          <cell r="AC588">
            <v>42735.208333333299</v>
          </cell>
          <cell r="AD588">
            <v>42468.633167627297</v>
          </cell>
          <cell r="AE588" t="str">
            <v>Durante lo corrido del 2016 y con corte al mes de abril, 86.911 víctimas han superado la situación de vulnerabilidad causada por el desplazamiento forzado de acuerdo a la medición de derechos.</v>
          </cell>
          <cell r="AF588">
            <v>42490.208333333299</v>
          </cell>
          <cell r="AG588">
            <v>42501.683353784698</v>
          </cell>
          <cell r="AH588" t="str">
            <v>Mario Alfonso   Pardo Pardo</v>
          </cell>
          <cell r="AI588" t="str">
            <v>mario.pardo@unidadvictimas.gov.co</v>
          </cell>
          <cell r="AJ588">
            <v>10</v>
          </cell>
          <cell r="AK588">
            <v>42916.208333333299</v>
          </cell>
          <cell r="AL588">
            <v>-418</v>
          </cell>
        </row>
        <row r="589">
          <cell r="A589">
            <v>4752</v>
          </cell>
          <cell r="B589" t="str">
            <v>Todos por un Nuevo País</v>
          </cell>
          <cell r="C589" t="str">
            <v>Seguridad, justicia y democracia para la construcción de paz</v>
          </cell>
          <cell r="D589" t="str">
            <v>Avanzar hacia la garantía del goce efectivo de derechos de las víctimas del conflicto armado en Colombia.</v>
          </cell>
          <cell r="E589" t="str">
            <v>Inclusión Social y Reconciliación</v>
          </cell>
          <cell r="F589" t="str">
            <v>Unidad de Atención y Reparación Integral a las Vic</v>
          </cell>
          <cell r="G589" t="str">
            <v>Atención y Reparación Integral a Víctimas</v>
          </cell>
          <cell r="H589">
            <v>4752</v>
          </cell>
          <cell r="I589" t="str">
            <v>Porcentaje de personas víctimas de desplazamiento forzado con carencias en subsistencia mínima que reciben atención humanitaria</v>
          </cell>
          <cell r="J589" t="str">
            <v>Producto</v>
          </cell>
          <cell r="K589" t="str">
            <v>Sectorial</v>
          </cell>
          <cell r="L589" t="str">
            <v>SI</v>
          </cell>
          <cell r="M589" t="str">
            <v>NO</v>
          </cell>
          <cell r="N589" t="str">
            <v>NO</v>
          </cell>
          <cell r="O589" t="str">
            <v>SI</v>
          </cell>
          <cell r="P589" t="str">
            <v>Porcentaje</v>
          </cell>
          <cell r="Q589" t="str">
            <v>Mensual</v>
          </cell>
          <cell r="R589" t="str">
            <v>Stock</v>
          </cell>
          <cell r="S589">
            <v>0</v>
          </cell>
          <cell r="T589">
            <v>100</v>
          </cell>
          <cell r="U589">
            <v>100</v>
          </cell>
          <cell r="V589">
            <v>100</v>
          </cell>
          <cell r="W589">
            <v>100</v>
          </cell>
          <cell r="X589">
            <v>100</v>
          </cell>
          <cell r="Y589">
            <v>83</v>
          </cell>
          <cell r="Z589">
            <v>83</v>
          </cell>
          <cell r="AA589">
            <v>83</v>
          </cell>
          <cell r="AB589">
            <v>83</v>
          </cell>
          <cell r="AC589">
            <v>42490.208333333299</v>
          </cell>
          <cell r="AD589">
            <v>42499.744687812497</v>
          </cell>
          <cell r="AE589" t="str">
            <v>Al cierre de Abril de 247.050 Hogares Viables para Giro de Atención Humanitaria (incluye:de Subsistencia Mínima 121.021 HOGARES DE REZAGO DE 2015 COLOCADO EN 2016 - 17.784 HOGARES DE RECOLOCACIONES - 1.085 HOGARES DE CARGADOS EN 2016 - 85.712 HOGARES DE H</v>
          </cell>
          <cell r="AF589">
            <v>42490.208333333299</v>
          </cell>
          <cell r="AG589">
            <v>42499.744687650498</v>
          </cell>
          <cell r="AH589" t="str">
            <v>Mario Alfonso   Pardo Pardo</v>
          </cell>
          <cell r="AI589" t="str">
            <v>mario.pardo@unidadvictimas.gov.co</v>
          </cell>
          <cell r="AJ589">
            <v>90</v>
          </cell>
          <cell r="AK589">
            <v>42520.208333333299</v>
          </cell>
          <cell r="AL589">
            <v>-103</v>
          </cell>
        </row>
        <row r="590">
          <cell r="A590">
            <v>4753</v>
          </cell>
          <cell r="B590" t="str">
            <v>Todos por un Nuevo País</v>
          </cell>
          <cell r="C590" t="str">
            <v>Seguridad, justicia y democracia para la construcción de paz</v>
          </cell>
          <cell r="D590" t="str">
            <v>Avanzar hacia la garantía del goce efectivo de derechos de las víctimas del conflicto armado en Colombia.</v>
          </cell>
          <cell r="E590" t="str">
            <v>Inclusión Social y Reconciliación</v>
          </cell>
          <cell r="F590" t="str">
            <v>Unidad de Atención y Reparación Integral a las Vic</v>
          </cell>
          <cell r="G590" t="str">
            <v>Atención y Reparación Integral a Víctimas</v>
          </cell>
          <cell r="H590">
            <v>4753</v>
          </cell>
          <cell r="I590" t="str">
            <v>Proyectos de las entidades territoriales, para la atención, asistencia y reparación integral a las víctimas, cofinanciados por el Gobierno Nacional durante el cuatrienio</v>
          </cell>
          <cell r="J590" t="str">
            <v>Producto</v>
          </cell>
          <cell r="K590" t="str">
            <v>Sectorial</v>
          </cell>
          <cell r="L590" t="str">
            <v>SI</v>
          </cell>
          <cell r="M590" t="str">
            <v>SI</v>
          </cell>
          <cell r="N590" t="str">
            <v>NO</v>
          </cell>
          <cell r="O590" t="str">
            <v>SI</v>
          </cell>
          <cell r="P590" t="str">
            <v>Proyectos</v>
          </cell>
          <cell r="Q590" t="str">
            <v>Semestral</v>
          </cell>
          <cell r="R590" t="str">
            <v>Acumulado</v>
          </cell>
          <cell r="S590">
            <v>19</v>
          </cell>
          <cell r="T590">
            <v>10</v>
          </cell>
          <cell r="U590">
            <v>15</v>
          </cell>
          <cell r="V590">
            <v>19</v>
          </cell>
          <cell r="W590">
            <v>22</v>
          </cell>
          <cell r="X590">
            <v>66</v>
          </cell>
          <cell r="Y590">
            <v>0</v>
          </cell>
          <cell r="Z590">
            <v>0</v>
          </cell>
          <cell r="AA590">
            <v>0</v>
          </cell>
          <cell r="AB590">
            <v>0</v>
          </cell>
          <cell r="AC590">
            <v>0</v>
          </cell>
          <cell r="AD590">
            <v>0</v>
          </cell>
          <cell r="AE590" t="str">
            <v>En el primer ciclo del Banco de Gestión de Proyectos de 2016, que se llevó a cabo durante los primeros días del mes de marzo, se recibieron 87 proyectos de 225 municipios de 23 departamentos por un valor total de $124.739.259.328, los cuales solicitan a l</v>
          </cell>
          <cell r="AF590">
            <v>42490.208333333299</v>
          </cell>
          <cell r="AG590">
            <v>42499.739531678199</v>
          </cell>
          <cell r="AH590" t="str">
            <v>Mario Alfonso   Pardo Pardo</v>
          </cell>
          <cell r="AI590" t="str">
            <v>mario.pardo@unidadvictimas.gov.co</v>
          </cell>
          <cell r="AJ590">
            <v>0</v>
          </cell>
          <cell r="AK590">
            <v>0</v>
          </cell>
          <cell r="AL590">
            <v>0</v>
          </cell>
        </row>
        <row r="591">
          <cell r="A591">
            <v>4760</v>
          </cell>
          <cell r="B591" t="str">
            <v>Todos por un Nuevo País</v>
          </cell>
          <cell r="C591" t="str">
            <v>Seguridad, justicia y democracia para la construcción de paz</v>
          </cell>
          <cell r="D591" t="str">
            <v>Avanzar hacia la garantía del goce efectivo de derechos de las víctimas del conflicto armado en Colombia.</v>
          </cell>
          <cell r="E591" t="str">
            <v>Inclusión Social y Reconciliación</v>
          </cell>
          <cell r="F591" t="str">
            <v>Unidad de Atención y Reparación Integral a las Vic</v>
          </cell>
          <cell r="G591" t="str">
            <v>Atención y Reparación Integral a Víctimas</v>
          </cell>
          <cell r="H591">
            <v>4760</v>
          </cell>
          <cell r="I591" t="str">
            <v>Hogares víctimas de desplazamiento forzado en proceso de retorno o reubicación, urbana o rural, con condiciones de seguridad, que han recibido acompañamiento de las entidades del SNARIV nacionales o territoriales</v>
          </cell>
          <cell r="J591" t="str">
            <v>Producto</v>
          </cell>
          <cell r="K591" t="str">
            <v>Sectorial</v>
          </cell>
          <cell r="L591" t="str">
            <v>SI</v>
          </cell>
          <cell r="M591" t="str">
            <v>SI</v>
          </cell>
          <cell r="N591" t="str">
            <v>NO</v>
          </cell>
          <cell r="O591" t="str">
            <v>SI</v>
          </cell>
          <cell r="P591" t="str">
            <v>Hogares</v>
          </cell>
          <cell r="Q591" t="str">
            <v>Mensual</v>
          </cell>
          <cell r="R591" t="str">
            <v>Acumulado</v>
          </cell>
          <cell r="S591">
            <v>24000</v>
          </cell>
          <cell r="T591">
            <v>30000</v>
          </cell>
          <cell r="U591">
            <v>50000</v>
          </cell>
          <cell r="V591">
            <v>70000</v>
          </cell>
          <cell r="W591">
            <v>80000</v>
          </cell>
          <cell r="X591">
            <v>230000</v>
          </cell>
          <cell r="Y591">
            <v>13555</v>
          </cell>
          <cell r="Z591">
            <v>27.11</v>
          </cell>
          <cell r="AA591">
            <v>42199</v>
          </cell>
          <cell r="AB591">
            <v>18.347000000000001</v>
          </cell>
          <cell r="AC591">
            <v>42490.208333333299</v>
          </cell>
          <cell r="AD591">
            <v>42501.609332638902</v>
          </cell>
          <cell r="AE591" t="str">
            <v>En Abril de 2016 se acompañaron 13,555 Hogares víctimas de desplazamiento forzado en proceso de retorno o reubicación. Esta ruta permitira avances significativos en los procesos de retorno y reubicación de acuerdo a la implementación de la ruta MAARIV (Mo</v>
          </cell>
          <cell r="AF591">
            <v>42490.208333333299</v>
          </cell>
          <cell r="AG591">
            <v>42501.609332523098</v>
          </cell>
          <cell r="AH591" t="str">
            <v>Mario Alfonso   Pardo Pardo</v>
          </cell>
          <cell r="AI591" t="str">
            <v>mario.pardo@unidadvictimas.gov.co</v>
          </cell>
          <cell r="AJ591">
            <v>10</v>
          </cell>
          <cell r="AK591">
            <v>42520.208333333299</v>
          </cell>
          <cell r="AL591">
            <v>-23</v>
          </cell>
        </row>
        <row r="592">
          <cell r="A592">
            <v>4614</v>
          </cell>
          <cell r="B592" t="str">
            <v>Todos por un Nuevo País</v>
          </cell>
          <cell r="C592" t="str">
            <v>Seguridad, justicia y democracia para la construcción de paz</v>
          </cell>
          <cell r="D592" t="str">
            <v>Avanzar hacia la garantía del goce efectivo de derechos de las víctimas del conflicto armado en Colombia.</v>
          </cell>
          <cell r="E592" t="str">
            <v>Interior</v>
          </cell>
          <cell r="F592" t="str">
            <v>MinInterior</v>
          </cell>
          <cell r="G592" t="str">
            <v>Desarrollo Organizacional e institucional para la atención de población vulnerable y/o excluida</v>
          </cell>
          <cell r="H592">
            <v>4614</v>
          </cell>
          <cell r="I592" t="str">
            <v>Entidades territoriales con niveles de coordinación avanzados para la prevención, atención, asistencia y reparación integral a las víctimas</v>
          </cell>
          <cell r="J592" t="str">
            <v>Gestión</v>
          </cell>
          <cell r="K592" t="str">
            <v>Sectorial</v>
          </cell>
          <cell r="L592" t="str">
            <v>SI</v>
          </cell>
          <cell r="M592" t="str">
            <v>SI</v>
          </cell>
          <cell r="N592" t="str">
            <v>NO</v>
          </cell>
          <cell r="O592" t="str">
            <v>SI</v>
          </cell>
          <cell r="P592" t="str">
            <v>Entidades territoriales</v>
          </cell>
          <cell r="Q592" t="str">
            <v>Mensual</v>
          </cell>
          <cell r="R592" t="str">
            <v>Acumulado</v>
          </cell>
          <cell r="S592">
            <v>0</v>
          </cell>
          <cell r="T592">
            <v>30</v>
          </cell>
          <cell r="U592">
            <v>80</v>
          </cell>
          <cell r="V592">
            <v>90</v>
          </cell>
          <cell r="W592">
            <v>100</v>
          </cell>
          <cell r="X592">
            <v>300</v>
          </cell>
          <cell r="Y592">
            <v>10</v>
          </cell>
          <cell r="Z592">
            <v>12.5</v>
          </cell>
          <cell r="AA592">
            <v>40</v>
          </cell>
          <cell r="AB592">
            <v>13.33</v>
          </cell>
          <cell r="AC592">
            <v>42460.208333333299</v>
          </cell>
          <cell r="AD592">
            <v>42468.6821815972</v>
          </cell>
          <cell r="AE592" t="str">
            <v>Para el mes de marzo, se avanzó en la construcción de lineamientos a las entidades territoriales en la formulación del Plan de Acción Territorial de Víctimas, que es el instrumento de planeación a cuatro años que contempla todas las medidas de prevención,</v>
          </cell>
          <cell r="AF592">
            <v>42460.208333333299</v>
          </cell>
          <cell r="AG592">
            <v>42468.682181446798</v>
          </cell>
          <cell r="AH592" t="str">
            <v>Jhovana Rojas</v>
          </cell>
          <cell r="AI592" t="str">
            <v>jhovana.rojas@mininterior.gov.co</v>
          </cell>
          <cell r="AJ592">
            <v>90</v>
          </cell>
          <cell r="AK592">
            <v>42490.208333333299</v>
          </cell>
          <cell r="AL592">
            <v>-73</v>
          </cell>
        </row>
        <row r="593">
          <cell r="A593">
            <v>4615</v>
          </cell>
          <cell r="B593" t="str">
            <v>Todos por un Nuevo País</v>
          </cell>
          <cell r="C593" t="str">
            <v>Seguridad, justicia y democracia para la construcción de paz</v>
          </cell>
          <cell r="D593" t="str">
            <v>Avanzar hacia la garantía del goce efectivo de derechos de las víctimas del conflicto armado en Colombia.</v>
          </cell>
          <cell r="E593" t="str">
            <v>Interior</v>
          </cell>
          <cell r="F593" t="str">
            <v>MinInterior</v>
          </cell>
          <cell r="G593" t="str">
            <v>Mejoramiento de la capacidad institucional para la Atención y Reparación Integral de las Víctimas</v>
          </cell>
          <cell r="H593">
            <v>4615</v>
          </cell>
          <cell r="I593" t="str">
            <v>Alianzas estratégicas con entidades territoriales para la superación de la situación de vulnerabilidad de las víctimas de desplazamiento forzado por la violencia y la reparación integral de las víctimas del conflicto armado</v>
          </cell>
          <cell r="J593" t="str">
            <v>Producto</v>
          </cell>
          <cell r="K593" t="str">
            <v>Sectorial</v>
          </cell>
          <cell r="L593" t="str">
            <v>SI</v>
          </cell>
          <cell r="M593" t="str">
            <v>SI</v>
          </cell>
          <cell r="N593" t="str">
            <v>NO</v>
          </cell>
          <cell r="O593" t="str">
            <v>SI</v>
          </cell>
          <cell r="P593" t="str">
            <v>Acuerdos</v>
          </cell>
          <cell r="Q593" t="str">
            <v>Mensual</v>
          </cell>
          <cell r="R593" t="str">
            <v>Acumulado</v>
          </cell>
          <cell r="S593">
            <v>0</v>
          </cell>
          <cell r="T593">
            <v>3</v>
          </cell>
          <cell r="U593">
            <v>3</v>
          </cell>
          <cell r="V593">
            <v>3</v>
          </cell>
          <cell r="W593">
            <v>3</v>
          </cell>
          <cell r="X593">
            <v>12</v>
          </cell>
          <cell r="Y593">
            <v>0</v>
          </cell>
          <cell r="Z593">
            <v>0</v>
          </cell>
          <cell r="AA593">
            <v>0</v>
          </cell>
          <cell r="AB593">
            <v>0</v>
          </cell>
          <cell r="AC593">
            <v>42429.208333333299</v>
          </cell>
          <cell r="AD593">
            <v>42468.678649386602</v>
          </cell>
          <cell r="AE593" t="str">
            <v>Para el mes de abril, se avanzó en el ajuste del documento metodológico sobre conformación de alianzas estratégicas en la política pública de víctimas. Igualmente se avanzó, en el estudio de posibles casos de intervención como son: (I) Bogotá - RAPE regió</v>
          </cell>
          <cell r="AF593">
            <v>42490.208333333299</v>
          </cell>
          <cell r="AG593">
            <v>42501.787543368097</v>
          </cell>
          <cell r="AH593" t="str">
            <v>Jhovana Rojas</v>
          </cell>
          <cell r="AI593" t="str">
            <v>jhovana.rojas@mininterior.gov.co</v>
          </cell>
          <cell r="AJ593">
            <v>0</v>
          </cell>
          <cell r="AK593">
            <v>42458.208333333299</v>
          </cell>
          <cell r="AL593">
            <v>48</v>
          </cell>
        </row>
        <row r="594">
          <cell r="A594">
            <v>4616</v>
          </cell>
          <cell r="B594" t="str">
            <v>Todos por un Nuevo País</v>
          </cell>
          <cell r="C594" t="str">
            <v>Seguridad, justicia y democracia para la construcción de paz</v>
          </cell>
          <cell r="D594" t="str">
            <v>Avanzar hacia la garantía del goce efectivo de derechos de las víctimas del conflicto armado en Colombia.</v>
          </cell>
          <cell r="E594" t="str">
            <v>Interior</v>
          </cell>
          <cell r="F594" t="str">
            <v>MinInterior</v>
          </cell>
          <cell r="G594" t="str">
            <v>Mejoramiento de la capacidad institucional para la Atención y Reparación Integral de las Víctimas</v>
          </cell>
          <cell r="H594">
            <v>4616</v>
          </cell>
          <cell r="I594" t="str">
            <v>Planes departamentales de atención y reparación integral a las víctimas aprobados que incorporan la oferta nacional</v>
          </cell>
          <cell r="J594" t="str">
            <v>Producto</v>
          </cell>
          <cell r="K594" t="str">
            <v>Sectorial</v>
          </cell>
          <cell r="L594" t="str">
            <v>SI</v>
          </cell>
          <cell r="M594" t="str">
            <v>SI</v>
          </cell>
          <cell r="N594" t="str">
            <v>NO</v>
          </cell>
          <cell r="O594" t="str">
            <v>SI</v>
          </cell>
          <cell r="P594" t="str">
            <v>Planes Departamentales de Acción Territorial</v>
          </cell>
          <cell r="Q594" t="str">
            <v>Mensual</v>
          </cell>
          <cell r="R594" t="str">
            <v>Acumulado</v>
          </cell>
          <cell r="S594">
            <v>0</v>
          </cell>
          <cell r="T594">
            <v>0</v>
          </cell>
          <cell r="U594">
            <v>6</v>
          </cell>
          <cell r="V594">
            <v>5</v>
          </cell>
          <cell r="W594">
            <v>5</v>
          </cell>
          <cell r="X594">
            <v>16</v>
          </cell>
          <cell r="Y594">
            <v>0</v>
          </cell>
          <cell r="Z594">
            <v>0</v>
          </cell>
          <cell r="AA594">
            <v>0</v>
          </cell>
          <cell r="AB594">
            <v>0</v>
          </cell>
          <cell r="AC594">
            <v>42429.208333333299</v>
          </cell>
          <cell r="AD594">
            <v>42468.6782185185</v>
          </cell>
          <cell r="AE594" t="str">
            <v>Para el mes de marzo, se avanzó en el diseño de guías y lineamientos para las gobernaciones sobre la construcción de los Planes de Acción Territorial de Víctimas que incorporen la oferta sobre las medidas de prevención, atención, asistencia y reparación a</v>
          </cell>
          <cell r="AF594">
            <v>42460.208333333299</v>
          </cell>
          <cell r="AG594">
            <v>42468.678218402798</v>
          </cell>
          <cell r="AH594" t="str">
            <v>Jhovana Rojas</v>
          </cell>
          <cell r="AI594" t="str">
            <v>jhovana.rojas@mininterior.gov.co</v>
          </cell>
          <cell r="AJ594">
            <v>30</v>
          </cell>
          <cell r="AK594">
            <v>42458.208333333299</v>
          </cell>
          <cell r="AL594">
            <v>18</v>
          </cell>
        </row>
        <row r="595">
          <cell r="A595">
            <v>5416</v>
          </cell>
          <cell r="B595" t="str">
            <v>Todos por un Nuevo País</v>
          </cell>
          <cell r="C595" t="str">
            <v>Seguridad, justicia y democracia para la construcción de paz</v>
          </cell>
          <cell r="D595" t="str">
            <v>Fortalecer y articular los mecanismos de transición hacia la paz</v>
          </cell>
          <cell r="E595" t="str">
            <v>Inclusión Social y Reconciliación</v>
          </cell>
          <cell r="F595" t="str">
            <v>Centro de Memoria Histórica</v>
          </cell>
          <cell r="G595" t="str">
            <v>Grupos Étnicos - Inclusión Social</v>
          </cell>
          <cell r="H595">
            <v>5416</v>
          </cell>
          <cell r="I595" t="str">
            <v>Observatorios de pensamiento apoyados en su diseño y articulación efectiva al Museo Nacional de Memoria</v>
          </cell>
          <cell r="J595" t="str">
            <v>Gestión</v>
          </cell>
          <cell r="K595" t="str">
            <v>Mixto</v>
          </cell>
          <cell r="L595" t="str">
            <v>SI</v>
          </cell>
          <cell r="M595" t="str">
            <v>SI</v>
          </cell>
          <cell r="N595" t="str">
            <v>NO</v>
          </cell>
          <cell r="O595" t="str">
            <v>SI</v>
          </cell>
          <cell r="P595" t="str">
            <v>Porcentaje</v>
          </cell>
          <cell r="Q595" t="str">
            <v>Anual</v>
          </cell>
          <cell r="R595" t="str">
            <v>Flujo</v>
          </cell>
          <cell r="S595">
            <v>0</v>
          </cell>
          <cell r="T595">
            <v>0</v>
          </cell>
          <cell r="U595">
            <v>100</v>
          </cell>
          <cell r="V595">
            <v>100</v>
          </cell>
          <cell r="W595">
            <v>100</v>
          </cell>
          <cell r="X595">
            <v>100</v>
          </cell>
          <cell r="Y595">
            <v>0</v>
          </cell>
          <cell r="Z595">
            <v>0</v>
          </cell>
          <cell r="AA595">
            <v>0</v>
          </cell>
          <cell r="AB595">
            <v>0</v>
          </cell>
          <cell r="AC595">
            <v>0</v>
          </cell>
          <cell r="AD595">
            <v>0</v>
          </cell>
          <cell r="AE595">
            <v>0</v>
          </cell>
          <cell r="AF595">
            <v>0</v>
          </cell>
          <cell r="AG595">
            <v>0</v>
          </cell>
          <cell r="AH595" t="str">
            <v>Patrick Morales</v>
          </cell>
          <cell r="AI595" t="str">
            <v>patrick.morales@centrodememoriahistorica.gov.co</v>
          </cell>
          <cell r="AJ595">
            <v>0</v>
          </cell>
          <cell r="AK595">
            <v>0</v>
          </cell>
          <cell r="AL595">
            <v>0</v>
          </cell>
        </row>
        <row r="596">
          <cell r="A596">
            <v>5419</v>
          </cell>
          <cell r="B596" t="str">
            <v>Todos por un Nuevo País</v>
          </cell>
          <cell r="C596" t="str">
            <v>Seguridad, justicia y democracia para la construcción de paz</v>
          </cell>
          <cell r="D596" t="str">
            <v>Fortalecer y articular los mecanismos de transición hacia la paz</v>
          </cell>
          <cell r="E596" t="str">
            <v>Inclusión Social y Reconciliación</v>
          </cell>
          <cell r="F596" t="str">
            <v>Centro de Memoria Histórica</v>
          </cell>
          <cell r="G596" t="str">
            <v>Grupos Étnicos - Inclusión Social</v>
          </cell>
          <cell r="H596">
            <v>5419</v>
          </cell>
          <cell r="I596" t="str">
            <v>Programas de reconstrucción fortalecimiento y revitalización de memoria histórica de los Pueblos Indígenas de Colombia</v>
          </cell>
          <cell r="J596" t="str">
            <v>Producto</v>
          </cell>
          <cell r="K596" t="str">
            <v>Mixto</v>
          </cell>
          <cell r="L596" t="str">
            <v>SI</v>
          </cell>
          <cell r="M596" t="str">
            <v>SI</v>
          </cell>
          <cell r="N596" t="str">
            <v>NO</v>
          </cell>
          <cell r="O596" t="str">
            <v>SI</v>
          </cell>
          <cell r="P596" t="str">
            <v>Porcentaje</v>
          </cell>
          <cell r="Q596" t="str">
            <v>Anual</v>
          </cell>
          <cell r="R596" t="str">
            <v>Flujo</v>
          </cell>
          <cell r="S596">
            <v>0</v>
          </cell>
          <cell r="T596">
            <v>0</v>
          </cell>
          <cell r="U596">
            <v>100</v>
          </cell>
          <cell r="V596">
            <v>100</v>
          </cell>
          <cell r="W596">
            <v>100</v>
          </cell>
          <cell r="X596">
            <v>100</v>
          </cell>
          <cell r="Y596">
            <v>0</v>
          </cell>
          <cell r="Z596">
            <v>0</v>
          </cell>
          <cell r="AA596">
            <v>0</v>
          </cell>
          <cell r="AB596">
            <v>0</v>
          </cell>
          <cell r="AC596">
            <v>0</v>
          </cell>
          <cell r="AD596">
            <v>0</v>
          </cell>
          <cell r="AE596">
            <v>0</v>
          </cell>
          <cell r="AF596">
            <v>0</v>
          </cell>
          <cell r="AG596">
            <v>0</v>
          </cell>
          <cell r="AH596" t="str">
            <v>Patrick Morales</v>
          </cell>
          <cell r="AI596" t="str">
            <v>patrick.morales@centrodememoriahistorica.gov.co</v>
          </cell>
          <cell r="AJ596">
            <v>0</v>
          </cell>
          <cell r="AK596">
            <v>0</v>
          </cell>
          <cell r="AL596">
            <v>0</v>
          </cell>
        </row>
        <row r="597">
          <cell r="A597">
            <v>5420</v>
          </cell>
          <cell r="B597" t="str">
            <v>Todos por un Nuevo País</v>
          </cell>
          <cell r="C597" t="str">
            <v>Seguridad, justicia y democracia para la construcción de paz</v>
          </cell>
          <cell r="D597" t="str">
            <v>Fortalecer y articular los mecanismos de transición hacia la paz</v>
          </cell>
          <cell r="E597" t="str">
            <v>Inclusión Social y Reconciliación</v>
          </cell>
          <cell r="F597" t="str">
            <v>Centro de Memoria Histórica</v>
          </cell>
          <cell r="G597" t="str">
            <v>Grupos Étnicos - Inclusión Social</v>
          </cell>
          <cell r="H597">
            <v>5420</v>
          </cell>
          <cell r="I597" t="str">
            <v>Escenarios apoyados técnica y financieramente que garanticen la participación de los Pueblos Indígenas en el Museo Nacional de Memoria y en el Archivo de DDHH</v>
          </cell>
          <cell r="J597" t="str">
            <v>Producto</v>
          </cell>
          <cell r="K597" t="str">
            <v>Mixto</v>
          </cell>
          <cell r="L597" t="str">
            <v>SI</v>
          </cell>
          <cell r="M597" t="str">
            <v>SI</v>
          </cell>
          <cell r="N597" t="str">
            <v>NO</v>
          </cell>
          <cell r="O597" t="str">
            <v>SI</v>
          </cell>
          <cell r="P597" t="str">
            <v>Porcentaje</v>
          </cell>
          <cell r="Q597" t="str">
            <v>Anual</v>
          </cell>
          <cell r="R597" t="str">
            <v>Flujo</v>
          </cell>
          <cell r="S597">
            <v>0</v>
          </cell>
          <cell r="T597">
            <v>0</v>
          </cell>
          <cell r="U597">
            <v>100</v>
          </cell>
          <cell r="V597">
            <v>100</v>
          </cell>
          <cell r="W597">
            <v>100</v>
          </cell>
          <cell r="X597">
            <v>100</v>
          </cell>
          <cell r="Y597">
            <v>0</v>
          </cell>
          <cell r="Z597">
            <v>0</v>
          </cell>
          <cell r="AA597">
            <v>0</v>
          </cell>
          <cell r="AB597">
            <v>0</v>
          </cell>
          <cell r="AC597">
            <v>0</v>
          </cell>
          <cell r="AD597">
            <v>0</v>
          </cell>
          <cell r="AE597">
            <v>0</v>
          </cell>
          <cell r="AF597">
            <v>0</v>
          </cell>
          <cell r="AG597">
            <v>0</v>
          </cell>
          <cell r="AH597" t="str">
            <v>Patrick Morales</v>
          </cell>
          <cell r="AI597" t="str">
            <v>patrick.morales@centrodememoriahistorica.gov.co</v>
          </cell>
          <cell r="AJ597">
            <v>0</v>
          </cell>
          <cell r="AK597">
            <v>0</v>
          </cell>
          <cell r="AL597">
            <v>0</v>
          </cell>
        </row>
        <row r="598">
          <cell r="A598">
            <v>5325</v>
          </cell>
          <cell r="B598" t="str">
            <v>Todos por un Nuevo País</v>
          </cell>
          <cell r="C598" t="str">
            <v>Seguridad, justicia y democracia para la construcción de paz</v>
          </cell>
          <cell r="D598" t="str">
            <v>Fortalecer y articular los mecanismos de transición hacia la paz</v>
          </cell>
          <cell r="E598" t="str">
            <v>Inclusión Social y Reconciliación</v>
          </cell>
          <cell r="F598" t="str">
            <v>ICBF</v>
          </cell>
          <cell r="G598" t="str">
            <v>Grupos Étnicos - Inclusión Social</v>
          </cell>
          <cell r="H598">
            <v>5325</v>
          </cell>
          <cell r="I598" t="str">
            <v>Número de comunidades indígenas participando en el diseño e implementación del programa para la recuperación de la armonía a traves  del retorno digno y con garantía de derechos a niños, niñas y  adolescentes desvinculados de actores armados.</v>
          </cell>
          <cell r="J598" t="str">
            <v>Producto</v>
          </cell>
          <cell r="K598" t="str">
            <v>Sectorial</v>
          </cell>
          <cell r="L598" t="str">
            <v>NO</v>
          </cell>
          <cell r="M598" t="str">
            <v>NO</v>
          </cell>
          <cell r="N598" t="str">
            <v>SI</v>
          </cell>
          <cell r="O598" t="str">
            <v>SI</v>
          </cell>
          <cell r="P598" t="str">
            <v>Comunidades</v>
          </cell>
          <cell r="Q598" t="str">
            <v>Semestral</v>
          </cell>
          <cell r="R598" t="str">
            <v>Capacidad</v>
          </cell>
          <cell r="S598">
            <v>0</v>
          </cell>
          <cell r="T598">
            <v>1</v>
          </cell>
          <cell r="U598">
            <v>4</v>
          </cell>
          <cell r="V598">
            <v>10</v>
          </cell>
          <cell r="W598">
            <v>20</v>
          </cell>
          <cell r="X598">
            <v>20</v>
          </cell>
          <cell r="Y598">
            <v>0</v>
          </cell>
          <cell r="Z598">
            <v>0</v>
          </cell>
          <cell r="AA598">
            <v>0</v>
          </cell>
          <cell r="AB598">
            <v>0</v>
          </cell>
          <cell r="AC598">
            <v>0</v>
          </cell>
          <cell r="AD598">
            <v>0</v>
          </cell>
          <cell r="AE598">
            <v>0</v>
          </cell>
          <cell r="AF598">
            <v>0</v>
          </cell>
          <cell r="AG598">
            <v>0</v>
          </cell>
          <cell r="AH598" t="str">
            <v>Ana María Fergusson</v>
          </cell>
          <cell r="AI598" t="str">
            <v>Ana.Fergusson@icbf.gov.co</v>
          </cell>
          <cell r="AJ598">
            <v>45</v>
          </cell>
          <cell r="AK598">
            <v>0</v>
          </cell>
          <cell r="AL598">
            <v>0</v>
          </cell>
        </row>
        <row r="599">
          <cell r="A599">
            <v>5330</v>
          </cell>
          <cell r="B599" t="str">
            <v>Todos por un Nuevo País</v>
          </cell>
          <cell r="C599" t="str">
            <v>Seguridad, justicia y democracia para la construcción de paz</v>
          </cell>
          <cell r="D599" t="str">
            <v>Fortalecer y articular los mecanismos de transición hacia la paz</v>
          </cell>
          <cell r="E599" t="str">
            <v>Inclusión Social y Reconciliación</v>
          </cell>
          <cell r="F599" t="str">
            <v>Prosperidad Social</v>
          </cell>
          <cell r="G599" t="str">
            <v>Grupos Étnicos - Inclusión Social</v>
          </cell>
          <cell r="H599">
            <v>5330</v>
          </cell>
          <cell r="I599" t="str">
            <v>Familias Indígenas beneficiadas con proyectos comunitarios de seguridad alimentaria, productivos y de gestión territorial.</v>
          </cell>
          <cell r="J599" t="str">
            <v>Producto</v>
          </cell>
          <cell r="K599" t="str">
            <v>Sectorial</v>
          </cell>
          <cell r="L599" t="str">
            <v>NO</v>
          </cell>
          <cell r="M599" t="str">
            <v>NO</v>
          </cell>
          <cell r="N599" t="str">
            <v>SI</v>
          </cell>
          <cell r="O599" t="str">
            <v>SI</v>
          </cell>
          <cell r="P599" t="str">
            <v>familias indígenas</v>
          </cell>
          <cell r="Q599" t="str">
            <v>Anual</v>
          </cell>
          <cell r="R599" t="str">
            <v>Acumulado</v>
          </cell>
          <cell r="S599">
            <v>10000</v>
          </cell>
          <cell r="T599">
            <v>11545</v>
          </cell>
          <cell r="U599">
            <v>0</v>
          </cell>
          <cell r="V599">
            <v>5000</v>
          </cell>
          <cell r="W599">
            <v>0</v>
          </cell>
          <cell r="X599">
            <v>16545</v>
          </cell>
          <cell r="Y599">
            <v>0</v>
          </cell>
          <cell r="Z599">
            <v>0</v>
          </cell>
          <cell r="AA599">
            <v>0</v>
          </cell>
          <cell r="AB599">
            <v>0</v>
          </cell>
          <cell r="AC599">
            <v>0</v>
          </cell>
          <cell r="AD599">
            <v>0</v>
          </cell>
          <cell r="AE599" t="str">
            <v>Hogares con planes de seguridad alimentaria con entregas realizadas de herramientas, semillas, insumos y animales, en proceso de implementación</v>
          </cell>
          <cell r="AF599">
            <v>42490.208333333299</v>
          </cell>
          <cell r="AG599">
            <v>42501.648934108802</v>
          </cell>
          <cell r="AH599" t="str">
            <v>Sergio Barraza</v>
          </cell>
          <cell r="AI599" t="str">
            <v>sergio.Barraza@prosperidadsocial.gov.co</v>
          </cell>
          <cell r="AJ599">
            <v>30</v>
          </cell>
          <cell r="AK599">
            <v>0</v>
          </cell>
          <cell r="AL599">
            <v>0</v>
          </cell>
        </row>
        <row r="600">
          <cell r="A600">
            <v>4773</v>
          </cell>
          <cell r="B600" t="str">
            <v>Todos por un Nuevo País</v>
          </cell>
          <cell r="C600" t="str">
            <v>Seguridad, justicia y democracia para la construcción de paz</v>
          </cell>
          <cell r="D600" t="str">
            <v>Fortalecer y articular los mecanismos de transición hacia la paz</v>
          </cell>
          <cell r="E600" t="str">
            <v>Inclusión Social y Reconciliación</v>
          </cell>
          <cell r="F600" t="str">
            <v>Prosperidad Social</v>
          </cell>
          <cell r="G600" t="str">
            <v>Promoción de la participación social y política de la ciudadanía desde el sector Inclusión Social</v>
          </cell>
          <cell r="H600">
            <v>4773</v>
          </cell>
          <cell r="I600" t="str">
            <v>Municipios con condiciones para la integración comunitaria</v>
          </cell>
          <cell r="J600" t="str">
            <v>Producto</v>
          </cell>
          <cell r="K600" t="str">
            <v>Sectorial</v>
          </cell>
          <cell r="L600" t="str">
            <v>SI</v>
          </cell>
          <cell r="M600" t="str">
            <v>SI</v>
          </cell>
          <cell r="N600" t="str">
            <v>NO</v>
          </cell>
          <cell r="O600" t="str">
            <v>SI</v>
          </cell>
          <cell r="P600" t="str">
            <v>Municipios</v>
          </cell>
          <cell r="Q600" t="str">
            <v>Anual</v>
          </cell>
          <cell r="R600" t="str">
            <v>Capacidad</v>
          </cell>
          <cell r="S600">
            <v>0</v>
          </cell>
          <cell r="T600">
            <v>15</v>
          </cell>
          <cell r="U600">
            <v>22</v>
          </cell>
          <cell r="V600">
            <v>30</v>
          </cell>
          <cell r="W600">
            <v>45</v>
          </cell>
          <cell r="X600">
            <v>45</v>
          </cell>
          <cell r="Y600">
            <v>0</v>
          </cell>
          <cell r="Z600">
            <v>0</v>
          </cell>
          <cell r="AA600">
            <v>0</v>
          </cell>
          <cell r="AB600">
            <v>0</v>
          </cell>
          <cell r="AC600">
            <v>0</v>
          </cell>
          <cell r="AD600">
            <v>0</v>
          </cell>
          <cell r="AE600">
            <v>0</v>
          </cell>
          <cell r="AF600">
            <v>0</v>
          </cell>
          <cell r="AG600">
            <v>0</v>
          </cell>
          <cell r="AH600" t="str">
            <v>Marilyn Jímenez Chaves</v>
          </cell>
          <cell r="AI600" t="str">
            <v>marilyn.jimenez@dps.gov.co</v>
          </cell>
          <cell r="AJ600">
            <v>0</v>
          </cell>
          <cell r="AK600">
            <v>0</v>
          </cell>
          <cell r="AL600">
            <v>0</v>
          </cell>
        </row>
        <row r="601">
          <cell r="A601">
            <v>4335</v>
          </cell>
          <cell r="B601" t="str">
            <v>Todos por un Nuevo País</v>
          </cell>
          <cell r="C601" t="str">
            <v>Seguridad, justicia y democracia para la construcción de paz</v>
          </cell>
          <cell r="D601" t="str">
            <v>Fortalecer y articular los mecanismos de transición hacia la paz</v>
          </cell>
          <cell r="E601" t="str">
            <v>Inclusión Social y Reconciliación</v>
          </cell>
          <cell r="F601" t="str">
            <v>Unidad Administrtiva Epecial para la Consolidación</v>
          </cell>
          <cell r="G601" t="str">
            <v>Consolidación y reconstrucción territorial desde el sector Inclusión Social</v>
          </cell>
          <cell r="H601">
            <v>4335</v>
          </cell>
          <cell r="I601" t="str">
            <v>Organizaciones sociales y comunitarias vinculadas a procesos socio-económicos impulsados por el Estado</v>
          </cell>
          <cell r="J601" t="str">
            <v>Producto</v>
          </cell>
          <cell r="K601" t="str">
            <v>Sectorial</v>
          </cell>
          <cell r="L601" t="str">
            <v>SI</v>
          </cell>
          <cell r="M601" t="str">
            <v>SI</v>
          </cell>
          <cell r="N601" t="str">
            <v>NO</v>
          </cell>
          <cell r="O601" t="str">
            <v>SI</v>
          </cell>
          <cell r="P601" t="str">
            <v>Organizaciones</v>
          </cell>
          <cell r="Q601" t="str">
            <v>Bimestral</v>
          </cell>
          <cell r="R601" t="str">
            <v>Acumulado</v>
          </cell>
          <cell r="S601">
            <v>271</v>
          </cell>
          <cell r="T601">
            <v>30</v>
          </cell>
          <cell r="U601">
            <v>50</v>
          </cell>
          <cell r="V601">
            <v>60</v>
          </cell>
          <cell r="W601">
            <v>60</v>
          </cell>
          <cell r="X601">
            <v>200</v>
          </cell>
          <cell r="Y601">
            <v>79</v>
          </cell>
          <cell r="Z601">
            <v>100</v>
          </cell>
          <cell r="AA601">
            <v>300</v>
          </cell>
          <cell r="AB601">
            <v>100</v>
          </cell>
          <cell r="AC601">
            <v>42490.208333333299</v>
          </cell>
          <cell r="AD601">
            <v>42501.605164583299</v>
          </cell>
          <cell r="AE601" t="str">
            <v xml:space="preserve">Se han vinculado 79 organizaciones sociales y comunitarias a procesos de fortalecimiento mediante la implementación de los proyectos y el fortalecimiento psicosocial. </v>
          </cell>
          <cell r="AF601">
            <v>42490.208333333299</v>
          </cell>
          <cell r="AG601">
            <v>42501.605164432898</v>
          </cell>
          <cell r="AH601" t="str">
            <v>Jose Diego Henao</v>
          </cell>
          <cell r="AI601" t="str">
            <v>jose.henao@consolidacion.gov.co</v>
          </cell>
          <cell r="AJ601">
            <v>15</v>
          </cell>
          <cell r="AK601">
            <v>42551.208333333299</v>
          </cell>
          <cell r="AL601">
            <v>-58</v>
          </cell>
        </row>
        <row r="602">
          <cell r="A602">
            <v>4336</v>
          </cell>
          <cell r="B602" t="str">
            <v>Todos por un Nuevo País</v>
          </cell>
          <cell r="C602" t="str">
            <v>Seguridad, justicia y democracia para la construcción de paz</v>
          </cell>
          <cell r="D602" t="str">
            <v>Fortalecer y articular los mecanismos de transición hacia la paz</v>
          </cell>
          <cell r="E602" t="str">
            <v>Inclusión Social y Reconciliación</v>
          </cell>
          <cell r="F602" t="str">
            <v>Unidad Administrtiva Epecial para la Consolidación</v>
          </cell>
          <cell r="G602" t="str">
            <v>Consolidación y reconstrucción territorial desde el sector Inclusión Social</v>
          </cell>
          <cell r="H602">
            <v>4336</v>
          </cell>
          <cell r="I602" t="str">
            <v>Territorios intervenidos con los programas de generación de confianza</v>
          </cell>
          <cell r="J602" t="str">
            <v>Producto</v>
          </cell>
          <cell r="K602" t="str">
            <v>Sectorial</v>
          </cell>
          <cell r="L602" t="str">
            <v>SI</v>
          </cell>
          <cell r="M602" t="str">
            <v>SI</v>
          </cell>
          <cell r="N602" t="str">
            <v>NO</v>
          </cell>
          <cell r="O602" t="str">
            <v>SI</v>
          </cell>
          <cell r="P602" t="str">
            <v>Territorios</v>
          </cell>
          <cell r="Q602" t="str">
            <v>Mensual</v>
          </cell>
          <cell r="R602" t="str">
            <v>Acumulado</v>
          </cell>
          <cell r="S602">
            <v>630</v>
          </cell>
          <cell r="T602">
            <v>200</v>
          </cell>
          <cell r="U602">
            <v>320</v>
          </cell>
          <cell r="V602">
            <v>320</v>
          </cell>
          <cell r="W602">
            <v>197</v>
          </cell>
          <cell r="X602">
            <v>1037</v>
          </cell>
          <cell r="Y602">
            <v>159</v>
          </cell>
          <cell r="Z602">
            <v>49.688000000000002</v>
          </cell>
          <cell r="AA602">
            <v>708</v>
          </cell>
          <cell r="AB602">
            <v>68.274000000000001</v>
          </cell>
          <cell r="AC602">
            <v>42490.208333333299</v>
          </cell>
          <cell r="AD602">
            <v>42501.605436192098</v>
          </cell>
          <cell r="AE602" t="str">
            <v>A 30 de abril de 2016 se ha avanzado en la intervención 159 territorios mediante la ejecución de proyectos de la estrategia de generación de confianza.</v>
          </cell>
          <cell r="AF602">
            <v>42490.208333333299</v>
          </cell>
          <cell r="AG602">
            <v>42501.605436030099</v>
          </cell>
          <cell r="AH602" t="str">
            <v>Jose Diego Henao</v>
          </cell>
          <cell r="AI602" t="str">
            <v>jose.henao@consolidacion.gov.co</v>
          </cell>
          <cell r="AJ602">
            <v>0</v>
          </cell>
          <cell r="AK602">
            <v>42520.208333333299</v>
          </cell>
          <cell r="AL602">
            <v>-13</v>
          </cell>
        </row>
        <row r="603">
          <cell r="A603">
            <v>4337</v>
          </cell>
          <cell r="B603" t="str">
            <v>Todos por un Nuevo País</v>
          </cell>
          <cell r="C603" t="str">
            <v>Seguridad, justicia y democracia para la construcción de paz</v>
          </cell>
          <cell r="D603" t="str">
            <v>Fortalecer y articular los mecanismos de transición hacia la paz</v>
          </cell>
          <cell r="E603" t="str">
            <v>Inclusión Social y Reconciliación</v>
          </cell>
          <cell r="F603" t="str">
            <v>Unidad Administrtiva Epecial para la Consolidación</v>
          </cell>
          <cell r="G603" t="str">
            <v>Consolidación y reconstrucción territorial desde el sector Inclusión Social</v>
          </cell>
          <cell r="H603">
            <v>4337</v>
          </cell>
          <cell r="I603" t="str">
            <v>Proyectos estratégicos con financiación para el avance de la política en los territorios</v>
          </cell>
          <cell r="J603" t="str">
            <v>Producto</v>
          </cell>
          <cell r="K603" t="str">
            <v>Sectorial</v>
          </cell>
          <cell r="L603" t="str">
            <v>SI</v>
          </cell>
          <cell r="M603" t="str">
            <v>SI</v>
          </cell>
          <cell r="N603" t="str">
            <v>NO</v>
          </cell>
          <cell r="O603" t="str">
            <v>SI</v>
          </cell>
          <cell r="P603" t="str">
            <v>Proyectos</v>
          </cell>
          <cell r="Q603" t="str">
            <v>Trimestral</v>
          </cell>
          <cell r="R603" t="str">
            <v>Acumulado</v>
          </cell>
          <cell r="S603">
            <v>1594</v>
          </cell>
          <cell r="T603">
            <v>100</v>
          </cell>
          <cell r="U603">
            <v>250</v>
          </cell>
          <cell r="V603">
            <v>250</v>
          </cell>
          <cell r="W603">
            <v>200</v>
          </cell>
          <cell r="X603">
            <v>800</v>
          </cell>
          <cell r="Y603">
            <v>269</v>
          </cell>
          <cell r="Z603">
            <v>100</v>
          </cell>
          <cell r="AA603">
            <v>489</v>
          </cell>
          <cell r="AB603">
            <v>61.13</v>
          </cell>
          <cell r="AC603">
            <v>42460.208333333299</v>
          </cell>
          <cell r="AD603">
            <v>42468.635557175898</v>
          </cell>
          <cell r="AE603" t="str">
            <v>Durante el mes de abril no se reportan avances en los proyectos estratégicos, debido a que la entidad se encuentra en un periodo de transición y un replanteamiento de la intervención en territorio de acuerdo al Decreto 2559. Se está definiendo la nueva fo</v>
          </cell>
          <cell r="AF603">
            <v>42490.208333333299</v>
          </cell>
          <cell r="AG603">
            <v>42501.654346296302</v>
          </cell>
          <cell r="AH603" t="str">
            <v>Valeria Saldarriaga</v>
          </cell>
          <cell r="AI603" t="str">
            <v>valeria.saldarriaga@consolidacion.gov.co</v>
          </cell>
          <cell r="AJ603">
            <v>30</v>
          </cell>
          <cell r="AK603">
            <v>42551.208333333299</v>
          </cell>
          <cell r="AL603">
            <v>-73</v>
          </cell>
        </row>
        <row r="604">
          <cell r="A604">
            <v>4340</v>
          </cell>
          <cell r="B604" t="str">
            <v>Todos por un Nuevo País</v>
          </cell>
          <cell r="C604" t="str">
            <v>Seguridad, justicia y democracia para la construcción de paz</v>
          </cell>
          <cell r="D604" t="str">
            <v>Fortalecer y articular los mecanismos de transición hacia la paz</v>
          </cell>
          <cell r="E604" t="str">
            <v>Inclusión Social y Reconciliación</v>
          </cell>
          <cell r="F604" t="str">
            <v>Unidad Administrtiva Epecial para la Consolidación</v>
          </cell>
          <cell r="G604" t="str">
            <v>Consolidación y reconstrucción territorial desde el sector Inclusión Social</v>
          </cell>
          <cell r="H604">
            <v>4340</v>
          </cell>
          <cell r="I604" t="str">
            <v>Hectáreas de cultivos ilícitos erradicadas por los Grupos Móviles de Erradicación</v>
          </cell>
          <cell r="J604" t="str">
            <v>Producto</v>
          </cell>
          <cell r="K604" t="str">
            <v>Sectorial</v>
          </cell>
          <cell r="L604" t="str">
            <v>SI</v>
          </cell>
          <cell r="M604" t="str">
            <v>SI</v>
          </cell>
          <cell r="N604" t="str">
            <v>NO</v>
          </cell>
          <cell r="O604" t="str">
            <v>SI</v>
          </cell>
          <cell r="P604" t="str">
            <v>Hectáreas</v>
          </cell>
          <cell r="Q604" t="str">
            <v>Mensual</v>
          </cell>
          <cell r="R604" t="str">
            <v>Acumulado</v>
          </cell>
          <cell r="S604">
            <v>60185</v>
          </cell>
          <cell r="T604">
            <v>7000</v>
          </cell>
          <cell r="U604">
            <v>5250</v>
          </cell>
          <cell r="V604">
            <v>3500</v>
          </cell>
          <cell r="W604">
            <v>5250</v>
          </cell>
          <cell r="X604">
            <v>21000</v>
          </cell>
          <cell r="Y604">
            <v>0</v>
          </cell>
          <cell r="Z604">
            <v>0</v>
          </cell>
          <cell r="AA604">
            <v>0</v>
          </cell>
          <cell r="AB604">
            <v>0</v>
          </cell>
          <cell r="AC604">
            <v>0</v>
          </cell>
          <cell r="AD604">
            <v>0</v>
          </cell>
          <cell r="AE604" t="str">
            <v>Se encuentra en curso la segunda fase de erradicación, para un total de 1197.40 hectareas erradicadas por los GME, que corresponden a la I fase y a la II que se encuentra activa, esta informacion es preliminar hasta que las bitácoras de campo y la informa</v>
          </cell>
          <cell r="AF604">
            <v>42490.208333333299</v>
          </cell>
          <cell r="AG604">
            <v>42495.817097650499</v>
          </cell>
          <cell r="AH604" t="str">
            <v>Jairo Cabrera</v>
          </cell>
          <cell r="AI604" t="str">
            <v>jairoe.cabrera@consolidacion.gov.co</v>
          </cell>
          <cell r="AJ604">
            <v>0</v>
          </cell>
          <cell r="AK604">
            <v>0</v>
          </cell>
          <cell r="AL604">
            <v>0</v>
          </cell>
        </row>
        <row r="605">
          <cell r="A605">
            <v>5333</v>
          </cell>
          <cell r="B605" t="str">
            <v>Todos por un Nuevo País</v>
          </cell>
          <cell r="C605" t="str">
            <v>Seguridad, justicia y democracia para la construcción de paz</v>
          </cell>
          <cell r="D605" t="str">
            <v>Fortalecer y articular los mecanismos de transición hacia la paz</v>
          </cell>
          <cell r="E605" t="str">
            <v>Inclusión Social y Reconciliación</v>
          </cell>
          <cell r="F605" t="str">
            <v>Unidad de Atención y Reparación Integral a las Vic</v>
          </cell>
          <cell r="G605" t="str">
            <v>Grupos Étnicos - Inclusión Social</v>
          </cell>
          <cell r="H605">
            <v>5333</v>
          </cell>
          <cell r="I605" t="str">
            <v>Sujetos de reparación colectiva indígena que cuentan con consulta previa y han sido indemnizados</v>
          </cell>
          <cell r="J605" t="str">
            <v>Producto</v>
          </cell>
          <cell r="K605" t="str">
            <v>Sectorial</v>
          </cell>
          <cell r="L605" t="str">
            <v>NO</v>
          </cell>
          <cell r="M605" t="str">
            <v>NO</v>
          </cell>
          <cell r="N605" t="str">
            <v>SI</v>
          </cell>
          <cell r="O605" t="str">
            <v>SI</v>
          </cell>
          <cell r="P605" t="str">
            <v>Sujetos de reparación colectiva indígena</v>
          </cell>
          <cell r="Q605" t="str">
            <v>Trimestral</v>
          </cell>
          <cell r="R605" t="str">
            <v>Acumulado</v>
          </cell>
          <cell r="S605">
            <v>0</v>
          </cell>
          <cell r="T605">
            <v>2</v>
          </cell>
          <cell r="U605">
            <v>2</v>
          </cell>
          <cell r="V605">
            <v>8</v>
          </cell>
          <cell r="W605">
            <v>23</v>
          </cell>
          <cell r="X605">
            <v>35</v>
          </cell>
          <cell r="Y605">
            <v>0</v>
          </cell>
          <cell r="Z605">
            <v>0</v>
          </cell>
          <cell r="AA605">
            <v>0</v>
          </cell>
          <cell r="AB605">
            <v>0</v>
          </cell>
          <cell r="AC605">
            <v>42460.208333333299</v>
          </cell>
          <cell r="AD605">
            <v>42500.6201914005</v>
          </cell>
          <cell r="AE605" t="str">
            <v>Durante este periodo el acto administrativo que contienen los lineamientos para realizar el pago de la indemnización económica dirigida a sujetos étnicos que cuentan con PIRC protocolizado se encuentra en revisión por parte de la OAJ de la Unidad, una vez</v>
          </cell>
          <cell r="AF605">
            <v>42490.208333333299</v>
          </cell>
          <cell r="AG605">
            <v>42500.637530752298</v>
          </cell>
          <cell r="AH605" t="str">
            <v>Carolina Albornoz</v>
          </cell>
          <cell r="AI605" t="str">
            <v>carolina.albornoz@unidadvictimas.gov.co</v>
          </cell>
          <cell r="AJ605">
            <v>10</v>
          </cell>
          <cell r="AK605">
            <v>42551.208333333299</v>
          </cell>
          <cell r="AL605">
            <v>-53</v>
          </cell>
        </row>
        <row r="606">
          <cell r="A606">
            <v>5407</v>
          </cell>
          <cell r="B606" t="str">
            <v>Todos por un Nuevo País</v>
          </cell>
          <cell r="C606" t="str">
            <v>Seguridad, justicia y democracia para la construcción de paz</v>
          </cell>
          <cell r="D606" t="str">
            <v>Fortalecer y articular los mecanismos de transición hacia la paz</v>
          </cell>
          <cell r="E606" t="str">
            <v>Inclusión Social y Reconciliación</v>
          </cell>
          <cell r="F606" t="str">
            <v>Unidad de Atención y Reparación Integral a las Vic</v>
          </cell>
          <cell r="G606" t="str">
            <v>Grupos Étnicos - Inclusión Social</v>
          </cell>
          <cell r="H606">
            <v>5407</v>
          </cell>
          <cell r="I606" t="str">
            <v>Difusión permanente del Decreto Ley 4633 de 2011</v>
          </cell>
          <cell r="J606" t="str">
            <v>Producto</v>
          </cell>
          <cell r="K606" t="str">
            <v>Sectorial</v>
          </cell>
          <cell r="L606" t="str">
            <v>SI</v>
          </cell>
          <cell r="M606" t="str">
            <v>SI</v>
          </cell>
          <cell r="N606" t="str">
            <v>NO</v>
          </cell>
          <cell r="O606" t="str">
            <v>SI</v>
          </cell>
          <cell r="P606" t="str">
            <v>Porcentaje</v>
          </cell>
          <cell r="Q606" t="str">
            <v>Trimestral</v>
          </cell>
          <cell r="R606" t="str">
            <v>Stock</v>
          </cell>
          <cell r="S606">
            <v>0</v>
          </cell>
          <cell r="T606">
            <v>0</v>
          </cell>
          <cell r="U606">
            <v>100</v>
          </cell>
          <cell r="V606">
            <v>100</v>
          </cell>
          <cell r="W606">
            <v>100</v>
          </cell>
          <cell r="X606">
            <v>100</v>
          </cell>
          <cell r="Y606">
            <v>0</v>
          </cell>
          <cell r="Z606">
            <v>0</v>
          </cell>
          <cell r="AA606">
            <v>0</v>
          </cell>
          <cell r="AB606">
            <v>0</v>
          </cell>
          <cell r="AC606">
            <v>0</v>
          </cell>
          <cell r="AD606">
            <v>0</v>
          </cell>
          <cell r="AE606" t="str">
            <v xml:space="preserve">Durante el mes no se recibieron solicitudes de socialización </v>
          </cell>
          <cell r="AF606">
            <v>42460.208333333299</v>
          </cell>
          <cell r="AG606">
            <v>42501.381221955999</v>
          </cell>
          <cell r="AH606" t="str">
            <v>Mireya Camacho Celis</v>
          </cell>
          <cell r="AI606" t="str">
            <v>mireya.camacho@unidadvictimas.gov.co</v>
          </cell>
          <cell r="AJ606">
            <v>10</v>
          </cell>
          <cell r="AK606">
            <v>0</v>
          </cell>
          <cell r="AL606">
            <v>0</v>
          </cell>
        </row>
        <row r="607">
          <cell r="A607">
            <v>5408</v>
          </cell>
          <cell r="B607" t="str">
            <v>Todos por un Nuevo País</v>
          </cell>
          <cell r="C607" t="str">
            <v>Seguridad, justicia y democracia para la construcción de paz</v>
          </cell>
          <cell r="D607" t="str">
            <v>Fortalecer y articular los mecanismos de transición hacia la paz</v>
          </cell>
          <cell r="E607" t="str">
            <v>Inclusión Social y Reconciliación</v>
          </cell>
          <cell r="F607" t="str">
            <v>Unidad de Atención y Reparación Integral a las Vic</v>
          </cell>
          <cell r="G607" t="str">
            <v>Grupos Étnicos - Inclusión Social</v>
          </cell>
          <cell r="H607">
            <v>5408</v>
          </cell>
          <cell r="I607" t="str">
            <v>Formulación concertada de los planes de retornos integrales</v>
          </cell>
          <cell r="J607" t="str">
            <v>Producto</v>
          </cell>
          <cell r="K607" t="str">
            <v>Sectorial</v>
          </cell>
          <cell r="L607" t="str">
            <v>SI</v>
          </cell>
          <cell r="M607" t="str">
            <v>SI</v>
          </cell>
          <cell r="N607" t="str">
            <v>NO</v>
          </cell>
          <cell r="O607" t="str">
            <v>SI</v>
          </cell>
          <cell r="P607" t="str">
            <v>Porcentaje</v>
          </cell>
          <cell r="Q607" t="str">
            <v>Semestral</v>
          </cell>
          <cell r="R607" t="str">
            <v>Stock</v>
          </cell>
          <cell r="S607">
            <v>4</v>
          </cell>
          <cell r="T607">
            <v>100</v>
          </cell>
          <cell r="U607">
            <v>100</v>
          </cell>
          <cell r="V607">
            <v>100</v>
          </cell>
          <cell r="W607">
            <v>100</v>
          </cell>
          <cell r="X607">
            <v>100</v>
          </cell>
          <cell r="Y607">
            <v>0</v>
          </cell>
          <cell r="Z607">
            <v>0</v>
          </cell>
          <cell r="AA607">
            <v>0</v>
          </cell>
          <cell r="AB607">
            <v>0</v>
          </cell>
          <cell r="AC607">
            <v>0</v>
          </cell>
          <cell r="AD607">
            <v>0</v>
          </cell>
          <cell r="AE607">
            <v>0</v>
          </cell>
          <cell r="AF607">
            <v>0</v>
          </cell>
          <cell r="AG607">
            <v>0</v>
          </cell>
          <cell r="AH607" t="str">
            <v>Tatiana Marcela Santos Dukon</v>
          </cell>
          <cell r="AI607" t="str">
            <v>tatiana.santos@unidadvictimas.gov.co</v>
          </cell>
          <cell r="AJ607">
            <v>10</v>
          </cell>
          <cell r="AK607">
            <v>0</v>
          </cell>
          <cell r="AL607">
            <v>0</v>
          </cell>
        </row>
        <row r="608">
          <cell r="A608">
            <v>5409</v>
          </cell>
          <cell r="B608" t="str">
            <v>Todos por un Nuevo País</v>
          </cell>
          <cell r="C608" t="str">
            <v>Seguridad, justicia y democracia para la construcción de paz</v>
          </cell>
          <cell r="D608" t="str">
            <v>Fortalecer y articular los mecanismos de transición hacia la paz</v>
          </cell>
          <cell r="E608" t="str">
            <v>Inclusión Social y Reconciliación</v>
          </cell>
          <cell r="F608" t="str">
            <v>Unidad de Atención y Reparación Integral a las Vic</v>
          </cell>
          <cell r="G608" t="str">
            <v>Grupos Étnicos - Inclusión Social</v>
          </cell>
          <cell r="H608">
            <v>5409</v>
          </cell>
          <cell r="I608" t="str">
            <v>Adecuación diferencial de las partidas de  ayuda y atención humanitaria de emergencia para la atención de los Pueblos y Comunidades Indígenas</v>
          </cell>
          <cell r="J608" t="str">
            <v>Producto</v>
          </cell>
          <cell r="K608" t="str">
            <v>Sectorial</v>
          </cell>
          <cell r="L608" t="str">
            <v>SI</v>
          </cell>
          <cell r="M608" t="str">
            <v>SI</v>
          </cell>
          <cell r="N608" t="str">
            <v>NO</v>
          </cell>
          <cell r="O608" t="str">
            <v>SI</v>
          </cell>
          <cell r="P608" t="str">
            <v>Porcentaje</v>
          </cell>
          <cell r="Q608" t="str">
            <v>Trimestral</v>
          </cell>
          <cell r="R608" t="str">
            <v>Stock</v>
          </cell>
          <cell r="S608">
            <v>0</v>
          </cell>
          <cell r="T608">
            <v>100</v>
          </cell>
          <cell r="U608">
            <v>100</v>
          </cell>
          <cell r="V608">
            <v>100</v>
          </cell>
          <cell r="W608">
            <v>100</v>
          </cell>
          <cell r="X608">
            <v>100</v>
          </cell>
          <cell r="Y608">
            <v>0</v>
          </cell>
          <cell r="Z608">
            <v>0</v>
          </cell>
          <cell r="AA608">
            <v>0</v>
          </cell>
          <cell r="AB608">
            <v>0</v>
          </cell>
          <cell r="AC608">
            <v>0</v>
          </cell>
          <cell r="AD608">
            <v>0</v>
          </cell>
          <cell r="AE608">
            <v>0</v>
          </cell>
          <cell r="AF608">
            <v>0</v>
          </cell>
          <cell r="AG608">
            <v>0</v>
          </cell>
          <cell r="AH608" t="str">
            <v>Ramón Alberto Rodríguez Andrade</v>
          </cell>
          <cell r="AI608" t="str">
            <v>ramon.rodriguez@unidadvictimas.gov.co</v>
          </cell>
          <cell r="AJ608">
            <v>30</v>
          </cell>
          <cell r="AK608">
            <v>0</v>
          </cell>
          <cell r="AL608">
            <v>0</v>
          </cell>
        </row>
        <row r="609">
          <cell r="A609">
            <v>5233</v>
          </cell>
          <cell r="B609" t="str">
            <v>Todos por un Nuevo País</v>
          </cell>
          <cell r="C609" t="str">
            <v>Seguridad, justicia y democracia para la construcción de paz</v>
          </cell>
          <cell r="D609" t="str">
            <v>Fortalecer y articular los mecanismos de transición hacia la paz</v>
          </cell>
          <cell r="E609" t="str">
            <v>Inclusión Social y Reconciliación</v>
          </cell>
          <cell r="F609" t="str">
            <v>Unidad de Atención y Reparación Integral a las Vic</v>
          </cell>
          <cell r="G609" t="str">
            <v>Grupos Étnicos - Inclusión Social</v>
          </cell>
          <cell r="H609">
            <v>5233</v>
          </cell>
          <cell r="I609" t="str">
            <v>Plan integral de reparación colectiva para el pueblo Rrom formulado e implementado</v>
          </cell>
          <cell r="J609" t="str">
            <v>Producto</v>
          </cell>
          <cell r="K609" t="str">
            <v>Sectorial</v>
          </cell>
          <cell r="L609" t="str">
            <v>SI</v>
          </cell>
          <cell r="M609" t="str">
            <v>NO</v>
          </cell>
          <cell r="N609" t="str">
            <v>NO</v>
          </cell>
          <cell r="O609" t="str">
            <v>SI</v>
          </cell>
          <cell r="P609" t="str">
            <v>Porcentaje</v>
          </cell>
          <cell r="Q609" t="str">
            <v>Anual</v>
          </cell>
          <cell r="R609" t="str">
            <v>Capacidad</v>
          </cell>
          <cell r="S609">
            <v>0</v>
          </cell>
          <cell r="T609">
            <v>10</v>
          </cell>
          <cell r="U609">
            <v>30</v>
          </cell>
          <cell r="V609">
            <v>50</v>
          </cell>
          <cell r="W609">
            <v>100</v>
          </cell>
          <cell r="X609">
            <v>100</v>
          </cell>
          <cell r="Y609">
            <v>0</v>
          </cell>
          <cell r="Z609">
            <v>0</v>
          </cell>
          <cell r="AA609">
            <v>0</v>
          </cell>
          <cell r="AB609">
            <v>0</v>
          </cell>
          <cell r="AC609">
            <v>0</v>
          </cell>
          <cell r="AD609">
            <v>0</v>
          </cell>
          <cell r="AE609" t="str">
            <v>Durante este periodo se realizaron dos (2) jornadas de concertación y formación en el marco de las medidas de rehabilitación comunitaria con enfoque psicosocial para el Pueblo Rrom entre las Unidades Móviles del ICBF y los equipos psicosociales de dos zon</v>
          </cell>
          <cell r="AF609">
            <v>42460.208333333299</v>
          </cell>
          <cell r="AG609">
            <v>42500.639067361102</v>
          </cell>
          <cell r="AH609" t="str">
            <v>Carolina Albornoz</v>
          </cell>
          <cell r="AI609" t="str">
            <v>carolina.albornoz@unidadvictimas.gov.co</v>
          </cell>
          <cell r="AJ609">
            <v>10</v>
          </cell>
          <cell r="AK609">
            <v>0</v>
          </cell>
          <cell r="AL609">
            <v>0</v>
          </cell>
        </row>
        <row r="610">
          <cell r="A610">
            <v>5234</v>
          </cell>
          <cell r="B610" t="str">
            <v>Todos por un Nuevo País</v>
          </cell>
          <cell r="C610" t="str">
            <v>Seguridad, justicia y democracia para la construcción de paz</v>
          </cell>
          <cell r="D610" t="str">
            <v>Fortalecer y articular los mecanismos de transición hacia la paz</v>
          </cell>
          <cell r="E610" t="str">
            <v>Inclusión Social y Reconciliación</v>
          </cell>
          <cell r="F610" t="str">
            <v>Unidad de Atención y Reparación Integral a las Vic</v>
          </cell>
          <cell r="G610" t="str">
            <v>Grupos Étnicos - Inclusión Social</v>
          </cell>
          <cell r="H610">
            <v>5234</v>
          </cell>
          <cell r="I610" t="str">
            <v>Encuentros nacionales realizados para remembrar las vidas en carpas y la itinerancia</v>
          </cell>
          <cell r="J610" t="str">
            <v>Producto</v>
          </cell>
          <cell r="K610" t="str">
            <v>Sectorial</v>
          </cell>
          <cell r="L610" t="str">
            <v>SI</v>
          </cell>
          <cell r="M610" t="str">
            <v>NO</v>
          </cell>
          <cell r="N610" t="str">
            <v>NO</v>
          </cell>
          <cell r="O610" t="str">
            <v>NO</v>
          </cell>
          <cell r="P610" t="str">
            <v>Encuentros Nacionales</v>
          </cell>
          <cell r="Q610" t="str">
            <v>Anual</v>
          </cell>
          <cell r="R610" t="str">
            <v>Acumulado</v>
          </cell>
          <cell r="S610">
            <v>0</v>
          </cell>
          <cell r="T610">
            <v>0</v>
          </cell>
          <cell r="U610">
            <v>0</v>
          </cell>
          <cell r="V610">
            <v>1</v>
          </cell>
          <cell r="W610">
            <v>1</v>
          </cell>
          <cell r="X610">
            <v>2</v>
          </cell>
          <cell r="Y610">
            <v>0</v>
          </cell>
          <cell r="Z610">
            <v>0</v>
          </cell>
          <cell r="AA610">
            <v>0</v>
          </cell>
          <cell r="AB610">
            <v>0</v>
          </cell>
          <cell r="AC610">
            <v>0</v>
          </cell>
          <cell r="AD610">
            <v>0</v>
          </cell>
          <cell r="AE610">
            <v>0</v>
          </cell>
          <cell r="AF610">
            <v>0</v>
          </cell>
          <cell r="AG610">
            <v>0</v>
          </cell>
          <cell r="AH610" t="str">
            <v>Carolina Albornoz</v>
          </cell>
          <cell r="AI610" t="str">
            <v>carolina.albornoz@unidadvictimas.gov.co</v>
          </cell>
          <cell r="AJ610">
            <v>10</v>
          </cell>
          <cell r="AK610">
            <v>0</v>
          </cell>
          <cell r="AL610">
            <v>0</v>
          </cell>
        </row>
        <row r="611">
          <cell r="A611">
            <v>5235</v>
          </cell>
          <cell r="B611" t="str">
            <v>Todos por un Nuevo País</v>
          </cell>
          <cell r="C611" t="str">
            <v>Seguridad, justicia y democracia para la construcción de paz</v>
          </cell>
          <cell r="D611" t="str">
            <v>Fortalecer y articular los mecanismos de transición hacia la paz</v>
          </cell>
          <cell r="E611" t="str">
            <v>Inclusión Social y Reconciliación</v>
          </cell>
          <cell r="F611" t="str">
            <v>Unidad de Atención y Reparación Integral a las Vic</v>
          </cell>
          <cell r="G611" t="str">
            <v>Grupos Étnicos - Inclusión Social</v>
          </cell>
          <cell r="H611">
            <v>5235</v>
          </cell>
          <cell r="I611" t="str">
            <v>Medida de reparación colectiva frente al daño a la itinerancia del Pueblo Rrom diseñada y en ejecución.</v>
          </cell>
          <cell r="J611" t="str">
            <v>Gestión</v>
          </cell>
          <cell r="K611" t="str">
            <v>Sectorial</v>
          </cell>
          <cell r="L611" t="str">
            <v>SI</v>
          </cell>
          <cell r="M611" t="str">
            <v>NO</v>
          </cell>
          <cell r="N611" t="str">
            <v>NO</v>
          </cell>
          <cell r="O611" t="str">
            <v>SI</v>
          </cell>
          <cell r="P611" t="str">
            <v>Porcentaje</v>
          </cell>
          <cell r="Q611" t="str">
            <v>Anual</v>
          </cell>
          <cell r="R611" t="str">
            <v>Capacidad</v>
          </cell>
          <cell r="S611">
            <v>0</v>
          </cell>
          <cell r="T611">
            <v>10</v>
          </cell>
          <cell r="U611">
            <v>30</v>
          </cell>
          <cell r="V611">
            <v>40</v>
          </cell>
          <cell r="W611">
            <v>100</v>
          </cell>
          <cell r="X611">
            <v>100</v>
          </cell>
          <cell r="Y611">
            <v>0</v>
          </cell>
          <cell r="Z611">
            <v>0</v>
          </cell>
          <cell r="AA611">
            <v>0</v>
          </cell>
          <cell r="AB611">
            <v>0</v>
          </cell>
          <cell r="AC611">
            <v>0</v>
          </cell>
          <cell r="AD611">
            <v>0</v>
          </cell>
          <cell r="AE611" t="str">
            <v>Se gestiona y se adelantan reuniones con las Instituciones en las que se realiza la planeación y coordinación para la implementación de las acciones de medidas del PIRCPRK relacionadas con el daño a la itinerancia del Pueblo Rrom, las cuales quedaran incl</v>
          </cell>
          <cell r="AF611">
            <v>42429.208333333299</v>
          </cell>
          <cell r="AG611">
            <v>42500.642200775503</v>
          </cell>
          <cell r="AH611" t="str">
            <v>Carolina Albornoz</v>
          </cell>
          <cell r="AI611" t="str">
            <v>carolina.albornoz@unidadvictimas.gov.co</v>
          </cell>
          <cell r="AJ611">
            <v>10</v>
          </cell>
          <cell r="AK611">
            <v>0</v>
          </cell>
          <cell r="AL611">
            <v>0</v>
          </cell>
        </row>
        <row r="612">
          <cell r="A612">
            <v>4424</v>
          </cell>
          <cell r="B612" t="str">
            <v>Todos por un Nuevo País</v>
          </cell>
          <cell r="C612" t="str">
            <v>Seguridad, justicia y democracia para la construcción de paz</v>
          </cell>
          <cell r="D612" t="str">
            <v>Fortalecer y articular los mecanismos de transición hacia la paz</v>
          </cell>
          <cell r="E612" t="str">
            <v>Justicia</v>
          </cell>
          <cell r="F612" t="str">
            <v>MinJusticia</v>
          </cell>
          <cell r="G612" t="str">
            <v>Justicia Transicional y posconflicto</v>
          </cell>
          <cell r="H612">
            <v>4424</v>
          </cell>
          <cell r="I612" t="str">
            <v>Modelo integral de justicia transicional diseñado e  implementado institucionalmente por etapas</v>
          </cell>
          <cell r="J612" t="str">
            <v>Producto</v>
          </cell>
          <cell r="K612" t="str">
            <v>Sectorial</v>
          </cell>
          <cell r="L612" t="str">
            <v>SI</v>
          </cell>
          <cell r="M612" t="str">
            <v>NO</v>
          </cell>
          <cell r="N612" t="str">
            <v>NO</v>
          </cell>
          <cell r="O612" t="str">
            <v>SI</v>
          </cell>
          <cell r="P612" t="str">
            <v>Porcentaje</v>
          </cell>
          <cell r="Q612" t="str">
            <v>Anual</v>
          </cell>
          <cell r="R612" t="str">
            <v>Capacidad</v>
          </cell>
          <cell r="S612">
            <v>0</v>
          </cell>
          <cell r="T612">
            <v>5</v>
          </cell>
          <cell r="U612">
            <v>10</v>
          </cell>
          <cell r="V612">
            <v>25</v>
          </cell>
          <cell r="W612">
            <v>30</v>
          </cell>
          <cell r="X612">
            <v>30</v>
          </cell>
          <cell r="Y612">
            <v>0</v>
          </cell>
          <cell r="Z612">
            <v>0</v>
          </cell>
          <cell r="AA612">
            <v>0</v>
          </cell>
          <cell r="AB612">
            <v>0</v>
          </cell>
          <cell r="AC612">
            <v>0</v>
          </cell>
          <cell r="AD612">
            <v>0</v>
          </cell>
          <cell r="AE612" t="str">
            <v>Alistamiento y negociación de protocolos de interoperabilidad e intercambio de información con entidades que se involucrarán al Sistema de Información Interinstitucional de Justicia Transicional (SIIJT).</v>
          </cell>
          <cell r="AF612">
            <v>42460.208333333299</v>
          </cell>
          <cell r="AG612">
            <v>42468.662169363401</v>
          </cell>
          <cell r="AH612" t="str">
            <v>Catalina Díaz Gómez</v>
          </cell>
          <cell r="AI612" t="str">
            <v>catalina.diaz@minjusticia.gov.co</v>
          </cell>
          <cell r="AJ612">
            <v>10</v>
          </cell>
          <cell r="AK612">
            <v>0</v>
          </cell>
          <cell r="AL612">
            <v>0</v>
          </cell>
        </row>
        <row r="613">
          <cell r="A613">
            <v>4425</v>
          </cell>
          <cell r="B613" t="str">
            <v>Todos por un Nuevo País</v>
          </cell>
          <cell r="C613" t="str">
            <v>Seguridad, justicia y democracia para la construcción de paz</v>
          </cell>
          <cell r="D613" t="str">
            <v>Fortalecer y articular los mecanismos de transición hacia la paz</v>
          </cell>
          <cell r="E613" t="str">
            <v>Justicia</v>
          </cell>
          <cell r="F613" t="str">
            <v>MinJusticia</v>
          </cell>
          <cell r="G613" t="str">
            <v>Justicia Transicional y posconflicto</v>
          </cell>
          <cell r="H613">
            <v>4425</v>
          </cell>
          <cell r="I613" t="str">
            <v>Porcentaje de postulados activos en Justicia y Paz atendidos en el programa de resocialización para excombatientes privados de la libertad en centros de reclusión</v>
          </cell>
          <cell r="J613" t="str">
            <v>Producto</v>
          </cell>
          <cell r="K613" t="str">
            <v>Sectorial</v>
          </cell>
          <cell r="L613" t="str">
            <v>SI</v>
          </cell>
          <cell r="M613" t="str">
            <v>NO</v>
          </cell>
          <cell r="N613" t="str">
            <v>NO</v>
          </cell>
          <cell r="O613" t="str">
            <v>SI</v>
          </cell>
          <cell r="P613" t="str">
            <v>Porcentaje</v>
          </cell>
          <cell r="Q613" t="str">
            <v>Semestral</v>
          </cell>
          <cell r="R613" t="str">
            <v>Capacidad</v>
          </cell>
          <cell r="S613">
            <v>0</v>
          </cell>
          <cell r="T613">
            <v>10</v>
          </cell>
          <cell r="U613">
            <v>20</v>
          </cell>
          <cell r="V613">
            <v>30</v>
          </cell>
          <cell r="W613">
            <v>40</v>
          </cell>
          <cell r="X613">
            <v>40</v>
          </cell>
          <cell r="Y613">
            <v>0</v>
          </cell>
          <cell r="Z613">
            <v>0</v>
          </cell>
          <cell r="AA613">
            <v>0</v>
          </cell>
          <cell r="AB613">
            <v>0</v>
          </cell>
          <cell r="AC613">
            <v>0</v>
          </cell>
          <cell r="AD613">
            <v>0</v>
          </cell>
          <cell r="AE613" t="str">
            <v>Visitas preparatorias a los establecimientos penitenciarios priorizados para 2016.</v>
          </cell>
          <cell r="AF613">
            <v>42460.208333333299</v>
          </cell>
          <cell r="AG613">
            <v>42468.668062696801</v>
          </cell>
          <cell r="AH613" t="str">
            <v>Catalina Díaz Gómez</v>
          </cell>
          <cell r="AI613" t="str">
            <v>catalina.diaz@minjusticia.gov.co</v>
          </cell>
          <cell r="AJ613">
            <v>10</v>
          </cell>
          <cell r="AK613">
            <v>0</v>
          </cell>
          <cell r="AL613">
            <v>0</v>
          </cell>
        </row>
        <row r="614">
          <cell r="A614">
            <v>4426</v>
          </cell>
          <cell r="B614" t="str">
            <v>Todos por un Nuevo País</v>
          </cell>
          <cell r="C614" t="str">
            <v>Seguridad, justicia y democracia para la construcción de paz</v>
          </cell>
          <cell r="D614" t="str">
            <v>Fortalecer y articular los mecanismos de transición hacia la paz</v>
          </cell>
          <cell r="E614" t="str">
            <v>Justicia</v>
          </cell>
          <cell r="F614" t="str">
            <v>MinJusticia</v>
          </cell>
          <cell r="G614" t="str">
            <v>Justicia Transicional y posconflicto</v>
          </cell>
          <cell r="H614">
            <v>4426</v>
          </cell>
          <cell r="I614" t="str">
            <v>Porcentaje de Excombatientes privados de la libertad vinculados al programa de reconciliación con la sociedad civil</v>
          </cell>
          <cell r="J614" t="str">
            <v>Producto</v>
          </cell>
          <cell r="K614" t="str">
            <v>Sectorial</v>
          </cell>
          <cell r="L614" t="str">
            <v>SI</v>
          </cell>
          <cell r="M614" t="str">
            <v>NO</v>
          </cell>
          <cell r="N614" t="str">
            <v>NO</v>
          </cell>
          <cell r="O614" t="str">
            <v>SI</v>
          </cell>
          <cell r="P614" t="str">
            <v>Porcentaje</v>
          </cell>
          <cell r="Q614" t="str">
            <v>Anual</v>
          </cell>
          <cell r="R614" t="str">
            <v>Capacidad</v>
          </cell>
          <cell r="S614">
            <v>0</v>
          </cell>
          <cell r="T614">
            <v>10</v>
          </cell>
          <cell r="U614">
            <v>20</v>
          </cell>
          <cell r="V614">
            <v>30</v>
          </cell>
          <cell r="W614">
            <v>40</v>
          </cell>
          <cell r="X614">
            <v>40</v>
          </cell>
          <cell r="Y614">
            <v>0</v>
          </cell>
          <cell r="Z614">
            <v>0</v>
          </cell>
          <cell r="AA614">
            <v>0</v>
          </cell>
          <cell r="AB614">
            <v>0</v>
          </cell>
          <cell r="AC614">
            <v>0</v>
          </cell>
          <cell r="AD614">
            <v>0</v>
          </cell>
          <cell r="AE614" t="str">
            <v>Se elaboraron los términos de referencia para realizar la implementación del programa de en los centros de reclusión programados para 2016.</v>
          </cell>
          <cell r="AF614">
            <v>42400.208333333299</v>
          </cell>
          <cell r="AG614">
            <v>42439.468774421301</v>
          </cell>
          <cell r="AH614" t="str">
            <v>Catalina Díaz Gómez</v>
          </cell>
          <cell r="AI614" t="str">
            <v>catalina.diaz@minjusticia.gov.co</v>
          </cell>
          <cell r="AJ614">
            <v>10</v>
          </cell>
          <cell r="AK614">
            <v>0</v>
          </cell>
          <cell r="AL614">
            <v>0</v>
          </cell>
        </row>
        <row r="615">
          <cell r="A615">
            <v>4535</v>
          </cell>
          <cell r="B615" t="str">
            <v>Todos por un Nuevo País</v>
          </cell>
          <cell r="C615" t="str">
            <v>Seguridad, justicia y democracia para la construcción de paz</v>
          </cell>
          <cell r="D615" t="str">
            <v>Fortalecer y articular los mecanismos de transición hacia la paz</v>
          </cell>
          <cell r="E615" t="str">
            <v>Planeación Nacional</v>
          </cell>
          <cell r="F615" t="str">
            <v>DNP</v>
          </cell>
          <cell r="G615" t="str">
            <v>Promoción y fomento de la eficiencia gubernamental desde el Departamento Nacional de Planeación</v>
          </cell>
          <cell r="H615">
            <v>4535</v>
          </cell>
          <cell r="I615" t="str">
            <v>Iniciativas de cultura de Innovación en la gestión publica</v>
          </cell>
          <cell r="J615" t="str">
            <v>Producto</v>
          </cell>
          <cell r="K615" t="str">
            <v>Sectorial</v>
          </cell>
          <cell r="L615" t="str">
            <v>SI</v>
          </cell>
          <cell r="M615" t="str">
            <v>NO</v>
          </cell>
          <cell r="N615" t="str">
            <v>NO</v>
          </cell>
          <cell r="O615" t="str">
            <v>SI</v>
          </cell>
          <cell r="P615" t="str">
            <v>Programas/iniciativas públicas de fomento</v>
          </cell>
          <cell r="Q615" t="str">
            <v>Anual</v>
          </cell>
          <cell r="R615" t="str">
            <v>Acumulado</v>
          </cell>
          <cell r="S615">
            <v>8</v>
          </cell>
          <cell r="T615">
            <v>2</v>
          </cell>
          <cell r="U615">
            <v>3</v>
          </cell>
          <cell r="V615">
            <v>3</v>
          </cell>
          <cell r="W615">
            <v>2</v>
          </cell>
          <cell r="X615">
            <v>10</v>
          </cell>
          <cell r="Y615">
            <v>0</v>
          </cell>
          <cell r="Z615">
            <v>0</v>
          </cell>
          <cell r="AA615">
            <v>0</v>
          </cell>
          <cell r="AB615">
            <v>0</v>
          </cell>
          <cell r="AC615">
            <v>0</v>
          </cell>
          <cell r="AD615">
            <v>0</v>
          </cell>
          <cell r="AE615" t="str">
            <v>DNP continúa con la ejecución de una iniciativa de fomento a la cultura de innovación dentro de la propia entidad, articulada por el Equipo de Innovación Pública (DDE) con el apoyo del contrato de consultoría DNP-649-15, cuyo objeto es “Diseñar e implemen</v>
          </cell>
          <cell r="AF615">
            <v>42429.208333333299</v>
          </cell>
          <cell r="AG615">
            <v>42440.423261955999</v>
          </cell>
          <cell r="AH615" t="str">
            <v>Paula Toro</v>
          </cell>
          <cell r="AI615" t="str">
            <v>ptoro@dnp.gov.co</v>
          </cell>
          <cell r="AJ615">
            <v>0</v>
          </cell>
          <cell r="AK615">
            <v>0</v>
          </cell>
          <cell r="AL615">
            <v>0</v>
          </cell>
        </row>
        <row r="616">
          <cell r="A616">
            <v>5246</v>
          </cell>
          <cell r="B616" t="str">
            <v>Todos por un Nuevo País</v>
          </cell>
          <cell r="C616" t="str">
            <v>Seguridad, justicia y democracia para la construcción de paz</v>
          </cell>
          <cell r="D616" t="str">
            <v>Fortalecer y articular los mecanismos de transición hacia la paz</v>
          </cell>
          <cell r="E616" t="str">
            <v>Planeación Nacional</v>
          </cell>
          <cell r="F616" t="str">
            <v>DNP</v>
          </cell>
          <cell r="G616" t="str">
            <v>Promoción y fomento de la eficiencia gubernamental desde el Departamento Nacional de Planeación</v>
          </cell>
          <cell r="H616">
            <v>5246</v>
          </cell>
          <cell r="I616" t="str">
            <v>Entidades territoriales utilizando la nueva herramienta de gestión integrada y sistematizada</v>
          </cell>
          <cell r="J616" t="str">
            <v>Producto</v>
          </cell>
          <cell r="K616" t="str">
            <v>Sectorial</v>
          </cell>
          <cell r="L616" t="str">
            <v>SI</v>
          </cell>
          <cell r="M616" t="str">
            <v>NO</v>
          </cell>
          <cell r="N616" t="str">
            <v>NO</v>
          </cell>
          <cell r="O616" t="str">
            <v>NO</v>
          </cell>
          <cell r="P616" t="str">
            <v>Entidades</v>
          </cell>
          <cell r="Q616" t="str">
            <v>Anual</v>
          </cell>
          <cell r="R616" t="str">
            <v>Capacidad</v>
          </cell>
          <cell r="S616">
            <v>0</v>
          </cell>
          <cell r="T616">
            <v>0</v>
          </cell>
          <cell r="U616">
            <v>0</v>
          </cell>
          <cell r="V616">
            <v>50</v>
          </cell>
          <cell r="W616">
            <v>150</v>
          </cell>
          <cell r="X616">
            <v>150</v>
          </cell>
          <cell r="Y616">
            <v>0</v>
          </cell>
          <cell r="Z616">
            <v>0</v>
          </cell>
          <cell r="AA616">
            <v>0</v>
          </cell>
          <cell r="AB616">
            <v>0</v>
          </cell>
          <cell r="AC616">
            <v>0</v>
          </cell>
          <cell r="AD616">
            <v>0</v>
          </cell>
          <cell r="AE616">
            <v>0</v>
          </cell>
          <cell r="AF616">
            <v>0</v>
          </cell>
          <cell r="AG616">
            <v>0</v>
          </cell>
          <cell r="AH616" t="str">
            <v>Juan Miguel Durán Prieto</v>
          </cell>
          <cell r="AI616" t="str">
            <v>jmduran@dnp.gov.co</v>
          </cell>
          <cell r="AJ616">
            <v>30</v>
          </cell>
          <cell r="AK616">
            <v>0</v>
          </cell>
          <cell r="AL616">
            <v>0</v>
          </cell>
        </row>
        <row r="617">
          <cell r="A617">
            <v>4507</v>
          </cell>
          <cell r="B617" t="str">
            <v>Todos por un Nuevo País</v>
          </cell>
          <cell r="C617" t="str">
            <v>Seguridad, justicia y democracia para la construcción de paz</v>
          </cell>
          <cell r="D617" t="str">
            <v>Fortalecer y articular los mecanismos de transición hacia la paz</v>
          </cell>
          <cell r="E617" t="str">
            <v>Planeación Nacional</v>
          </cell>
          <cell r="F617" t="str">
            <v>DNP</v>
          </cell>
          <cell r="G617" t="str">
            <v>Promoción y fomento de la eficiencia gubernamental desde el Departamento Nacional de Planeación</v>
          </cell>
          <cell r="H617">
            <v>4507</v>
          </cell>
          <cell r="I617" t="str">
            <v>Ferias Nacionales de Servicio al Ciudadano realizadas</v>
          </cell>
          <cell r="J617" t="str">
            <v>Producto</v>
          </cell>
          <cell r="K617" t="str">
            <v>Sectorial</v>
          </cell>
          <cell r="L617" t="str">
            <v>SI</v>
          </cell>
          <cell r="M617" t="str">
            <v>NO</v>
          </cell>
          <cell r="N617" t="str">
            <v>NO</v>
          </cell>
          <cell r="O617" t="str">
            <v>SI</v>
          </cell>
          <cell r="P617" t="str">
            <v>Ferias</v>
          </cell>
          <cell r="Q617" t="str">
            <v>Semestral</v>
          </cell>
          <cell r="R617" t="str">
            <v>Acumulado</v>
          </cell>
          <cell r="S617">
            <v>23</v>
          </cell>
          <cell r="T617">
            <v>6</v>
          </cell>
          <cell r="U617">
            <v>6</v>
          </cell>
          <cell r="V617">
            <v>6</v>
          </cell>
          <cell r="W617">
            <v>6</v>
          </cell>
          <cell r="X617">
            <v>24</v>
          </cell>
          <cell r="Y617">
            <v>0</v>
          </cell>
          <cell r="Z617">
            <v>0</v>
          </cell>
          <cell r="AA617">
            <v>0</v>
          </cell>
          <cell r="AB617">
            <v>0</v>
          </cell>
          <cell r="AC617">
            <v>0</v>
          </cell>
          <cell r="AD617">
            <v>0</v>
          </cell>
          <cell r="AE617" t="str">
            <v>Se llevó a cabo la primera Feria Nacional de Servicio al Ciudadano en Quibdó, el 30 de abril de 2016, en donde asistieron 13.000 personas, 82 entidades, y se atendieron más de 400 trámites. El primer informe detallado de feria se encuentra en proceso de r</v>
          </cell>
          <cell r="AF617">
            <v>42490.208333333299</v>
          </cell>
          <cell r="AG617">
            <v>42501.664568321801</v>
          </cell>
          <cell r="AH617" t="str">
            <v>Juan Carlos Rodríguez Arana</v>
          </cell>
          <cell r="AI617" t="str">
            <v>jcrodrigueza@dnp.gov.co</v>
          </cell>
          <cell r="AJ617">
            <v>0</v>
          </cell>
          <cell r="AK617">
            <v>0</v>
          </cell>
          <cell r="AL617">
            <v>0</v>
          </cell>
        </row>
        <row r="618">
          <cell r="A618">
            <v>4527</v>
          </cell>
          <cell r="B618" t="str">
            <v>Todos por un Nuevo País</v>
          </cell>
          <cell r="C618" t="str">
            <v>Seguridad, justicia y democracia para la construcción de paz</v>
          </cell>
          <cell r="D618" t="str">
            <v>Fortalecer y articular los mecanismos de transición hacia la paz</v>
          </cell>
          <cell r="E618" t="str">
            <v>Planeación Nacional</v>
          </cell>
          <cell r="F618" t="str">
            <v>DNP</v>
          </cell>
          <cell r="G618" t="str">
            <v>Promoción y fomento de la eficiencia gubernamental desde el Departamento Nacional de Planeación</v>
          </cell>
          <cell r="H618">
            <v>4527</v>
          </cell>
          <cell r="I618" t="str">
            <v>Matrices de gestión de recomendaciones de evaluaciones finalizadas, concertadas con las entidades ejecutoras</v>
          </cell>
          <cell r="J618" t="str">
            <v>Gestión</v>
          </cell>
          <cell r="K618" t="str">
            <v>Sectorial</v>
          </cell>
          <cell r="L618" t="str">
            <v>SI</v>
          </cell>
          <cell r="M618" t="str">
            <v>NO</v>
          </cell>
          <cell r="N618" t="str">
            <v>NO</v>
          </cell>
          <cell r="O618" t="str">
            <v>SI</v>
          </cell>
          <cell r="P618" t="str">
            <v>Matrices de gestión de recomendaciones</v>
          </cell>
          <cell r="Q618" t="str">
            <v>Semestral</v>
          </cell>
          <cell r="R618" t="str">
            <v>Capacidad</v>
          </cell>
          <cell r="S618">
            <v>4</v>
          </cell>
          <cell r="T618">
            <v>10</v>
          </cell>
          <cell r="U618">
            <v>16</v>
          </cell>
          <cell r="V618">
            <v>22</v>
          </cell>
          <cell r="W618">
            <v>30</v>
          </cell>
          <cell r="X618">
            <v>30</v>
          </cell>
          <cell r="Y618">
            <v>0</v>
          </cell>
          <cell r="Z618">
            <v>0</v>
          </cell>
          <cell r="AA618">
            <v>0</v>
          </cell>
          <cell r="AB618">
            <v>0</v>
          </cell>
          <cell r="AC618">
            <v>0</v>
          </cell>
          <cell r="AD618">
            <v>0</v>
          </cell>
          <cell r="AE618" t="str">
            <v>A partir del Plan de Transferencia e Implementación de Recomendaciones, producto del desarrollo de la evaluación la Dirección de Seguimiento y Evaluación de Políticas Públicas adelantó el proceso de depuración y priorización de matrices de recomendaciones</v>
          </cell>
          <cell r="AF618">
            <v>42490.208333333299</v>
          </cell>
          <cell r="AG618">
            <v>42501.669126770801</v>
          </cell>
          <cell r="AH618" t="str">
            <v>Norma Janeth Gómez</v>
          </cell>
          <cell r="AI618" t="str">
            <v>nogomez@dnp.gov.co</v>
          </cell>
          <cell r="AJ618">
            <v>0</v>
          </cell>
          <cell r="AK618">
            <v>0</v>
          </cell>
          <cell r="AL618">
            <v>0</v>
          </cell>
        </row>
        <row r="619">
          <cell r="A619">
            <v>4528</v>
          </cell>
          <cell r="B619" t="str">
            <v>Todos por un Nuevo País</v>
          </cell>
          <cell r="C619" t="str">
            <v>Seguridad, justicia y democracia para la construcción de paz</v>
          </cell>
          <cell r="D619" t="str">
            <v>Fortalecer y articular los mecanismos de transición hacia la paz</v>
          </cell>
          <cell r="E619" t="str">
            <v>Planeación Nacional</v>
          </cell>
          <cell r="F619" t="str">
            <v>DNP</v>
          </cell>
          <cell r="G619" t="str">
            <v>Promoción y fomento de la eficiencia gubernamental desde el Departamento Nacional de Planeación</v>
          </cell>
          <cell r="H619">
            <v>4528</v>
          </cell>
          <cell r="I619" t="str">
            <v>Levantamientos de la encuesta de percepción ciudadana</v>
          </cell>
          <cell r="J619" t="str">
            <v>Producto</v>
          </cell>
          <cell r="K619" t="str">
            <v>Sectorial</v>
          </cell>
          <cell r="L619" t="str">
            <v>SI</v>
          </cell>
          <cell r="M619" t="str">
            <v>NO</v>
          </cell>
          <cell r="N619" t="str">
            <v>NO</v>
          </cell>
          <cell r="O619" t="str">
            <v>SI</v>
          </cell>
          <cell r="P619" t="str">
            <v>Levantamientos de encuestas</v>
          </cell>
          <cell r="Q619" t="str">
            <v>Anual</v>
          </cell>
          <cell r="R619" t="str">
            <v>Acumulado</v>
          </cell>
          <cell r="S619">
            <v>8</v>
          </cell>
          <cell r="T619">
            <v>1</v>
          </cell>
          <cell r="U619">
            <v>2</v>
          </cell>
          <cell r="V619">
            <v>2</v>
          </cell>
          <cell r="W619">
            <v>1</v>
          </cell>
          <cell r="X619">
            <v>6</v>
          </cell>
          <cell r="Y619">
            <v>0</v>
          </cell>
          <cell r="Z619">
            <v>0</v>
          </cell>
          <cell r="AA619">
            <v>0</v>
          </cell>
          <cell r="AB619">
            <v>0</v>
          </cell>
          <cell r="AC619">
            <v>0</v>
          </cell>
          <cell r="AD619">
            <v>0</v>
          </cell>
          <cell r="AE619" t="str">
            <v>Se continuó con el trabajo de campo. Con corte al 24 de abril de 2016 se habían realizado 4.886 encuestas de 9.711 programadas, llevando un avance del 50,3%. El trabajo de campo espera culminarse en el mes de mayo. Adicionalmente, la firma consultora envi</v>
          </cell>
          <cell r="AF619">
            <v>42490.208333333299</v>
          </cell>
          <cell r="AG619">
            <v>42502.455511608801</v>
          </cell>
          <cell r="AH619" t="str">
            <v>Sasha Magyaroff</v>
          </cell>
          <cell r="AI619" t="str">
            <v>smagyaroff@dnp.gov.co</v>
          </cell>
          <cell r="AJ619">
            <v>0</v>
          </cell>
          <cell r="AK619">
            <v>0</v>
          </cell>
          <cell r="AL619">
            <v>0</v>
          </cell>
        </row>
        <row r="620">
          <cell r="A620">
            <v>4529</v>
          </cell>
          <cell r="B620" t="str">
            <v>Todos por un Nuevo País</v>
          </cell>
          <cell r="C620" t="str">
            <v>Seguridad, justicia y democracia para la construcción de paz</v>
          </cell>
          <cell r="D620" t="str">
            <v>Fortalecer y articular los mecanismos de transición hacia la paz</v>
          </cell>
          <cell r="E620" t="str">
            <v>Planeación Nacional</v>
          </cell>
          <cell r="F620" t="str">
            <v>DNP</v>
          </cell>
          <cell r="G620" t="str">
            <v>Promoción y fomento de la eficiencia gubernamental desde el Departamento Nacional de Planeación</v>
          </cell>
          <cell r="H620">
            <v>4529</v>
          </cell>
          <cell r="I620" t="str">
            <v>Territorios con capacidades de construcción de paz con carácter participativo</v>
          </cell>
          <cell r="J620" t="str">
            <v>Resultado</v>
          </cell>
          <cell r="K620" t="str">
            <v>Sectorial</v>
          </cell>
          <cell r="L620" t="str">
            <v>SI</v>
          </cell>
          <cell r="M620" t="str">
            <v>NO</v>
          </cell>
          <cell r="N620" t="str">
            <v>NO</v>
          </cell>
          <cell r="O620" t="str">
            <v>SI</v>
          </cell>
          <cell r="P620" t="str">
            <v>Territorios</v>
          </cell>
          <cell r="Q620" t="str">
            <v>Anual</v>
          </cell>
          <cell r="R620" t="str">
            <v>Acumulado</v>
          </cell>
          <cell r="S620">
            <v>0</v>
          </cell>
          <cell r="T620">
            <v>4</v>
          </cell>
          <cell r="U620">
            <v>4</v>
          </cell>
          <cell r="V620">
            <v>4</v>
          </cell>
          <cell r="W620">
            <v>4</v>
          </cell>
          <cell r="X620">
            <v>16</v>
          </cell>
          <cell r="Y620">
            <v>0</v>
          </cell>
          <cell r="Z620">
            <v>0</v>
          </cell>
          <cell r="AA620">
            <v>0</v>
          </cell>
          <cell r="AB620">
            <v>0</v>
          </cell>
          <cell r="AC620">
            <v>0</v>
          </cell>
          <cell r="AD620">
            <v>0</v>
          </cell>
          <cell r="AE620" t="str">
            <v>El 8 de abril se llevó a cabo un taller con el DAFP, la ESAP, el DNP y la Oficina del Alto Comisionado para la Paz (OACP) para identificarlos pasos a seguir en la Estrategia de Fortalecimiento de Capacidades para la Construcción de paz. Esta estrategia se</v>
          </cell>
          <cell r="AF620">
            <v>42490.208333333299</v>
          </cell>
          <cell r="AG620">
            <v>42501.664299039403</v>
          </cell>
          <cell r="AH620" t="str">
            <v>Lina María García Muñóz</v>
          </cell>
          <cell r="AI620" t="str">
            <v>lmgarcia@dnp.gov.co</v>
          </cell>
          <cell r="AJ620">
            <v>0</v>
          </cell>
          <cell r="AK620">
            <v>0</v>
          </cell>
          <cell r="AL620">
            <v>0</v>
          </cell>
        </row>
        <row r="621">
          <cell r="A621">
            <v>4532</v>
          </cell>
          <cell r="B621" t="str">
            <v>Todos por un Nuevo País</v>
          </cell>
          <cell r="C621" t="str">
            <v>Seguridad, justicia y democracia para la construcción de paz</v>
          </cell>
          <cell r="D621" t="str">
            <v>Fortalecer y articular los mecanismos de transición hacia la paz</v>
          </cell>
          <cell r="E621" t="str">
            <v>Planeación Nacional</v>
          </cell>
          <cell r="F621" t="str">
            <v>DNP</v>
          </cell>
          <cell r="G621" t="str">
            <v>Promoción y fomento de la eficiencia gubernamental desde el Departamento Nacional de Planeación</v>
          </cell>
          <cell r="H621">
            <v>4532</v>
          </cell>
          <cell r="I621" t="str">
            <v>Solicitudes de información a municipios por parte de entidades nacional, entidades de control y departamentos</v>
          </cell>
          <cell r="J621" t="str">
            <v>Producto</v>
          </cell>
          <cell r="K621" t="str">
            <v>Sectorial</v>
          </cell>
          <cell r="L621" t="str">
            <v>SI</v>
          </cell>
          <cell r="M621" t="str">
            <v>NO</v>
          </cell>
          <cell r="N621" t="str">
            <v>NO</v>
          </cell>
          <cell r="O621" t="str">
            <v>SI</v>
          </cell>
          <cell r="P621" t="str">
            <v>Tasa</v>
          </cell>
          <cell r="Q621" t="str">
            <v>Anual</v>
          </cell>
          <cell r="R621" t="str">
            <v>Reducción</v>
          </cell>
          <cell r="S621">
            <v>200</v>
          </cell>
          <cell r="T621">
            <v>200</v>
          </cell>
          <cell r="U621">
            <v>200</v>
          </cell>
          <cell r="V621">
            <v>190</v>
          </cell>
          <cell r="W621">
            <v>190</v>
          </cell>
          <cell r="X621">
            <v>190</v>
          </cell>
          <cell r="Y621">
            <v>0</v>
          </cell>
          <cell r="Z621">
            <v>0</v>
          </cell>
          <cell r="AA621">
            <v>0</v>
          </cell>
          <cell r="AB621">
            <v>0</v>
          </cell>
          <cell r="AC621">
            <v>0</v>
          </cell>
          <cell r="AD621">
            <v>0</v>
          </cell>
          <cell r="AE621">
            <v>0</v>
          </cell>
          <cell r="AF621">
            <v>0</v>
          </cell>
          <cell r="AG621">
            <v>0</v>
          </cell>
          <cell r="AH621" t="str">
            <v>Ivan Osejo Villamil</v>
          </cell>
          <cell r="AI621" t="str">
            <v>iosejo@dnp.gov.co</v>
          </cell>
          <cell r="AJ621">
            <v>120</v>
          </cell>
          <cell r="AK621">
            <v>0</v>
          </cell>
          <cell r="AL621">
            <v>0</v>
          </cell>
        </row>
        <row r="622">
          <cell r="A622">
            <v>4533</v>
          </cell>
          <cell r="B622" t="str">
            <v>Todos por un Nuevo País</v>
          </cell>
          <cell r="C622" t="str">
            <v>Seguridad, justicia y democracia para la construcción de paz</v>
          </cell>
          <cell r="D622" t="str">
            <v>Fortalecer y articular los mecanismos de transición hacia la paz</v>
          </cell>
          <cell r="E622" t="str">
            <v>Planeación Nacional</v>
          </cell>
          <cell r="F622" t="str">
            <v>DNP</v>
          </cell>
          <cell r="G622" t="str">
            <v>Promoción y fomento de la eficiencia gubernamental desde el Departamento Nacional de Planeación</v>
          </cell>
          <cell r="H622">
            <v>4533</v>
          </cell>
          <cell r="I622" t="str">
            <v>Planes estratégicos territoriales para la construcción de paz construidos y en proceso de implementación</v>
          </cell>
          <cell r="J622" t="str">
            <v>Producto</v>
          </cell>
          <cell r="K622" t="str">
            <v>Sectorial</v>
          </cell>
          <cell r="L622" t="str">
            <v>SI</v>
          </cell>
          <cell r="M622" t="str">
            <v>NO</v>
          </cell>
          <cell r="N622" t="str">
            <v>NO</v>
          </cell>
          <cell r="O622" t="str">
            <v>SI</v>
          </cell>
          <cell r="P622" t="str">
            <v>Planes estratégicos territoriales</v>
          </cell>
          <cell r="Q622" t="str">
            <v>Anual</v>
          </cell>
          <cell r="R622" t="str">
            <v>Acumulado</v>
          </cell>
          <cell r="S622">
            <v>0</v>
          </cell>
          <cell r="T622">
            <v>3</v>
          </cell>
          <cell r="U622">
            <v>3</v>
          </cell>
          <cell r="V622">
            <v>3</v>
          </cell>
          <cell r="W622">
            <v>3</v>
          </cell>
          <cell r="X622">
            <v>12</v>
          </cell>
          <cell r="Y622">
            <v>0</v>
          </cell>
          <cell r="Z622">
            <v>0</v>
          </cell>
          <cell r="AA622">
            <v>0</v>
          </cell>
          <cell r="AB622">
            <v>0</v>
          </cell>
          <cell r="AC622">
            <v>0</v>
          </cell>
          <cell r="AD622">
            <v>0</v>
          </cell>
          <cell r="AE622" t="str">
            <v>En el marco de la subvención ofrecida por la Agencia de cooperación Española AECID, se realizaron los ajustes sugeridos a la ficha del proyecto: “Asistencia a entidades territoriales priorizadas en la implementación de herramientas para la prevención y ge</v>
          </cell>
          <cell r="AF622">
            <v>42490.208333333299</v>
          </cell>
          <cell r="AG622">
            <v>42501.662782754604</v>
          </cell>
          <cell r="AH622" t="str">
            <v>Lina María García Muñóz</v>
          </cell>
          <cell r="AI622" t="str">
            <v>lmgarcia@dnp.gov.co</v>
          </cell>
          <cell r="AJ622">
            <v>0</v>
          </cell>
          <cell r="AK622">
            <v>0</v>
          </cell>
          <cell r="AL622">
            <v>0</v>
          </cell>
        </row>
        <row r="623">
          <cell r="A623">
            <v>4504</v>
          </cell>
          <cell r="B623" t="str">
            <v>Todos por un Nuevo País</v>
          </cell>
          <cell r="C623" t="str">
            <v>Seguridad, justicia y democracia para la construcción de paz</v>
          </cell>
          <cell r="D623" t="str">
            <v>Fortalecer y articular los mecanismos de transición hacia la paz</v>
          </cell>
          <cell r="E623" t="str">
            <v>Planeación Nacional</v>
          </cell>
          <cell r="F623" t="str">
            <v>DNP</v>
          </cell>
          <cell r="G623" t="str">
            <v>Promoción y fomento de la eficiencia gubernamental desde el Departamento Nacional de Planeación</v>
          </cell>
          <cell r="H623">
            <v>4504</v>
          </cell>
          <cell r="I623" t="str">
            <v>Índice de cumplimiento de la política de servicio al ciudadano a nivel nacional</v>
          </cell>
          <cell r="J623" t="str">
            <v>Resultado</v>
          </cell>
          <cell r="K623" t="str">
            <v>Sectorial</v>
          </cell>
          <cell r="L623" t="str">
            <v>SI</v>
          </cell>
          <cell r="M623" t="str">
            <v>NO</v>
          </cell>
          <cell r="N623" t="str">
            <v>NO</v>
          </cell>
          <cell r="O623" t="str">
            <v>SI</v>
          </cell>
          <cell r="P623" t="str">
            <v>Indice</v>
          </cell>
          <cell r="Q623" t="str">
            <v>Anual</v>
          </cell>
          <cell r="R623" t="str">
            <v>Flujo</v>
          </cell>
          <cell r="S623">
            <v>66.900000000000006</v>
          </cell>
          <cell r="T623">
            <v>67.69</v>
          </cell>
          <cell r="U623">
            <v>68.44</v>
          </cell>
          <cell r="V623">
            <v>69.19</v>
          </cell>
          <cell r="W623">
            <v>69.94</v>
          </cell>
          <cell r="X623">
            <v>69.94</v>
          </cell>
          <cell r="Y623">
            <v>0</v>
          </cell>
          <cell r="Z623">
            <v>0</v>
          </cell>
          <cell r="AA623">
            <v>0</v>
          </cell>
          <cell r="AB623">
            <v>0</v>
          </cell>
          <cell r="AC623">
            <v>0</v>
          </cell>
          <cell r="AD623">
            <v>0</v>
          </cell>
          <cell r="AE623" t="str">
            <v xml:space="preserve">Con respecto al seguimiento de la gestión de acompañamiento en el año 2015, se revisaron los Planes Anticorrupción de cada una de las entidades del orden nacional atendidas el año anterior. En cuanto a la intervención 2016, se entregaron los instrumentos </v>
          </cell>
          <cell r="AF623">
            <v>42490.208333333299</v>
          </cell>
          <cell r="AG623">
            <v>42501.614388310198</v>
          </cell>
          <cell r="AH623" t="str">
            <v>Juan Carlos Rodríguez Arana</v>
          </cell>
          <cell r="AI623" t="str">
            <v>jcrodrigueza@dnp.gov.co</v>
          </cell>
          <cell r="AJ623">
            <v>150</v>
          </cell>
          <cell r="AK623">
            <v>0</v>
          </cell>
          <cell r="AL623">
            <v>0</v>
          </cell>
        </row>
        <row r="624">
          <cell r="A624">
            <v>4506</v>
          </cell>
          <cell r="B624" t="str">
            <v>Todos por un Nuevo País</v>
          </cell>
          <cell r="C624" t="str">
            <v>Seguridad, justicia y democracia para la construcción de paz</v>
          </cell>
          <cell r="D624" t="str">
            <v>Fortalecer y articular los mecanismos de transición hacia la paz</v>
          </cell>
          <cell r="E624" t="str">
            <v>Planeación Nacional</v>
          </cell>
          <cell r="F624" t="str">
            <v>DNP</v>
          </cell>
          <cell r="G624" t="str">
            <v>Promoción y fomento de la eficiencia gubernamental desde el Departamento Nacional de Planeación</v>
          </cell>
          <cell r="H624">
            <v>4506</v>
          </cell>
          <cell r="I624" t="str">
            <v>Índice de Percepción ciudadana sobre la calidad y accesibilidad de los trámites y servicios de la Administración Pública</v>
          </cell>
          <cell r="J624" t="str">
            <v>Resultado</v>
          </cell>
          <cell r="K624" t="str">
            <v>Sectorial</v>
          </cell>
          <cell r="L624" t="str">
            <v>SI</v>
          </cell>
          <cell r="M624" t="str">
            <v>NO</v>
          </cell>
          <cell r="N624" t="str">
            <v>NO</v>
          </cell>
          <cell r="O624" t="str">
            <v>SI</v>
          </cell>
          <cell r="P624" t="str">
            <v>Indice</v>
          </cell>
          <cell r="Q624" t="str">
            <v>Anual</v>
          </cell>
          <cell r="R624" t="str">
            <v>Flujo</v>
          </cell>
          <cell r="S624">
            <v>58.9</v>
          </cell>
          <cell r="T624">
            <v>60.447000000000003</v>
          </cell>
          <cell r="U624">
            <v>61.965000000000003</v>
          </cell>
          <cell r="V624">
            <v>63.481999999999999</v>
          </cell>
          <cell r="W624">
            <v>65</v>
          </cell>
          <cell r="X624">
            <v>65</v>
          </cell>
          <cell r="Y624">
            <v>0</v>
          </cell>
          <cell r="Z624">
            <v>0</v>
          </cell>
          <cell r="AA624">
            <v>0</v>
          </cell>
          <cell r="AB624">
            <v>0</v>
          </cell>
          <cell r="AC624">
            <v>0</v>
          </cell>
          <cell r="AD624">
            <v>0</v>
          </cell>
          <cell r="AE624" t="str">
            <v>Se dio inicio a la estructuración de una nueva herramienta; el observatorio ciudadano. Se está en proceso de establecer el objetivo y su alcance, así como los posibles mecanismos a explorar. Con respecto a la norma técnica en servicio al ciudadano, se fir</v>
          </cell>
          <cell r="AF624">
            <v>42490.208333333299</v>
          </cell>
          <cell r="AG624">
            <v>42501.663423460603</v>
          </cell>
          <cell r="AH624" t="str">
            <v>Juan Carlos Rodríguez Arana</v>
          </cell>
          <cell r="AI624" t="str">
            <v>jcrodrigueza@dnp.gov.co</v>
          </cell>
          <cell r="AJ624">
            <v>30</v>
          </cell>
          <cell r="AK624">
            <v>0</v>
          </cell>
          <cell r="AL624">
            <v>0</v>
          </cell>
        </row>
        <row r="625">
          <cell r="A625">
            <v>5291</v>
          </cell>
          <cell r="B625" t="str">
            <v>Todos por un Nuevo País</v>
          </cell>
          <cell r="C625" t="str">
            <v>Buen Gobierno</v>
          </cell>
          <cell r="D625" t="str">
            <v>Fortalecer la articulación Nación-territorio</v>
          </cell>
          <cell r="E625" t="str">
            <v>Planeación Nacional</v>
          </cell>
          <cell r="F625" t="str">
            <v>DNP</v>
          </cell>
          <cell r="G625" t="str">
            <v>Gestión pública orientada a resultados</v>
          </cell>
          <cell r="H625">
            <v>5291</v>
          </cell>
          <cell r="I625" t="str">
            <v>Porcentaje del presupuesto de inversión de SGR y PGN orientado a resultados, en proceso de implementación</v>
          </cell>
          <cell r="J625" t="str">
            <v>Gestión</v>
          </cell>
          <cell r="K625" t="str">
            <v>Sectorial</v>
          </cell>
          <cell r="L625" t="str">
            <v>NO</v>
          </cell>
          <cell r="M625" t="str">
            <v>NO</v>
          </cell>
          <cell r="N625" t="str">
            <v>NO</v>
          </cell>
          <cell r="O625" t="str">
            <v>SI</v>
          </cell>
          <cell r="P625" t="str">
            <v>Porcentaje</v>
          </cell>
          <cell r="Q625" t="str">
            <v>Anual</v>
          </cell>
          <cell r="R625" t="str">
            <v>Flujo</v>
          </cell>
          <cell r="S625">
            <v>0</v>
          </cell>
          <cell r="T625">
            <v>12</v>
          </cell>
          <cell r="U625">
            <v>40</v>
          </cell>
          <cell r="V625">
            <v>70</v>
          </cell>
          <cell r="W625">
            <v>90</v>
          </cell>
          <cell r="X625">
            <v>90</v>
          </cell>
          <cell r="Y625">
            <v>0</v>
          </cell>
          <cell r="Z625">
            <v>0</v>
          </cell>
          <cell r="AA625">
            <v>0</v>
          </cell>
          <cell r="AB625">
            <v>0</v>
          </cell>
          <cell r="AC625">
            <v>0</v>
          </cell>
          <cell r="AD625">
            <v>0</v>
          </cell>
          <cell r="AE625" t="str">
            <v>El Banco Mundial continúa con la definición y diseño de la metodología de revisiones de gasto con el fin de iniciar la implementación en los sectores seleccionados en el mes de mayo.</v>
          </cell>
          <cell r="AF625">
            <v>42490.208333333299</v>
          </cell>
          <cell r="AG625">
            <v>42501.662002546298</v>
          </cell>
          <cell r="AH625" t="str">
            <v>Carolina Londoño Araque</v>
          </cell>
          <cell r="AI625" t="str">
            <v>clondono@dnp.gov.co</v>
          </cell>
          <cell r="AJ625">
            <v>0</v>
          </cell>
          <cell r="AK625">
            <v>0</v>
          </cell>
          <cell r="AL625">
            <v>0</v>
          </cell>
        </row>
        <row r="626">
          <cell r="A626">
            <v>4509</v>
          </cell>
          <cell r="B626" t="str">
            <v>Todos por un Nuevo País</v>
          </cell>
          <cell r="C626" t="str">
            <v>Buen Gobierno</v>
          </cell>
          <cell r="D626" t="str">
            <v>Fortalecer la articulación Nación-territorio</v>
          </cell>
          <cell r="E626" t="str">
            <v>Planeación Nacional</v>
          </cell>
          <cell r="F626" t="str">
            <v>DNP</v>
          </cell>
          <cell r="G626" t="str">
            <v>Promoción del desarrollo y la convergencia regional</v>
          </cell>
          <cell r="H626">
            <v>4509</v>
          </cell>
          <cell r="I626" t="str">
            <v>Municipios con bajo desempeño integral - Meta Nacional</v>
          </cell>
          <cell r="J626" t="str">
            <v>Resultado</v>
          </cell>
          <cell r="K626" t="str">
            <v>Sectorial</v>
          </cell>
          <cell r="L626" t="str">
            <v>SI</v>
          </cell>
          <cell r="M626" t="str">
            <v>SI</v>
          </cell>
          <cell r="N626" t="str">
            <v>NO</v>
          </cell>
          <cell r="O626" t="str">
            <v>SI</v>
          </cell>
          <cell r="P626" t="str">
            <v>Municipios</v>
          </cell>
          <cell r="Q626" t="str">
            <v>Anual</v>
          </cell>
          <cell r="R626" t="str">
            <v>Reducción</v>
          </cell>
          <cell r="S626">
            <v>250</v>
          </cell>
          <cell r="T626">
            <v>232</v>
          </cell>
          <cell r="U626">
            <v>213</v>
          </cell>
          <cell r="V626">
            <v>206</v>
          </cell>
          <cell r="W626">
            <v>196</v>
          </cell>
          <cell r="X626">
            <v>196</v>
          </cell>
          <cell r="Y626">
            <v>0</v>
          </cell>
          <cell r="Z626">
            <v>0</v>
          </cell>
          <cell r="AA626">
            <v>0</v>
          </cell>
          <cell r="AB626">
            <v>0</v>
          </cell>
          <cell r="AC626">
            <v>0</v>
          </cell>
          <cell r="AD626">
            <v>0</v>
          </cell>
          <cell r="AE626" t="str">
            <v>Se ajustaron los aplicativos SIEE y SICEP Gestión Web para el reporte de la información que inicia en el mes de mayo. Se emitió la Circular 11-4 de 2016 donde se entregan las Orientaciones, procedimientos e instrumentos para el reporte de la información r</v>
          </cell>
          <cell r="AF626">
            <v>42490.208333333299</v>
          </cell>
          <cell r="AG626">
            <v>42502.435280011603</v>
          </cell>
          <cell r="AH626" t="str">
            <v>Ivan Osejo Villamil</v>
          </cell>
          <cell r="AI626" t="str">
            <v>iosejo@dnp.gov.co</v>
          </cell>
          <cell r="AJ626">
            <v>240</v>
          </cell>
          <cell r="AK626">
            <v>0</v>
          </cell>
          <cell r="AL626">
            <v>0</v>
          </cell>
        </row>
        <row r="627">
          <cell r="A627">
            <v>4523</v>
          </cell>
          <cell r="B627" t="str">
            <v>Todos por un Nuevo País</v>
          </cell>
          <cell r="C627" t="str">
            <v>Buen Gobierno</v>
          </cell>
          <cell r="D627" t="str">
            <v>Fortalecer la articulación Nación-territorio</v>
          </cell>
          <cell r="E627" t="str">
            <v>Planeación Nacional</v>
          </cell>
          <cell r="F627" t="str">
            <v>DNP</v>
          </cell>
          <cell r="G627" t="str">
            <v>Promoción del desarrollo y la convergencia regional</v>
          </cell>
          <cell r="H627">
            <v>4523</v>
          </cell>
          <cell r="I627" t="str">
            <v>Regiones con modelo tendencial de ocupación</v>
          </cell>
          <cell r="J627" t="str">
            <v>Resultado</v>
          </cell>
          <cell r="K627" t="str">
            <v>Sectorial</v>
          </cell>
          <cell r="L627" t="str">
            <v>SI</v>
          </cell>
          <cell r="M627" t="str">
            <v>NO</v>
          </cell>
          <cell r="N627" t="str">
            <v>NO</v>
          </cell>
          <cell r="O627" t="str">
            <v>SI</v>
          </cell>
          <cell r="P627" t="str">
            <v>Modelo de escenarios de ocupación</v>
          </cell>
          <cell r="Q627" t="str">
            <v>Anual</v>
          </cell>
          <cell r="R627" t="str">
            <v>Acumulado</v>
          </cell>
          <cell r="S627">
            <v>0</v>
          </cell>
          <cell r="T627">
            <v>1</v>
          </cell>
          <cell r="U627">
            <v>4</v>
          </cell>
          <cell r="V627">
            <v>2</v>
          </cell>
          <cell r="W627">
            <v>0</v>
          </cell>
          <cell r="X627">
            <v>7</v>
          </cell>
          <cell r="Y627">
            <v>0</v>
          </cell>
          <cell r="Z627">
            <v>0</v>
          </cell>
          <cell r="AA627">
            <v>0</v>
          </cell>
          <cell r="AB627">
            <v>0</v>
          </cell>
          <cell r="AC627">
            <v>0</v>
          </cell>
          <cell r="AD627">
            <v>0</v>
          </cell>
          <cell r="AE627" t="str">
            <v>En avance a la formulación del modelo para la región de llanos, se presenta un documento borrador donde se indica la propuesta metodológica, el alcance del modelo y las acciones adelantadas para el desarrollo de la formulación de los escenarios tendencial</v>
          </cell>
          <cell r="AF627">
            <v>42460.208333333299</v>
          </cell>
          <cell r="AG627">
            <v>42468.628334259301</v>
          </cell>
          <cell r="AH627" t="str">
            <v>Carlos Alberto Aparicio Patiño</v>
          </cell>
          <cell r="AI627" t="str">
            <v>caparicio@dnp.gov.co</v>
          </cell>
          <cell r="AJ627">
            <v>7</v>
          </cell>
          <cell r="AK627">
            <v>0</v>
          </cell>
          <cell r="AL627">
            <v>0</v>
          </cell>
        </row>
        <row r="628">
          <cell r="A628">
            <v>4524</v>
          </cell>
          <cell r="B628" t="str">
            <v>Todos por un Nuevo País</v>
          </cell>
          <cell r="C628" t="str">
            <v>Buen Gobierno</v>
          </cell>
          <cell r="D628" t="str">
            <v>Fortalecer la articulación Nación-territorio</v>
          </cell>
          <cell r="E628" t="str">
            <v>Planeación Nacional</v>
          </cell>
          <cell r="F628" t="str">
            <v>DNP</v>
          </cell>
          <cell r="G628" t="str">
            <v>Promoción del desarrollo y la convergencia regional</v>
          </cell>
          <cell r="H628">
            <v>4524</v>
          </cell>
          <cell r="I628" t="str">
            <v>Porcentaje de implementación de Plan Todos Somos PaZcífico</v>
          </cell>
          <cell r="J628" t="str">
            <v>Resultado</v>
          </cell>
          <cell r="K628" t="str">
            <v>Sectorial</v>
          </cell>
          <cell r="L628" t="str">
            <v>SI</v>
          </cell>
          <cell r="M628" t="str">
            <v>NO</v>
          </cell>
          <cell r="N628" t="str">
            <v>NO</v>
          </cell>
          <cell r="O628" t="str">
            <v>SI</v>
          </cell>
          <cell r="P628" t="str">
            <v>Porcentaje</v>
          </cell>
          <cell r="Q628" t="str">
            <v>Anual</v>
          </cell>
          <cell r="R628" t="str">
            <v>Capacidad</v>
          </cell>
          <cell r="S628">
            <v>0</v>
          </cell>
          <cell r="T628">
            <v>10</v>
          </cell>
          <cell r="U628">
            <v>30</v>
          </cell>
          <cell r="V628">
            <v>60</v>
          </cell>
          <cell r="W628">
            <v>100</v>
          </cell>
          <cell r="X628">
            <v>100</v>
          </cell>
          <cell r="Y628">
            <v>0</v>
          </cell>
          <cell r="Z628">
            <v>0</v>
          </cell>
          <cell r="AA628">
            <v>0</v>
          </cell>
          <cell r="AB628">
            <v>0</v>
          </cell>
          <cell r="AC628">
            <v>0</v>
          </cell>
          <cell r="AD628">
            <v>0</v>
          </cell>
          <cell r="AE628" t="str">
            <v>Se realiza la primera sesión de la Junta Administradora del Fondo para el Desarrollo del Plan Todos Somos PaZcífico con el fin de aprobar el presupuesto de cooperación técnica del BID.</v>
          </cell>
          <cell r="AF628">
            <v>42460.208333333299</v>
          </cell>
          <cell r="AG628">
            <v>42465.427198726902</v>
          </cell>
          <cell r="AH628" t="str">
            <v>Carlos Alberto Aparicio Patiño</v>
          </cell>
          <cell r="AI628" t="str">
            <v>caparicio@dnp.gov.co</v>
          </cell>
          <cell r="AJ628">
            <v>30</v>
          </cell>
          <cell r="AK628">
            <v>0</v>
          </cell>
          <cell r="AL628">
            <v>0</v>
          </cell>
        </row>
        <row r="629">
          <cell r="A629">
            <v>4525</v>
          </cell>
          <cell r="B629" t="str">
            <v>Todos por un Nuevo País</v>
          </cell>
          <cell r="C629" t="str">
            <v>Buen Gobierno</v>
          </cell>
          <cell r="D629" t="str">
            <v>Fortalecer la articulación Nación-territorio</v>
          </cell>
          <cell r="E629" t="str">
            <v>Planeación Nacional</v>
          </cell>
          <cell r="F629" t="str">
            <v>DNP</v>
          </cell>
          <cell r="G629" t="str">
            <v>Promoción del desarrollo y la convergencia regional</v>
          </cell>
          <cell r="H629">
            <v>4525</v>
          </cell>
          <cell r="I629" t="str">
            <v>Sectores con lineamientos estratégicos de Ordenamiento Territorial formulados</v>
          </cell>
          <cell r="J629" t="str">
            <v>Producto</v>
          </cell>
          <cell r="K629" t="str">
            <v>Sectorial</v>
          </cell>
          <cell r="L629" t="str">
            <v>SI</v>
          </cell>
          <cell r="M629" t="str">
            <v>NO</v>
          </cell>
          <cell r="N629" t="str">
            <v>NO</v>
          </cell>
          <cell r="O629" t="str">
            <v>SI</v>
          </cell>
          <cell r="P629" t="str">
            <v>Sectores</v>
          </cell>
          <cell r="Q629" t="str">
            <v>Anual</v>
          </cell>
          <cell r="R629" t="str">
            <v>Acumulado</v>
          </cell>
          <cell r="S629">
            <v>0</v>
          </cell>
          <cell r="T629">
            <v>0</v>
          </cell>
          <cell r="U629">
            <v>5</v>
          </cell>
          <cell r="V629">
            <v>5</v>
          </cell>
          <cell r="W629">
            <v>6</v>
          </cell>
          <cell r="X629">
            <v>16</v>
          </cell>
          <cell r="Y629">
            <v>0</v>
          </cell>
          <cell r="Z629">
            <v>0</v>
          </cell>
          <cell r="AA629">
            <v>0</v>
          </cell>
          <cell r="AB629">
            <v>0</v>
          </cell>
          <cell r="AC629">
            <v>0</v>
          </cell>
          <cell r="AD629">
            <v>0</v>
          </cell>
          <cell r="AE629" t="str">
            <v xml:space="preserve">Se continuó con las discusiones y concertación del texto y alcance del Decreto entre los equipos técnicos y jurídicos de los sectores involucrados. </v>
          </cell>
          <cell r="AF629">
            <v>42400.208333333299</v>
          </cell>
          <cell r="AG629">
            <v>42405.6525722222</v>
          </cell>
          <cell r="AH629" t="str">
            <v>Carlos Alberto Aparicio Patiño</v>
          </cell>
          <cell r="AI629" t="str">
            <v>caparicio@dnp.gov.co</v>
          </cell>
          <cell r="AJ629">
            <v>15</v>
          </cell>
          <cell r="AK629">
            <v>0</v>
          </cell>
          <cell r="AL629">
            <v>0</v>
          </cell>
        </row>
        <row r="630">
          <cell r="A630">
            <v>4530</v>
          </cell>
          <cell r="B630" t="str">
            <v>Todos por un Nuevo País</v>
          </cell>
          <cell r="C630" t="str">
            <v>Buen Gobierno</v>
          </cell>
          <cell r="D630" t="str">
            <v>Fortalecer la articulación Nación-territorio</v>
          </cell>
          <cell r="E630" t="str">
            <v>Planeación Nacional</v>
          </cell>
          <cell r="F630" t="str">
            <v>DNP</v>
          </cell>
          <cell r="G630" t="str">
            <v>Promoción del desarrollo y la convergencia regional</v>
          </cell>
          <cell r="H630">
            <v>4530</v>
          </cell>
          <cell r="I630" t="str">
            <v>Organizaciones de planificación regional existentes donde participa el DNP</v>
          </cell>
          <cell r="J630" t="str">
            <v>Gestión</v>
          </cell>
          <cell r="K630" t="str">
            <v>Sectorial</v>
          </cell>
          <cell r="L630" t="str">
            <v>SI</v>
          </cell>
          <cell r="M630" t="str">
            <v>NO</v>
          </cell>
          <cell r="N630" t="str">
            <v>NO</v>
          </cell>
          <cell r="O630" t="str">
            <v>SI</v>
          </cell>
          <cell r="P630" t="str">
            <v>Organizaciones de planificación regional</v>
          </cell>
          <cell r="Q630" t="str">
            <v>Anual</v>
          </cell>
          <cell r="R630" t="str">
            <v>Capacidad</v>
          </cell>
          <cell r="S630">
            <v>0</v>
          </cell>
          <cell r="T630">
            <v>0</v>
          </cell>
          <cell r="U630">
            <v>2</v>
          </cell>
          <cell r="V630">
            <v>4</v>
          </cell>
          <cell r="W630">
            <v>6</v>
          </cell>
          <cell r="X630">
            <v>6</v>
          </cell>
          <cell r="Y630">
            <v>0</v>
          </cell>
          <cell r="Z630">
            <v>0</v>
          </cell>
          <cell r="AA630">
            <v>0</v>
          </cell>
          <cell r="AB630">
            <v>0</v>
          </cell>
          <cell r="AC630">
            <v>0</v>
          </cell>
          <cell r="AD630">
            <v>0</v>
          </cell>
          <cell r="AE630">
            <v>0</v>
          </cell>
          <cell r="AF630">
            <v>0</v>
          </cell>
          <cell r="AG630">
            <v>0</v>
          </cell>
          <cell r="AH630" t="str">
            <v>Carlos Alberto Aparicio Patiño</v>
          </cell>
          <cell r="AI630" t="str">
            <v>caparicio@dnp.gov.co</v>
          </cell>
          <cell r="AJ630">
            <v>30</v>
          </cell>
          <cell r="AK630">
            <v>0</v>
          </cell>
          <cell r="AL630">
            <v>0</v>
          </cell>
        </row>
        <row r="631">
          <cell r="A631">
            <v>5245</v>
          </cell>
          <cell r="B631" t="str">
            <v>Todos por un Nuevo País</v>
          </cell>
          <cell r="C631" t="str">
            <v>Buen Gobierno</v>
          </cell>
          <cell r="D631" t="str">
            <v>Fortalecer la articulación Nación-territorio</v>
          </cell>
          <cell r="E631" t="str">
            <v>Planeación Nacional</v>
          </cell>
          <cell r="F631" t="str">
            <v>DNP</v>
          </cell>
          <cell r="G631" t="str">
            <v>Promoción del desarrollo y la convergencia regional</v>
          </cell>
          <cell r="H631">
            <v>5245</v>
          </cell>
          <cell r="I631" t="str">
            <v>Hogares en pobreza rural por ingresos</v>
          </cell>
          <cell r="J631" t="str">
            <v>Resultado</v>
          </cell>
          <cell r="K631" t="str">
            <v>Sectorial</v>
          </cell>
          <cell r="L631" t="str">
            <v>SI</v>
          </cell>
          <cell r="M631" t="str">
            <v>NO</v>
          </cell>
          <cell r="N631" t="str">
            <v>NO</v>
          </cell>
          <cell r="O631" t="str">
            <v>SI</v>
          </cell>
          <cell r="P631" t="str">
            <v>Hogares</v>
          </cell>
          <cell r="Q631" t="str">
            <v>Anual</v>
          </cell>
          <cell r="R631" t="str">
            <v>Reducción</v>
          </cell>
          <cell r="S631">
            <v>1010201</v>
          </cell>
          <cell r="T631">
            <v>993479</v>
          </cell>
          <cell r="U631">
            <v>960854</v>
          </cell>
          <cell r="V631">
            <v>929480</v>
          </cell>
          <cell r="W631">
            <v>917038</v>
          </cell>
          <cell r="X631">
            <v>917038</v>
          </cell>
          <cell r="Y631">
            <v>0</v>
          </cell>
          <cell r="Z631">
            <v>0</v>
          </cell>
          <cell r="AA631">
            <v>0</v>
          </cell>
          <cell r="AB631">
            <v>0</v>
          </cell>
          <cell r="AC631">
            <v>0</v>
          </cell>
          <cell r="AD631">
            <v>0</v>
          </cell>
          <cell r="AE631" t="str">
            <v>El número hogares rurales en condición de pobreza monetaria se obtiene de la Gran Encuesta Integrada de Hogares, la cual es publicada (agregación anual) en el mes de marzo del 2017. Por esta razón, no es posible disponer de avance para el respectivo mes.</v>
          </cell>
          <cell r="AF631">
            <v>42490.208333333299</v>
          </cell>
          <cell r="AG631">
            <v>42502.4910528935</v>
          </cell>
          <cell r="AH631" t="str">
            <v>Diego Andrés Mora García</v>
          </cell>
          <cell r="AI631" t="str">
            <v>damora@dnp.gov.co</v>
          </cell>
          <cell r="AJ631">
            <v>90</v>
          </cell>
          <cell r="AK631">
            <v>0</v>
          </cell>
          <cell r="AL631">
            <v>0</v>
          </cell>
        </row>
        <row r="632">
          <cell r="A632">
            <v>5288</v>
          </cell>
          <cell r="B632" t="str">
            <v>Todos por un Nuevo País</v>
          </cell>
          <cell r="C632" t="str">
            <v>Buen Gobierno</v>
          </cell>
          <cell r="D632" t="str">
            <v>Fortalecer la articulación Nación-territorio</v>
          </cell>
          <cell r="E632" t="str">
            <v>Planeación Nacional</v>
          </cell>
          <cell r="F632" t="str">
            <v>DNP</v>
          </cell>
          <cell r="G632" t="str">
            <v>Grupos Étnicos - Planeación</v>
          </cell>
          <cell r="H632">
            <v>5288</v>
          </cell>
          <cell r="I632" t="str">
            <v>Recursos destinados para el fortalecimiento de las Kumpañy</v>
          </cell>
          <cell r="J632" t="str">
            <v>Producto</v>
          </cell>
          <cell r="K632" t="str">
            <v>Transversal</v>
          </cell>
          <cell r="L632" t="str">
            <v>SI</v>
          </cell>
          <cell r="M632" t="str">
            <v>NO</v>
          </cell>
          <cell r="N632" t="str">
            <v>NO</v>
          </cell>
          <cell r="O632" t="str">
            <v>SI</v>
          </cell>
          <cell r="P632" t="str">
            <v xml:space="preserve">Recursos </v>
          </cell>
          <cell r="Q632" t="str">
            <v>Anual</v>
          </cell>
          <cell r="R632" t="str">
            <v>Acumulado</v>
          </cell>
          <cell r="S632">
            <v>0</v>
          </cell>
          <cell r="T632">
            <v>200000000</v>
          </cell>
          <cell r="U632">
            <v>200000000</v>
          </cell>
          <cell r="V632">
            <v>200000000</v>
          </cell>
          <cell r="W632">
            <v>200000000</v>
          </cell>
          <cell r="X632">
            <v>800000000</v>
          </cell>
          <cell r="Y632">
            <v>0</v>
          </cell>
          <cell r="Z632">
            <v>0</v>
          </cell>
          <cell r="AA632">
            <v>0</v>
          </cell>
          <cell r="AB632">
            <v>0</v>
          </cell>
          <cell r="AC632">
            <v>0</v>
          </cell>
          <cell r="AD632">
            <v>0</v>
          </cell>
          <cell r="AE632" t="str">
            <v>Se envió una (1) propuesta al Ministerio de Comercio, Industria y Turismo para la distribución de recursos dirigidos al fortalecimiento productivo y empresarial para las Kumpañy en el nivel territorial; la cual fue aprobada por esa entidad.</v>
          </cell>
          <cell r="AF632">
            <v>42490.208333333299</v>
          </cell>
          <cell r="AG632">
            <v>42502.440260532399</v>
          </cell>
          <cell r="AH632" t="str">
            <v>Jairo Antonio Munoz Moyano</v>
          </cell>
          <cell r="AI632" t="str">
            <v>jamoyano@dnp.gov.co</v>
          </cell>
          <cell r="AJ632">
            <v>0</v>
          </cell>
          <cell r="AK632">
            <v>0</v>
          </cell>
          <cell r="AL632">
            <v>0</v>
          </cell>
        </row>
        <row r="633">
          <cell r="A633">
            <v>5289</v>
          </cell>
          <cell r="B633" t="str">
            <v>Todos por un Nuevo País</v>
          </cell>
          <cell r="C633" t="str">
            <v>Buen Gobierno</v>
          </cell>
          <cell r="D633" t="str">
            <v>Fortalecer la articulación Nación-territorio</v>
          </cell>
          <cell r="E633" t="str">
            <v>Planeación Nacional</v>
          </cell>
          <cell r="F633" t="str">
            <v>DNP</v>
          </cell>
          <cell r="G633" t="str">
            <v>Grupos Étnicos - Planeación</v>
          </cell>
          <cell r="H633">
            <v>5289</v>
          </cell>
          <cell r="I633" t="str">
            <v>Tablero de control en operación.</v>
          </cell>
          <cell r="J633" t="str">
            <v>Gestión</v>
          </cell>
          <cell r="K633" t="str">
            <v>Transversal</v>
          </cell>
          <cell r="L633" t="str">
            <v>SI</v>
          </cell>
          <cell r="M633" t="str">
            <v>NO</v>
          </cell>
          <cell r="N633" t="str">
            <v>NO</v>
          </cell>
          <cell r="O633" t="str">
            <v>NO</v>
          </cell>
          <cell r="P633" t="str">
            <v>Número</v>
          </cell>
          <cell r="Q633" t="str">
            <v>Anual</v>
          </cell>
          <cell r="R633" t="str">
            <v>Stock</v>
          </cell>
          <cell r="S633">
            <v>0</v>
          </cell>
          <cell r="T633">
            <v>1</v>
          </cell>
          <cell r="U633">
            <v>1</v>
          </cell>
          <cell r="V633">
            <v>1</v>
          </cell>
          <cell r="W633">
            <v>1</v>
          </cell>
          <cell r="X633">
            <v>1</v>
          </cell>
          <cell r="Y633">
            <v>0</v>
          </cell>
          <cell r="Z633">
            <v>0</v>
          </cell>
          <cell r="AA633">
            <v>0</v>
          </cell>
          <cell r="AB633">
            <v>0</v>
          </cell>
          <cell r="AC633">
            <v>0</v>
          </cell>
          <cell r="AD633">
            <v>0</v>
          </cell>
          <cell r="AE633" t="str">
            <v>Meta del cuatrienio reportada y cumplida.</v>
          </cell>
          <cell r="AF633">
            <v>42460.208333333299</v>
          </cell>
          <cell r="AG633">
            <v>42467.643250775502</v>
          </cell>
          <cell r="AH633" t="str">
            <v>Jairo Antonio Munoz Moyano</v>
          </cell>
          <cell r="AI633" t="str">
            <v>jamoyano@dnp.gov.co</v>
          </cell>
          <cell r="AJ633">
            <v>0</v>
          </cell>
          <cell r="AK633">
            <v>0</v>
          </cell>
          <cell r="AL633">
            <v>0</v>
          </cell>
        </row>
        <row r="634">
          <cell r="A634">
            <v>5290</v>
          </cell>
          <cell r="B634" t="str">
            <v>Todos por un Nuevo País</v>
          </cell>
          <cell r="C634" t="str">
            <v>Buen Gobierno</v>
          </cell>
          <cell r="D634" t="str">
            <v>Fortalecer la articulación Nación-territorio</v>
          </cell>
          <cell r="E634" t="str">
            <v>Planeación Nacional</v>
          </cell>
          <cell r="F634" t="str">
            <v>DNP</v>
          </cell>
          <cell r="G634" t="str">
            <v>Grupos Étnicos - Planeación</v>
          </cell>
          <cell r="H634">
            <v>5290</v>
          </cell>
          <cell r="I634" t="str">
            <v>Informe anuales realizados.</v>
          </cell>
          <cell r="J634" t="str">
            <v>Resultado</v>
          </cell>
          <cell r="K634" t="str">
            <v>Transversal</v>
          </cell>
          <cell r="L634" t="str">
            <v>SI</v>
          </cell>
          <cell r="M634" t="str">
            <v>NO</v>
          </cell>
          <cell r="N634" t="str">
            <v>NO</v>
          </cell>
          <cell r="O634" t="str">
            <v>SI</v>
          </cell>
          <cell r="P634" t="str">
            <v>Número de informes</v>
          </cell>
          <cell r="Q634" t="str">
            <v>Anual</v>
          </cell>
          <cell r="R634" t="str">
            <v>Acumulado</v>
          </cell>
          <cell r="S634">
            <v>0</v>
          </cell>
          <cell r="T634">
            <v>1</v>
          </cell>
          <cell r="U634">
            <v>2</v>
          </cell>
          <cell r="V634">
            <v>3</v>
          </cell>
          <cell r="W634">
            <v>4</v>
          </cell>
          <cell r="X634">
            <v>4</v>
          </cell>
          <cell r="Y634">
            <v>0</v>
          </cell>
          <cell r="Z634">
            <v>0</v>
          </cell>
          <cell r="AA634">
            <v>0</v>
          </cell>
          <cell r="AB634">
            <v>0</v>
          </cell>
          <cell r="AC634">
            <v>0</v>
          </cell>
          <cell r="AD634">
            <v>0</v>
          </cell>
          <cell r="AE634" t="str">
            <v xml:space="preserve">Se diligenció la ficha DNP sobre la información de actividades y proyectos realizados en cumplimiento de los compromisos de consulta previa con el Pueblo Rrom para la vigencia 2015. Se consolidó el reporte y la tabla de diagnóstico de estado de avance de </v>
          </cell>
          <cell r="AF634">
            <v>42490.208333333299</v>
          </cell>
          <cell r="AG634">
            <v>42502.439587036999</v>
          </cell>
          <cell r="AH634" t="str">
            <v>Jairo Antonio Munoz Moyano</v>
          </cell>
          <cell r="AI634" t="str">
            <v>jamoyano@dnp.gov.co</v>
          </cell>
          <cell r="AJ634">
            <v>0</v>
          </cell>
          <cell r="AK634">
            <v>0</v>
          </cell>
          <cell r="AL634">
            <v>0</v>
          </cell>
        </row>
        <row r="635">
          <cell r="A635">
            <v>5326</v>
          </cell>
          <cell r="B635" t="str">
            <v>Todos por un Nuevo País</v>
          </cell>
          <cell r="C635" t="str">
            <v>Buen Gobierno</v>
          </cell>
          <cell r="D635" t="str">
            <v>Fortalecer la articulación Nación-territorio</v>
          </cell>
          <cell r="E635" t="str">
            <v>Planeación Nacional</v>
          </cell>
          <cell r="F635" t="str">
            <v>DNP</v>
          </cell>
          <cell r="G635" t="str">
            <v>Grupos Étnicos - Planeación</v>
          </cell>
          <cell r="H635">
            <v>5326</v>
          </cell>
          <cell r="I635" t="str">
            <v>Instrumentos de politica pública que incorporan el tema de adecuación institucional para atender la particularidad de los derechos de los pueblos indígenas</v>
          </cell>
          <cell r="J635" t="str">
            <v>Producto</v>
          </cell>
          <cell r="K635" t="str">
            <v>Transversal</v>
          </cell>
          <cell r="L635" t="str">
            <v>NO</v>
          </cell>
          <cell r="M635" t="str">
            <v>NO</v>
          </cell>
          <cell r="N635" t="str">
            <v>SI</v>
          </cell>
          <cell r="O635" t="str">
            <v>NO</v>
          </cell>
          <cell r="P635" t="str">
            <v>Instrumentos de Política pública diseñados y en ejecución</v>
          </cell>
          <cell r="Q635" t="str">
            <v>Anual</v>
          </cell>
          <cell r="R635" t="str">
            <v>Acumulado</v>
          </cell>
          <cell r="S635">
            <v>0</v>
          </cell>
          <cell r="T635">
            <v>2</v>
          </cell>
          <cell r="U635">
            <v>2</v>
          </cell>
          <cell r="V635">
            <v>2</v>
          </cell>
          <cell r="W635">
            <v>2</v>
          </cell>
          <cell r="X635">
            <v>8</v>
          </cell>
          <cell r="Y635">
            <v>0</v>
          </cell>
          <cell r="Z635">
            <v>0</v>
          </cell>
          <cell r="AA635">
            <v>0</v>
          </cell>
          <cell r="AB635">
            <v>0</v>
          </cell>
          <cell r="AC635">
            <v>0</v>
          </cell>
          <cell r="AD635">
            <v>0</v>
          </cell>
          <cell r="AE635">
            <v>0</v>
          </cell>
          <cell r="AF635">
            <v>0</v>
          </cell>
          <cell r="AG635">
            <v>0</v>
          </cell>
          <cell r="AH635" t="str">
            <v>Juan Alberto  Cortes Gómez</v>
          </cell>
          <cell r="AI635" t="str">
            <v>jacortes@dnp.gov.co</v>
          </cell>
          <cell r="AJ635">
            <v>60</v>
          </cell>
          <cell r="AK635">
            <v>0</v>
          </cell>
          <cell r="AL635">
            <v>0</v>
          </cell>
        </row>
        <row r="636">
          <cell r="A636">
            <v>5332</v>
          </cell>
          <cell r="B636" t="str">
            <v>Todos por un Nuevo País</v>
          </cell>
          <cell r="C636" t="str">
            <v>Buen Gobierno</v>
          </cell>
          <cell r="D636" t="str">
            <v>Fortalecer la articulación Nación-territorio</v>
          </cell>
          <cell r="E636" t="str">
            <v>Planeación Nacional</v>
          </cell>
          <cell r="F636" t="str">
            <v>DNP</v>
          </cell>
          <cell r="G636" t="str">
            <v>Grupos Étnicos - Planeación</v>
          </cell>
          <cell r="H636">
            <v>5332</v>
          </cell>
          <cell r="I636" t="str">
            <v>Recursos de SGP y del PGN presupuestados e invertidos anualmente para el cumplimiento de los acuerdos de consulta previa del PND 2014-2018 con los pueblos indígenas</v>
          </cell>
          <cell r="J636" t="str">
            <v>Gestión</v>
          </cell>
          <cell r="K636" t="str">
            <v>Transversal</v>
          </cell>
          <cell r="L636" t="str">
            <v>NO</v>
          </cell>
          <cell r="M636" t="str">
            <v>NO</v>
          </cell>
          <cell r="N636" t="str">
            <v>SI</v>
          </cell>
          <cell r="O636" t="str">
            <v>NO</v>
          </cell>
          <cell r="P636" t="str">
            <v>Billones</v>
          </cell>
          <cell r="Q636" t="str">
            <v>Anual</v>
          </cell>
          <cell r="R636" t="str">
            <v>Acumulado</v>
          </cell>
          <cell r="S636">
            <v>0</v>
          </cell>
          <cell r="T636">
            <v>2</v>
          </cell>
          <cell r="U636">
            <v>2</v>
          </cell>
          <cell r="V636">
            <v>2</v>
          </cell>
          <cell r="W636">
            <v>2</v>
          </cell>
          <cell r="X636">
            <v>8</v>
          </cell>
          <cell r="Y636">
            <v>0</v>
          </cell>
          <cell r="Z636">
            <v>0</v>
          </cell>
          <cell r="AA636">
            <v>0</v>
          </cell>
          <cell r="AB636">
            <v>0</v>
          </cell>
          <cell r="AC636">
            <v>0</v>
          </cell>
          <cell r="AD636">
            <v>0</v>
          </cell>
          <cell r="AE636">
            <v>0</v>
          </cell>
          <cell r="AF636">
            <v>0</v>
          </cell>
          <cell r="AG636">
            <v>0</v>
          </cell>
          <cell r="AH636" t="str">
            <v>Juan Alberto  Cortes Gómez</v>
          </cell>
          <cell r="AI636" t="str">
            <v>jacortes@dnp.gov.co</v>
          </cell>
          <cell r="AJ636">
            <v>60</v>
          </cell>
          <cell r="AK636">
            <v>0</v>
          </cell>
          <cell r="AL636">
            <v>0</v>
          </cell>
        </row>
        <row r="637">
          <cell r="A637">
            <v>5335</v>
          </cell>
          <cell r="B637" t="str">
            <v>Todos por un Nuevo País</v>
          </cell>
          <cell r="C637" t="str">
            <v>Buen Gobierno</v>
          </cell>
          <cell r="D637" t="str">
            <v>Fortalecer la articulación Nación-territorio</v>
          </cell>
          <cell r="E637" t="str">
            <v>Planeación Nacional</v>
          </cell>
          <cell r="F637" t="str">
            <v>DNP</v>
          </cell>
          <cell r="G637" t="str">
            <v>Grupos Étnicos - Planeación</v>
          </cell>
          <cell r="H637">
            <v>5335</v>
          </cell>
          <cell r="I637" t="str">
            <v>Número de Informes de seguimiento presentados por el Gobierno Nacional sobre las acciones y recursos ejecutados para el cumplimiento de los acuerdos de consulta previa del PND 2014-2018 "Todos por un Nuevo País"</v>
          </cell>
          <cell r="J637" t="str">
            <v>Gestión</v>
          </cell>
          <cell r="K637" t="str">
            <v>Transversal</v>
          </cell>
          <cell r="L637" t="str">
            <v>NO</v>
          </cell>
          <cell r="M637" t="str">
            <v>NO</v>
          </cell>
          <cell r="N637" t="str">
            <v>SI</v>
          </cell>
          <cell r="O637" t="str">
            <v>NO</v>
          </cell>
          <cell r="P637" t="str">
            <v>Informes</v>
          </cell>
          <cell r="Q637" t="str">
            <v>Anual</v>
          </cell>
          <cell r="R637" t="str">
            <v>Capacidad</v>
          </cell>
          <cell r="S637">
            <v>0</v>
          </cell>
          <cell r="T637">
            <v>1</v>
          </cell>
          <cell r="U637">
            <v>1</v>
          </cell>
          <cell r="V637">
            <v>1</v>
          </cell>
          <cell r="W637">
            <v>1</v>
          </cell>
          <cell r="X637">
            <v>4</v>
          </cell>
          <cell r="Y637">
            <v>0</v>
          </cell>
          <cell r="Z637">
            <v>0</v>
          </cell>
          <cell r="AA637">
            <v>0</v>
          </cell>
          <cell r="AB637">
            <v>0</v>
          </cell>
          <cell r="AC637">
            <v>0</v>
          </cell>
          <cell r="AD637">
            <v>0</v>
          </cell>
          <cell r="AE637" t="str">
            <v>El Artículo 116°. Seguimiento de políticas para los Pueblos Indígenas, establece en su parágrafo segundo "El Gobierno Nacional presentará cada año, en el mes de abril, un informe consolidado de la implementación de acciones y ejecución de los recursos pre</v>
          </cell>
          <cell r="AF637">
            <v>42400.208333333299</v>
          </cell>
          <cell r="AG637">
            <v>42410.734434988401</v>
          </cell>
          <cell r="AH637" t="str">
            <v>Juan Alberto  Cortes Gómez</v>
          </cell>
          <cell r="AI637" t="str">
            <v>jacortes@dnp.gov.co</v>
          </cell>
          <cell r="AJ637">
            <v>60</v>
          </cell>
          <cell r="AK637">
            <v>0</v>
          </cell>
          <cell r="AL637">
            <v>0</v>
          </cell>
        </row>
        <row r="638">
          <cell r="A638">
            <v>5282</v>
          </cell>
          <cell r="B638" t="str">
            <v>Todos por un Nuevo País</v>
          </cell>
          <cell r="C638" t="str">
            <v>Buen Gobierno</v>
          </cell>
          <cell r="D638" t="str">
            <v>Fortalecer la articulación Nación-territorio</v>
          </cell>
          <cell r="E638" t="str">
            <v>Planeación Nacional</v>
          </cell>
          <cell r="F638" t="str">
            <v>DNP</v>
          </cell>
          <cell r="G638" t="str">
            <v>Grupos Étnicos - Planeación</v>
          </cell>
          <cell r="H638">
            <v>5282</v>
          </cell>
          <cell r="I638" t="str">
            <v>Proyecto de Ley Gitana formulado, consultado  y presentado ante el Congreso de la República.</v>
          </cell>
          <cell r="J638" t="str">
            <v>Producto</v>
          </cell>
          <cell r="K638" t="str">
            <v>Transversal</v>
          </cell>
          <cell r="L638" t="str">
            <v>SI</v>
          </cell>
          <cell r="M638" t="str">
            <v>NO</v>
          </cell>
          <cell r="N638" t="str">
            <v>NO</v>
          </cell>
          <cell r="O638" t="str">
            <v>SI</v>
          </cell>
          <cell r="P638" t="str">
            <v xml:space="preserve">Porcentaje </v>
          </cell>
          <cell r="Q638" t="str">
            <v>Anual</v>
          </cell>
          <cell r="R638" t="str">
            <v>Capacidad</v>
          </cell>
          <cell r="S638">
            <v>0</v>
          </cell>
          <cell r="T638">
            <v>25</v>
          </cell>
          <cell r="U638">
            <v>50</v>
          </cell>
          <cell r="V638">
            <v>75</v>
          </cell>
          <cell r="W638">
            <v>100</v>
          </cell>
          <cell r="X638">
            <v>100</v>
          </cell>
          <cell r="Y638">
            <v>0</v>
          </cell>
          <cell r="Z638">
            <v>0</v>
          </cell>
          <cell r="AA638">
            <v>0</v>
          </cell>
          <cell r="AB638">
            <v>0</v>
          </cell>
          <cell r="AC638">
            <v>0</v>
          </cell>
          <cell r="AD638">
            <v>0</v>
          </cell>
          <cell r="AE638" t="str">
            <v>Se tenía prevista una reunión para abril de 2016 donde convocaba el Ministerio del Interior pero no se recibió la invitación.</v>
          </cell>
          <cell r="AF638">
            <v>42490.208333333299</v>
          </cell>
          <cell r="AG638">
            <v>42502.4428849537</v>
          </cell>
          <cell r="AH638" t="str">
            <v>Jairo Antonio Munoz Moyano</v>
          </cell>
          <cell r="AI638" t="str">
            <v>jamoyano@dnp.gov.co</v>
          </cell>
          <cell r="AJ638">
            <v>0</v>
          </cell>
          <cell r="AK638">
            <v>0</v>
          </cell>
          <cell r="AL638">
            <v>0</v>
          </cell>
        </row>
        <row r="639">
          <cell r="A639">
            <v>5283</v>
          </cell>
          <cell r="B639" t="str">
            <v>Todos por un Nuevo País</v>
          </cell>
          <cell r="C639" t="str">
            <v>Buen Gobierno</v>
          </cell>
          <cell r="D639" t="str">
            <v>Fortalecer la articulación Nación-territorio</v>
          </cell>
          <cell r="E639" t="str">
            <v>Planeación Nacional</v>
          </cell>
          <cell r="F639" t="str">
            <v>DNP</v>
          </cell>
          <cell r="G639" t="str">
            <v>Grupos Étnicos - Planeación</v>
          </cell>
          <cell r="H639">
            <v>5283</v>
          </cell>
          <cell r="I639" t="str">
            <v>Compromisos en el marco de la Consulta Previa socializados con el Pueblo Rrom.</v>
          </cell>
          <cell r="J639" t="str">
            <v>Producto</v>
          </cell>
          <cell r="K639" t="str">
            <v>Transversal</v>
          </cell>
          <cell r="L639" t="str">
            <v>SI</v>
          </cell>
          <cell r="M639" t="str">
            <v>NO</v>
          </cell>
          <cell r="N639" t="str">
            <v>NO</v>
          </cell>
          <cell r="O639" t="str">
            <v>NO</v>
          </cell>
          <cell r="P639" t="str">
            <v>Número de eventos de solicialización realizados en entidades territoriales</v>
          </cell>
          <cell r="Q639" t="str">
            <v>Anual</v>
          </cell>
          <cell r="R639" t="str">
            <v>Acumulado</v>
          </cell>
          <cell r="S639">
            <v>0</v>
          </cell>
          <cell r="T639">
            <v>0</v>
          </cell>
          <cell r="U639">
            <v>10</v>
          </cell>
          <cell r="V639">
            <v>0</v>
          </cell>
          <cell r="W639">
            <v>0</v>
          </cell>
          <cell r="X639">
            <v>10</v>
          </cell>
          <cell r="Y639">
            <v>0</v>
          </cell>
          <cell r="Z639">
            <v>0</v>
          </cell>
          <cell r="AA639">
            <v>0</v>
          </cell>
          <cell r="AB639">
            <v>0</v>
          </cell>
          <cell r="AC639">
            <v>0</v>
          </cell>
          <cell r="AD639">
            <v>0</v>
          </cell>
          <cell r="AE639" t="str">
            <v>Meta del cuatrienio reportada y cumplida.</v>
          </cell>
          <cell r="AF639">
            <v>42460.208333333299</v>
          </cell>
          <cell r="AG639">
            <v>42467.661031053198</v>
          </cell>
          <cell r="AH639" t="str">
            <v>Jairo Antonio Munoz Moyano</v>
          </cell>
          <cell r="AI639" t="str">
            <v>jamoyano@dnp.gov.co</v>
          </cell>
          <cell r="AJ639">
            <v>0</v>
          </cell>
          <cell r="AK639">
            <v>0</v>
          </cell>
          <cell r="AL639">
            <v>0</v>
          </cell>
        </row>
        <row r="640">
          <cell r="A640">
            <v>5284</v>
          </cell>
          <cell r="B640" t="str">
            <v>Todos por un Nuevo País</v>
          </cell>
          <cell r="C640" t="str">
            <v>Buen Gobierno</v>
          </cell>
          <cell r="D640" t="str">
            <v>Fortalecer la articulación Nación-territorio</v>
          </cell>
          <cell r="E640" t="str">
            <v>Planeación Nacional</v>
          </cell>
          <cell r="F640" t="str">
            <v>DNP</v>
          </cell>
          <cell r="G640" t="str">
            <v>Grupos Étnicos - Planeación</v>
          </cell>
          <cell r="H640">
            <v>5284</v>
          </cell>
          <cell r="I640" t="str">
            <v>Entidades territoriales con directriz expedida para incluir en sus planes de desarrollo la garantía de derechos del Pueblo Rrom</v>
          </cell>
          <cell r="J640" t="str">
            <v>Producto</v>
          </cell>
          <cell r="K640" t="str">
            <v>Transversal</v>
          </cell>
          <cell r="L640" t="str">
            <v>SI</v>
          </cell>
          <cell r="M640" t="str">
            <v>SI</v>
          </cell>
          <cell r="N640" t="str">
            <v>NO</v>
          </cell>
          <cell r="O640" t="str">
            <v>SI</v>
          </cell>
          <cell r="P640" t="str">
            <v>Número de entidades</v>
          </cell>
          <cell r="Q640" t="str">
            <v>Anual</v>
          </cell>
          <cell r="R640" t="str">
            <v>Acumulado</v>
          </cell>
          <cell r="S640">
            <v>0</v>
          </cell>
          <cell r="T640">
            <v>0</v>
          </cell>
          <cell r="U640">
            <v>10</v>
          </cell>
          <cell r="V640">
            <v>0</v>
          </cell>
          <cell r="W640">
            <v>0</v>
          </cell>
          <cell r="X640">
            <v>10</v>
          </cell>
          <cell r="Y640">
            <v>0</v>
          </cell>
          <cell r="Z640">
            <v>0</v>
          </cell>
          <cell r="AA640">
            <v>0</v>
          </cell>
          <cell r="AB640">
            <v>0</v>
          </cell>
          <cell r="AC640">
            <v>0</v>
          </cell>
          <cell r="AD640">
            <v>0</v>
          </cell>
          <cell r="AE640" t="str">
            <v>Meta del cuatrienio reportada y cumplida.</v>
          </cell>
          <cell r="AF640">
            <v>42490.208333333299</v>
          </cell>
          <cell r="AG640">
            <v>42502.442163113403</v>
          </cell>
          <cell r="AH640" t="str">
            <v>Jairo Antonio Munoz Moyano</v>
          </cell>
          <cell r="AI640" t="str">
            <v>jamoyano@dnp.gov.co</v>
          </cell>
          <cell r="AJ640">
            <v>0</v>
          </cell>
          <cell r="AK640">
            <v>0</v>
          </cell>
          <cell r="AL640">
            <v>0</v>
          </cell>
        </row>
        <row r="641">
          <cell r="A641">
            <v>5285</v>
          </cell>
          <cell r="B641" t="str">
            <v>Todos por un Nuevo País</v>
          </cell>
          <cell r="C641" t="str">
            <v>Buen Gobierno</v>
          </cell>
          <cell r="D641" t="str">
            <v>Fortalecer la articulación Nación-territorio</v>
          </cell>
          <cell r="E641" t="str">
            <v>Planeación Nacional</v>
          </cell>
          <cell r="F641" t="str">
            <v>DNP</v>
          </cell>
          <cell r="G641" t="str">
            <v>Grupos Étnicos - Planeación</v>
          </cell>
          <cell r="H641">
            <v>5285</v>
          </cell>
          <cell r="I641" t="str">
            <v>Delegados del Pueblo Rrom en los Consejos Territoriales de Planeación incluidos.</v>
          </cell>
          <cell r="J641" t="str">
            <v>Gestión</v>
          </cell>
          <cell r="K641" t="str">
            <v>Transversal</v>
          </cell>
          <cell r="L641" t="str">
            <v>SI</v>
          </cell>
          <cell r="M641" t="str">
            <v>SI</v>
          </cell>
          <cell r="N641" t="str">
            <v>NO</v>
          </cell>
          <cell r="O641" t="str">
            <v>SI</v>
          </cell>
          <cell r="P641" t="str">
            <v>Número de delegados del pueblo rrom en los Consejos Territoriales de Planeación</v>
          </cell>
          <cell r="Q641" t="str">
            <v>Anual</v>
          </cell>
          <cell r="R641" t="str">
            <v>Capacidad</v>
          </cell>
          <cell r="S641">
            <v>0</v>
          </cell>
          <cell r="T641">
            <v>0</v>
          </cell>
          <cell r="U641">
            <v>0</v>
          </cell>
          <cell r="V641">
            <v>0</v>
          </cell>
          <cell r="W641">
            <v>11</v>
          </cell>
          <cell r="X641">
            <v>11</v>
          </cell>
          <cell r="Y641">
            <v>0</v>
          </cell>
          <cell r="Z641">
            <v>0</v>
          </cell>
          <cell r="AA641">
            <v>0</v>
          </cell>
          <cell r="AB641">
            <v>0</v>
          </cell>
          <cell r="AC641">
            <v>0</v>
          </cell>
          <cell r="AD641">
            <v>0</v>
          </cell>
          <cell r="AE641" t="str">
            <v>De acuerdo con la Ficha del Indicador, la meta esta prevista para la vigencia 2018.</v>
          </cell>
          <cell r="AF641">
            <v>42490.208333333299</v>
          </cell>
          <cell r="AG641">
            <v>42502.441882604202</v>
          </cell>
          <cell r="AH641" t="str">
            <v>Jairo Antonio Munoz Moyano</v>
          </cell>
          <cell r="AI641" t="str">
            <v>jamoyano@dnp.gov.co</v>
          </cell>
          <cell r="AJ641">
            <v>0</v>
          </cell>
          <cell r="AK641">
            <v>0</v>
          </cell>
          <cell r="AL641">
            <v>0</v>
          </cell>
        </row>
        <row r="642">
          <cell r="A642">
            <v>5286</v>
          </cell>
          <cell r="B642" t="str">
            <v>Todos por un Nuevo País</v>
          </cell>
          <cell r="C642" t="str">
            <v>Buen Gobierno</v>
          </cell>
          <cell r="D642" t="str">
            <v>Fortalecer la articulación Nación-territorio</v>
          </cell>
          <cell r="E642" t="str">
            <v>Planeación Nacional</v>
          </cell>
          <cell r="F642" t="str">
            <v>DNP</v>
          </cell>
          <cell r="G642" t="str">
            <v>Grupos Étnicos - Planeación</v>
          </cell>
          <cell r="H642">
            <v>5286</v>
          </cell>
          <cell r="I642" t="str">
            <v>Solicitudes de apoyo técnico por parte de la Comisión nacional de Diálogo del Pueblo Rrom, atendidas por el Departamento Nacional de Planeación para la construcción de politicas publicas.</v>
          </cell>
          <cell r="J642" t="str">
            <v>Gestión</v>
          </cell>
          <cell r="K642" t="str">
            <v>Transversal</v>
          </cell>
          <cell r="L642" t="str">
            <v>SI</v>
          </cell>
          <cell r="M642" t="str">
            <v>NO</v>
          </cell>
          <cell r="N642" t="str">
            <v>NO</v>
          </cell>
          <cell r="O642" t="str">
            <v>SI</v>
          </cell>
          <cell r="P642" t="str">
            <v xml:space="preserve">Porcentaje </v>
          </cell>
          <cell r="Q642" t="str">
            <v>Anual</v>
          </cell>
          <cell r="R642" t="str">
            <v>Stock</v>
          </cell>
          <cell r="S642">
            <v>0</v>
          </cell>
          <cell r="T642">
            <v>100</v>
          </cell>
          <cell r="U642">
            <v>100</v>
          </cell>
          <cell r="V642">
            <v>100</v>
          </cell>
          <cell r="W642">
            <v>100</v>
          </cell>
          <cell r="X642">
            <v>100</v>
          </cell>
          <cell r="Y642">
            <v>0</v>
          </cell>
          <cell r="Z642">
            <v>0</v>
          </cell>
          <cell r="AA642">
            <v>0</v>
          </cell>
          <cell r="AB642">
            <v>0</v>
          </cell>
          <cell r="AC642">
            <v>0</v>
          </cell>
          <cell r="AD642">
            <v>0</v>
          </cell>
          <cell r="AE642" t="str">
            <v>En este mes no se recibieron solicitudes de apoyo técnico por parte de la Comisión Nacional de Diálogo ni del Ministerio del Interior.</v>
          </cell>
          <cell r="AF642">
            <v>42490.208333333299</v>
          </cell>
          <cell r="AG642">
            <v>42502.441722338001</v>
          </cell>
          <cell r="AH642" t="str">
            <v>Jairo Antonio Munoz Moyano</v>
          </cell>
          <cell r="AI642" t="str">
            <v>jamoyano@dnp.gov.co</v>
          </cell>
          <cell r="AJ642">
            <v>0</v>
          </cell>
          <cell r="AK642">
            <v>0</v>
          </cell>
          <cell r="AL642">
            <v>0</v>
          </cell>
        </row>
        <row r="643">
          <cell r="A643">
            <v>5287</v>
          </cell>
          <cell r="B643" t="str">
            <v>Todos por un Nuevo País</v>
          </cell>
          <cell r="C643" t="str">
            <v>Buen Gobierno</v>
          </cell>
          <cell r="D643" t="str">
            <v>Fortalecer la articulación Nación-territorio</v>
          </cell>
          <cell r="E643" t="str">
            <v>Planeación Nacional</v>
          </cell>
          <cell r="F643" t="str">
            <v>DNP</v>
          </cell>
          <cell r="G643" t="str">
            <v>Grupos Étnicos - Planeación</v>
          </cell>
          <cell r="H643">
            <v>5287</v>
          </cell>
          <cell r="I643" t="str">
            <v>Estrategia de asistencia técnica al Pueblo Rrom para la formulación de proyectos susceptibles de ser financiados con recursos del SGR dirigidas a las Kumpañy y Organizaciones registradas ante el Ministerio del Interior, diseñada e implementada.</v>
          </cell>
          <cell r="J643" t="str">
            <v>Producto</v>
          </cell>
          <cell r="K643" t="str">
            <v>Transversal</v>
          </cell>
          <cell r="L643" t="str">
            <v>SI</v>
          </cell>
          <cell r="M643" t="str">
            <v>NO</v>
          </cell>
          <cell r="N643" t="str">
            <v>NO</v>
          </cell>
          <cell r="O643" t="str">
            <v>SI</v>
          </cell>
          <cell r="P643" t="str">
            <v>Porcentaje de avance sobre el diseño, implementación y evaluación de la estrategia</v>
          </cell>
          <cell r="Q643" t="str">
            <v>Anual</v>
          </cell>
          <cell r="R643" t="str">
            <v>Capacidad</v>
          </cell>
          <cell r="S643">
            <v>0</v>
          </cell>
          <cell r="T643">
            <v>25</v>
          </cell>
          <cell r="U643">
            <v>50</v>
          </cell>
          <cell r="V643">
            <v>75</v>
          </cell>
          <cell r="W643">
            <v>100</v>
          </cell>
          <cell r="X643">
            <v>100</v>
          </cell>
          <cell r="Y643">
            <v>0</v>
          </cell>
          <cell r="Z643">
            <v>0</v>
          </cell>
          <cell r="AA643">
            <v>0</v>
          </cell>
          <cell r="AB643">
            <v>0</v>
          </cell>
          <cell r="AC643">
            <v>0</v>
          </cell>
          <cell r="AD643">
            <v>0</v>
          </cell>
          <cell r="AE643" t="str">
            <v>A partir de 2016, el reporte y gestión de cumplimiento está en cabeza del equipo de enfoque diferencial del SGR y salió del Plan de Acción de la DDTS.</v>
          </cell>
          <cell r="AF643">
            <v>42490.208333333299</v>
          </cell>
          <cell r="AG643">
            <v>42502.441544791698</v>
          </cell>
          <cell r="AH643" t="str">
            <v>Jairo Antonio Munoz Moyano</v>
          </cell>
          <cell r="AI643" t="str">
            <v>jamoyano@dnp.gov.co</v>
          </cell>
          <cell r="AJ643">
            <v>0</v>
          </cell>
          <cell r="AK643">
            <v>0</v>
          </cell>
          <cell r="AL643">
            <v>0</v>
          </cell>
        </row>
        <row r="644">
          <cell r="A644">
            <v>5308</v>
          </cell>
          <cell r="B644" t="str">
            <v>Todos por un Nuevo País</v>
          </cell>
          <cell r="C644" t="str">
            <v>Buen Gobierno</v>
          </cell>
          <cell r="D644" t="str">
            <v>Fortalecer la articulación Nación-territorio</v>
          </cell>
          <cell r="E644" t="str">
            <v>Planeación Nacional</v>
          </cell>
          <cell r="F644" t="str">
            <v>DNP</v>
          </cell>
          <cell r="G644" t="str">
            <v>Construcción e implementación de políticas nacionales, sectoriales, territoriales y poblacionales</v>
          </cell>
          <cell r="H644">
            <v>5308</v>
          </cell>
          <cell r="I644" t="str">
            <v xml:space="preserve">Municipios con información recolectada con la nueva ficha (Nuevo sistema de focalización individual) SISBEN 4 </v>
          </cell>
          <cell r="J644" t="str">
            <v>Resultado</v>
          </cell>
          <cell r="K644" t="str">
            <v>Sectorial</v>
          </cell>
          <cell r="L644" t="str">
            <v>NO</v>
          </cell>
          <cell r="M644" t="str">
            <v>SI</v>
          </cell>
          <cell r="N644" t="str">
            <v>NO</v>
          </cell>
          <cell r="O644" t="str">
            <v>SI</v>
          </cell>
          <cell r="P644" t="str">
            <v>Municipios</v>
          </cell>
          <cell r="Q644" t="str">
            <v>Mensual</v>
          </cell>
          <cell r="R644" t="str">
            <v>Capacidad</v>
          </cell>
          <cell r="S644">
            <v>0</v>
          </cell>
          <cell r="T644">
            <v>0</v>
          </cell>
          <cell r="U644">
            <v>37</v>
          </cell>
          <cell r="V644">
            <v>1065</v>
          </cell>
          <cell r="W644">
            <v>0</v>
          </cell>
          <cell r="X644">
            <v>1102</v>
          </cell>
          <cell r="Y644">
            <v>0</v>
          </cell>
          <cell r="Z644">
            <v>0</v>
          </cell>
          <cell r="AA644">
            <v>0</v>
          </cell>
          <cell r="AB644">
            <v>0</v>
          </cell>
          <cell r="AC644">
            <v>0</v>
          </cell>
          <cell r="AD644">
            <v>0</v>
          </cell>
          <cell r="AE644">
            <v>0</v>
          </cell>
          <cell r="AF644">
            <v>0</v>
          </cell>
          <cell r="AG644">
            <v>0</v>
          </cell>
          <cell r="AH644" t="str">
            <v>Paula Marcela Escobar</v>
          </cell>
          <cell r="AI644" t="str">
            <v>pescobar@dnp.gov.co</v>
          </cell>
          <cell r="AJ644">
            <v>30</v>
          </cell>
          <cell r="AK644">
            <v>0</v>
          </cell>
          <cell r="AL644">
            <v>0</v>
          </cell>
        </row>
        <row r="645">
          <cell r="A645">
            <v>4526</v>
          </cell>
          <cell r="B645" t="str">
            <v>Todos por un Nuevo País</v>
          </cell>
          <cell r="C645" t="str">
            <v>Buen Gobierno</v>
          </cell>
          <cell r="D645" t="str">
            <v>Fortalecer la articulación Nación-territorio</v>
          </cell>
          <cell r="E645" t="str">
            <v>Planeación Nacional</v>
          </cell>
          <cell r="F645" t="str">
            <v>DNP</v>
          </cell>
          <cell r="G645" t="str">
            <v>Gestión publica orientada a resultados</v>
          </cell>
          <cell r="H645">
            <v>4526</v>
          </cell>
          <cell r="I645" t="str">
            <v>Porcentaje de actualización de los indicadores del PND en Sinergia</v>
          </cell>
          <cell r="J645" t="str">
            <v>Gestión</v>
          </cell>
          <cell r="K645" t="str">
            <v>Sectorial</v>
          </cell>
          <cell r="L645" t="str">
            <v>SI</v>
          </cell>
          <cell r="M645" t="str">
            <v>NO</v>
          </cell>
          <cell r="N645" t="str">
            <v>NO</v>
          </cell>
          <cell r="O645" t="str">
            <v>SI</v>
          </cell>
          <cell r="P645" t="str">
            <v>Porcentaje</v>
          </cell>
          <cell r="Q645" t="str">
            <v>Trimestral</v>
          </cell>
          <cell r="R645" t="str">
            <v>Flujo</v>
          </cell>
          <cell r="S645">
            <v>86</v>
          </cell>
          <cell r="T645">
            <v>87</v>
          </cell>
          <cell r="U645">
            <v>88</v>
          </cell>
          <cell r="V645">
            <v>89</v>
          </cell>
          <cell r="W645">
            <v>90</v>
          </cell>
          <cell r="X645">
            <v>90</v>
          </cell>
          <cell r="Y645">
            <v>0</v>
          </cell>
          <cell r="Z645">
            <v>0</v>
          </cell>
          <cell r="AA645">
            <v>0</v>
          </cell>
          <cell r="AB645">
            <v>0</v>
          </cell>
          <cell r="AC645">
            <v>0</v>
          </cell>
          <cell r="AD645">
            <v>0</v>
          </cell>
          <cell r="AE645" t="str">
            <v>En el mes de marzo se calcula el índice de actualización hasta el mes de febrero de 2016. El avance del indicador es del 79% lo cual resulta en un nivel bueno de actualización en la oportunidad en el reporte de los indicadores del PND 2014-2018 “Todos por</v>
          </cell>
          <cell r="AF645">
            <v>42460.208333333299</v>
          </cell>
          <cell r="AG645">
            <v>42465.402597534703</v>
          </cell>
          <cell r="AH645" t="str">
            <v>Gerente Revisión</v>
          </cell>
          <cell r="AI645" t="str">
            <v>aceballos@dnp.gov.co</v>
          </cell>
          <cell r="AJ645">
            <v>30</v>
          </cell>
          <cell r="AK645">
            <v>0</v>
          </cell>
          <cell r="AL645">
            <v>0</v>
          </cell>
        </row>
        <row r="646">
          <cell r="A646">
            <v>4539</v>
          </cell>
          <cell r="B646" t="str">
            <v>Todos por un Nuevo País</v>
          </cell>
          <cell r="C646" t="str">
            <v>Buen Gobierno</v>
          </cell>
          <cell r="D646" t="str">
            <v>Fortalecer la articulación Nación-territorio</v>
          </cell>
          <cell r="E646" t="str">
            <v>Planeación Nacional</v>
          </cell>
          <cell r="F646" t="str">
            <v>DNP</v>
          </cell>
          <cell r="G646" t="str">
            <v>Gestión publica orientada a resultados</v>
          </cell>
          <cell r="H646">
            <v>4539</v>
          </cell>
          <cell r="I646" t="str">
            <v>Programas misionales con cadenas de valor formuladas</v>
          </cell>
          <cell r="J646" t="str">
            <v>Gestión</v>
          </cell>
          <cell r="K646" t="str">
            <v>Sectorial</v>
          </cell>
          <cell r="L646" t="str">
            <v>SI</v>
          </cell>
          <cell r="M646" t="str">
            <v>NO</v>
          </cell>
          <cell r="N646" t="str">
            <v>NO</v>
          </cell>
          <cell r="O646" t="str">
            <v>SI</v>
          </cell>
          <cell r="P646" t="str">
            <v>Porcentaje</v>
          </cell>
          <cell r="Q646" t="str">
            <v>Anual</v>
          </cell>
          <cell r="R646" t="str">
            <v>Capacidad</v>
          </cell>
          <cell r="S646">
            <v>0</v>
          </cell>
          <cell r="T646">
            <v>15</v>
          </cell>
          <cell r="U646">
            <v>40</v>
          </cell>
          <cell r="V646">
            <v>70</v>
          </cell>
          <cell r="W646">
            <v>100</v>
          </cell>
          <cell r="X646">
            <v>100</v>
          </cell>
          <cell r="Y646">
            <v>0</v>
          </cell>
          <cell r="Z646">
            <v>0</v>
          </cell>
          <cell r="AA646">
            <v>0</v>
          </cell>
          <cell r="AB646">
            <v>0</v>
          </cell>
          <cell r="AC646">
            <v>0</v>
          </cell>
          <cell r="AD646">
            <v>0</v>
          </cell>
          <cell r="AE646" t="str">
            <v>Se avanzó en la consolidación de la Guía para la identificación y estructuración de programas orientados a resultados. Se revisó el catálogo inicial de productos sectoriales y se homogenizó la información presentada.</v>
          </cell>
          <cell r="AF646">
            <v>42490.208333333299</v>
          </cell>
          <cell r="AG646">
            <v>42502.491320567096</v>
          </cell>
          <cell r="AH646" t="str">
            <v>José Mauricio Cuestas Gómez</v>
          </cell>
          <cell r="AI646" t="str">
            <v>jcuestas@dnp.gov.co</v>
          </cell>
          <cell r="AJ646">
            <v>30</v>
          </cell>
          <cell r="AK646">
            <v>0</v>
          </cell>
          <cell r="AL646">
            <v>0</v>
          </cell>
        </row>
        <row r="647">
          <cell r="A647">
            <v>4544</v>
          </cell>
          <cell r="B647" t="str">
            <v>Todos por un Nuevo País</v>
          </cell>
          <cell r="C647" t="str">
            <v>Buen Gobierno</v>
          </cell>
          <cell r="D647" t="str">
            <v>Fortalecer la articulación Nación-territorio</v>
          </cell>
          <cell r="E647" t="str">
            <v>Planeación Nacional</v>
          </cell>
          <cell r="F647" t="str">
            <v>DNP</v>
          </cell>
          <cell r="G647" t="str">
            <v>Gestión publica orientada a resultados</v>
          </cell>
          <cell r="H647">
            <v>4544</v>
          </cell>
          <cell r="I647" t="str">
            <v>Sectores utilizando información de desempeño y resultados para la asignación presupuestal</v>
          </cell>
          <cell r="J647" t="str">
            <v>Resultado</v>
          </cell>
          <cell r="K647" t="str">
            <v>Sectorial</v>
          </cell>
          <cell r="L647" t="str">
            <v>SI</v>
          </cell>
          <cell r="M647" t="str">
            <v>NO</v>
          </cell>
          <cell r="N647" t="str">
            <v>NO</v>
          </cell>
          <cell r="O647" t="str">
            <v>SI</v>
          </cell>
          <cell r="P647" t="str">
            <v>Porcentaje</v>
          </cell>
          <cell r="Q647" t="str">
            <v>Anual</v>
          </cell>
          <cell r="R647" t="str">
            <v>Capacidad</v>
          </cell>
          <cell r="S647">
            <v>0</v>
          </cell>
          <cell r="T647">
            <v>27</v>
          </cell>
          <cell r="U647">
            <v>50</v>
          </cell>
          <cell r="V647">
            <v>75</v>
          </cell>
          <cell r="W647">
            <v>100</v>
          </cell>
          <cell r="X647">
            <v>100</v>
          </cell>
          <cell r="Y647">
            <v>0</v>
          </cell>
          <cell r="Z647">
            <v>0</v>
          </cell>
          <cell r="AA647">
            <v>0</v>
          </cell>
          <cell r="AB647">
            <v>0</v>
          </cell>
          <cell r="AC647">
            <v>0</v>
          </cell>
          <cell r="AD647">
            <v>0</v>
          </cell>
          <cell r="AE647" t="str">
            <v>El equipo de la STIP junto con la colaboración del DIFP, continua avanzado en la definición del clasificador programático para los 29 sectores.</v>
          </cell>
          <cell r="AF647">
            <v>42490.208333333299</v>
          </cell>
          <cell r="AG647">
            <v>42501.6616895486</v>
          </cell>
          <cell r="AH647" t="str">
            <v>Carolina Londoño Araque</v>
          </cell>
          <cell r="AI647" t="str">
            <v>clondono@dnp.gov.co</v>
          </cell>
          <cell r="AJ647">
            <v>0</v>
          </cell>
          <cell r="AK647">
            <v>0</v>
          </cell>
          <cell r="AL647">
            <v>0</v>
          </cell>
        </row>
        <row r="648">
          <cell r="A648">
            <v>4508</v>
          </cell>
          <cell r="B648" t="str">
            <v>Todos por un Nuevo País</v>
          </cell>
          <cell r="C648" t="str">
            <v>Buen Gobierno</v>
          </cell>
          <cell r="D648" t="str">
            <v>Fortalecer la articulación Nación-territorio</v>
          </cell>
          <cell r="E648" t="str">
            <v>Planeación Nacional</v>
          </cell>
          <cell r="F648" t="str">
            <v>DNP</v>
          </cell>
          <cell r="G648" t="str">
            <v>Desarrollo y el ordenamiento territorial, y la descentralización (AT, regalías, SGP, desarrollo urbano y rural)</v>
          </cell>
          <cell r="H648">
            <v>4508</v>
          </cell>
          <cell r="I648" t="str">
            <v>Crecimiento real de los ingresos propios de los municipios con entorno de desarrollo intermedio e incipiente</v>
          </cell>
          <cell r="J648" t="str">
            <v>Resultado</v>
          </cell>
          <cell r="K648" t="str">
            <v>Sectorial</v>
          </cell>
          <cell r="L648" t="str">
            <v>SI</v>
          </cell>
          <cell r="M648" t="str">
            <v>NO</v>
          </cell>
          <cell r="N648" t="str">
            <v>NO</v>
          </cell>
          <cell r="O648" t="str">
            <v>SI</v>
          </cell>
          <cell r="P648" t="str">
            <v>Porcentaje</v>
          </cell>
          <cell r="Q648" t="str">
            <v>Anual</v>
          </cell>
          <cell r="R648" t="str">
            <v>Capacidad</v>
          </cell>
          <cell r="S648">
            <v>10</v>
          </cell>
          <cell r="T648">
            <v>11</v>
          </cell>
          <cell r="U648">
            <v>14</v>
          </cell>
          <cell r="V648">
            <v>15</v>
          </cell>
          <cell r="W648">
            <v>17</v>
          </cell>
          <cell r="X648">
            <v>17</v>
          </cell>
          <cell r="Y648">
            <v>0</v>
          </cell>
          <cell r="Z648">
            <v>0</v>
          </cell>
          <cell r="AA648">
            <v>0</v>
          </cell>
          <cell r="AB648">
            <v>0</v>
          </cell>
          <cell r="AC648">
            <v>0</v>
          </cell>
          <cell r="AD648">
            <v>0</v>
          </cell>
          <cell r="AE648" t="str">
            <v>El 15 de marzo venció la fecha de reporte ante el FUT por parte de las entidades territoriales en donde se consignó la información fiscal y financiera de las administraciones departamentales y municipales. Se solicitó la totalidad de las rentas y gastos d</v>
          </cell>
          <cell r="AF648">
            <v>42460.208333333299</v>
          </cell>
          <cell r="AG648">
            <v>42500.649258912003</v>
          </cell>
          <cell r="AH648" t="str">
            <v>Ivan Osejo Villamil</v>
          </cell>
          <cell r="AI648" t="str">
            <v>iosejo@dnp.gov.co</v>
          </cell>
          <cell r="AJ648">
            <v>120</v>
          </cell>
          <cell r="AK648">
            <v>0</v>
          </cell>
          <cell r="AL648">
            <v>0</v>
          </cell>
        </row>
        <row r="649">
          <cell r="A649">
            <v>4531</v>
          </cell>
          <cell r="B649" t="str">
            <v>Todos por un Nuevo País</v>
          </cell>
          <cell r="C649" t="str">
            <v>Buen Gobierno</v>
          </cell>
          <cell r="D649" t="str">
            <v>Fortalecer la articulación Nación-territorio</v>
          </cell>
          <cell r="E649" t="str">
            <v>Planeación Nacional</v>
          </cell>
          <cell r="F649" t="str">
            <v>DNP</v>
          </cell>
          <cell r="G649" t="str">
            <v>Desarrollo y el ordenamiento territorial, y la descentralización (AT, regalías, SGP, desarrollo urbano y rural)</v>
          </cell>
          <cell r="H649">
            <v>4531</v>
          </cell>
          <cell r="I649" t="str">
            <v>Sectores con pilotaje implementado del Programa Nacional de Delegación de Competencias Diferenciadas a Entidades Territoriales.</v>
          </cell>
          <cell r="J649" t="str">
            <v>Resultado</v>
          </cell>
          <cell r="K649" t="str">
            <v>Sectorial</v>
          </cell>
          <cell r="L649" t="str">
            <v>SI</v>
          </cell>
          <cell r="M649" t="str">
            <v>NO</v>
          </cell>
          <cell r="N649" t="str">
            <v>NO</v>
          </cell>
          <cell r="O649" t="str">
            <v>SI</v>
          </cell>
          <cell r="P649" t="str">
            <v>Sectores</v>
          </cell>
          <cell r="Q649" t="str">
            <v>Anual</v>
          </cell>
          <cell r="R649" t="str">
            <v>Acumulado</v>
          </cell>
          <cell r="S649">
            <v>0</v>
          </cell>
          <cell r="T649">
            <v>0</v>
          </cell>
          <cell r="U649">
            <v>0</v>
          </cell>
          <cell r="V649">
            <v>1</v>
          </cell>
          <cell r="W649">
            <v>1</v>
          </cell>
          <cell r="X649">
            <v>2</v>
          </cell>
          <cell r="Y649">
            <v>0</v>
          </cell>
          <cell r="Z649">
            <v>0</v>
          </cell>
          <cell r="AA649">
            <v>0</v>
          </cell>
          <cell r="AB649">
            <v>0</v>
          </cell>
          <cell r="AC649">
            <v>0</v>
          </cell>
          <cell r="AD649">
            <v>0</v>
          </cell>
          <cell r="AE649" t="str">
            <v>En el Comité Directivo del PNCD se viabilizó la delegación de catastro al Distrito de Barranquilla. Se remitió el proyecto de Decreto del PNCD a la Oficina Jurídica del DNP. Se llevó a cabo sesión de la Mesa para la delegación de competencias en la Políti</v>
          </cell>
          <cell r="AF649">
            <v>42460.208333333299</v>
          </cell>
          <cell r="AG649">
            <v>42467.710036689801</v>
          </cell>
          <cell r="AH649" t="str">
            <v>Diego Julián Riaño P</v>
          </cell>
          <cell r="AI649" t="str">
            <v>driano@dnp.gov.co</v>
          </cell>
          <cell r="AJ649">
            <v>30</v>
          </cell>
          <cell r="AK649">
            <v>0</v>
          </cell>
          <cell r="AL649">
            <v>0</v>
          </cell>
        </row>
        <row r="650">
          <cell r="A650">
            <v>5292</v>
          </cell>
          <cell r="B650" t="str">
            <v>Todos por un Nuevo País</v>
          </cell>
          <cell r="C650" t="str">
            <v>Buen Gobierno</v>
          </cell>
          <cell r="D650" t="str">
            <v>Fortalecer la articulación Nación-territorio</v>
          </cell>
          <cell r="E650" t="str">
            <v>Planeación Nacional</v>
          </cell>
          <cell r="F650" t="str">
            <v>DNP</v>
          </cell>
          <cell r="G650" t="str">
            <v>Desarrollo y el ordenamiento territorial, y la descentralización (AT, regalías, SGP, desarrollo urbano y rural)</v>
          </cell>
          <cell r="H650">
            <v>5292</v>
          </cell>
          <cell r="I650" t="str">
            <v>Porcentaje de recursos de inversión SGR, SGP y PGN visualizados  en Mapainversiones</v>
          </cell>
          <cell r="J650" t="str">
            <v>Resultado</v>
          </cell>
          <cell r="K650" t="str">
            <v>Sectorial</v>
          </cell>
          <cell r="L650" t="str">
            <v>NO</v>
          </cell>
          <cell r="M650" t="str">
            <v>NO</v>
          </cell>
          <cell r="N650" t="str">
            <v>NO</v>
          </cell>
          <cell r="O650" t="str">
            <v>SI</v>
          </cell>
          <cell r="P650" t="str">
            <v>Porcentaje</v>
          </cell>
          <cell r="Q650" t="str">
            <v>Anual</v>
          </cell>
          <cell r="R650" t="str">
            <v>Capacidad</v>
          </cell>
          <cell r="S650">
            <v>800</v>
          </cell>
          <cell r="T650">
            <v>12</v>
          </cell>
          <cell r="U650">
            <v>60</v>
          </cell>
          <cell r="V650">
            <v>80</v>
          </cell>
          <cell r="W650">
            <v>100</v>
          </cell>
          <cell r="X650">
            <v>100</v>
          </cell>
          <cell r="Y650">
            <v>0</v>
          </cell>
          <cell r="Z650">
            <v>0</v>
          </cell>
          <cell r="AA650">
            <v>0</v>
          </cell>
          <cell r="AB650">
            <v>0</v>
          </cell>
          <cell r="AC650">
            <v>0</v>
          </cell>
          <cell r="AD650">
            <v>0</v>
          </cell>
          <cell r="AE650" t="str">
            <v>Se han cumplido con la totalidad de los comités técnicos y de seguimiento, con el fin de dar cumplimiento al cronograma de actividades y entregas de productos, lo anterior con el acompañamiento de la Consultoría SOFTMANAGEMENT S.A. la DIFP y la OI. De igu</v>
          </cell>
          <cell r="AF650">
            <v>42490.208333333299</v>
          </cell>
          <cell r="AG650">
            <v>42501.648241979201</v>
          </cell>
          <cell r="AH650" t="str">
            <v>Carolina Londoño Araque</v>
          </cell>
          <cell r="AI650" t="str">
            <v>clondono@dnp.gov.co</v>
          </cell>
          <cell r="AJ650">
            <v>0</v>
          </cell>
          <cell r="AK650">
            <v>0</v>
          </cell>
          <cell r="AL650">
            <v>0</v>
          </cell>
        </row>
        <row r="651">
          <cell r="A651">
            <v>5293</v>
          </cell>
          <cell r="B651" t="str">
            <v>Todos por un Nuevo País</v>
          </cell>
          <cell r="C651" t="str">
            <v>Buen Gobierno</v>
          </cell>
          <cell r="D651" t="str">
            <v>Fortalecer la articulación Nación-territorio</v>
          </cell>
          <cell r="E651" t="str">
            <v>Planeación Nacional</v>
          </cell>
          <cell r="F651" t="str">
            <v>DNP</v>
          </cell>
          <cell r="G651" t="str">
            <v>Desarrollo y el ordenamiento territorial, y la descentralización (AT, regalías, SGP, desarrollo urbano y rural)</v>
          </cell>
          <cell r="H651">
            <v>5293</v>
          </cell>
          <cell r="I651" t="str">
            <v>Monto de inversión apalancado con recursos de estructuración del DNP (miles de millones de pesos)</v>
          </cell>
          <cell r="J651" t="str">
            <v>Resultado</v>
          </cell>
          <cell r="K651" t="str">
            <v>Sectorial</v>
          </cell>
          <cell r="L651" t="str">
            <v>NO</v>
          </cell>
          <cell r="M651" t="str">
            <v>SI</v>
          </cell>
          <cell r="N651" t="str">
            <v>NO</v>
          </cell>
          <cell r="O651" t="str">
            <v>SI</v>
          </cell>
          <cell r="P651" t="str">
            <v>Pesos</v>
          </cell>
          <cell r="Q651" t="str">
            <v>Semestral</v>
          </cell>
          <cell r="R651" t="str">
            <v>Acumulado</v>
          </cell>
          <cell r="S651">
            <v>0</v>
          </cell>
          <cell r="T651">
            <v>0</v>
          </cell>
          <cell r="U651">
            <v>240660000000</v>
          </cell>
          <cell r="V651">
            <v>240660000000</v>
          </cell>
          <cell r="W651">
            <v>91680000000</v>
          </cell>
          <cell r="X651">
            <v>573000000000</v>
          </cell>
          <cell r="Y651">
            <v>0</v>
          </cell>
          <cell r="Z651">
            <v>0</v>
          </cell>
          <cell r="AA651">
            <v>0</v>
          </cell>
          <cell r="AB651">
            <v>0</v>
          </cell>
          <cell r="AC651">
            <v>0</v>
          </cell>
          <cell r="AD651">
            <v>0</v>
          </cell>
          <cell r="AE651" t="str">
            <v>El proceso OCC-010, de proyectos de transporte, fue adjudicado el 21 de abril. Euroestudios - Ingenieros de Consulta S.A.S - CIM consultores SA - Consultorias inversiones y proyectos LTDA. Se espera adjudicar los proyectos de agua procesos OCC-009 de 2001</v>
          </cell>
          <cell r="AF651">
            <v>42490.208333333299</v>
          </cell>
          <cell r="AG651">
            <v>42502.454554513897</v>
          </cell>
          <cell r="AH651" t="str">
            <v>Alvaro Meía Villegas</v>
          </cell>
          <cell r="AI651" t="str">
            <v>amejia@dnp.gov.co</v>
          </cell>
          <cell r="AJ651">
            <v>5</v>
          </cell>
          <cell r="AK651">
            <v>0</v>
          </cell>
          <cell r="AL651">
            <v>0</v>
          </cell>
        </row>
        <row r="652">
          <cell r="A652">
            <v>5294</v>
          </cell>
          <cell r="B652" t="str">
            <v>Todos por un Nuevo País</v>
          </cell>
          <cell r="C652" t="str">
            <v>Buen Gobierno</v>
          </cell>
          <cell r="D652" t="str">
            <v>Fortalecer la articulación Nación-territorio</v>
          </cell>
          <cell r="E652" t="str">
            <v>Planeación Nacional</v>
          </cell>
          <cell r="F652" t="str">
            <v>DNP</v>
          </cell>
          <cell r="G652" t="str">
            <v>Desarrollo y el ordenamiento territorial, y la descentralización (AT, regalías, SGP, desarrollo urbano y rural)</v>
          </cell>
          <cell r="H652">
            <v>5294</v>
          </cell>
          <cell r="I652" t="str">
            <v>Número de proyectos aprobados en los OCAD con el uso de proyectos tipo estandarizados</v>
          </cell>
          <cell r="J652" t="str">
            <v>Producto</v>
          </cell>
          <cell r="K652" t="str">
            <v>Sectorial</v>
          </cell>
          <cell r="L652" t="str">
            <v>NO</v>
          </cell>
          <cell r="M652" t="str">
            <v>SI</v>
          </cell>
          <cell r="N652" t="str">
            <v>NO</v>
          </cell>
          <cell r="O652" t="str">
            <v>SI</v>
          </cell>
          <cell r="P652" t="str">
            <v>Número</v>
          </cell>
          <cell r="Q652" t="str">
            <v>Semestral</v>
          </cell>
          <cell r="R652" t="str">
            <v>Acumulado</v>
          </cell>
          <cell r="S652">
            <v>0</v>
          </cell>
          <cell r="T652">
            <v>0</v>
          </cell>
          <cell r="U652">
            <v>131</v>
          </cell>
          <cell r="V652">
            <v>196</v>
          </cell>
          <cell r="W652">
            <v>327</v>
          </cell>
          <cell r="X652">
            <v>653</v>
          </cell>
          <cell r="Y652">
            <v>0</v>
          </cell>
          <cell r="Z652">
            <v>0</v>
          </cell>
          <cell r="AA652">
            <v>0</v>
          </cell>
          <cell r="AB652">
            <v>0</v>
          </cell>
          <cell r="AC652">
            <v>0</v>
          </cell>
          <cell r="AD652">
            <v>0</v>
          </cell>
          <cell r="AE652" t="str">
            <v>Ya se cuenta con 12 proyectos tipo estructurados para presentar a los OCAD, los cuales suman en inversión $10.600 millones. estos proyectos están ubicados en los municipios de Viotá, Sopó, La Calera, La Mesa, Paratebueno, Soacha, Zipaquirá, Guatavita, Sub</v>
          </cell>
          <cell r="AF652">
            <v>42490.208333333299</v>
          </cell>
          <cell r="AG652">
            <v>42502.454201851899</v>
          </cell>
          <cell r="AH652" t="str">
            <v>Alvaro Meía Villegas</v>
          </cell>
          <cell r="AI652" t="str">
            <v>amejia@dnp.gov.co</v>
          </cell>
          <cell r="AJ652">
            <v>5</v>
          </cell>
          <cell r="AK652">
            <v>0</v>
          </cell>
          <cell r="AL652">
            <v>0</v>
          </cell>
        </row>
        <row r="653">
          <cell r="A653">
            <v>5295</v>
          </cell>
          <cell r="B653" t="str">
            <v>Todos por un Nuevo País</v>
          </cell>
          <cell r="C653" t="str">
            <v>Buen Gobierno</v>
          </cell>
          <cell r="D653" t="str">
            <v>Fortalecer la articulación Nación-territorio</v>
          </cell>
          <cell r="E653" t="str">
            <v>Planeación Nacional</v>
          </cell>
          <cell r="F653" t="str">
            <v>DNP</v>
          </cell>
          <cell r="G653" t="str">
            <v>Desarrollo y el ordenamiento territorial, y la descentralización (AT, regalías, SGP, desarrollo urbano y rural)</v>
          </cell>
          <cell r="H653">
            <v>5295</v>
          </cell>
          <cell r="I653" t="str">
            <v>Monto de inversión regional presentado por DNP al SGR (miles de millones de pesos)</v>
          </cell>
          <cell r="J653" t="str">
            <v>Producto</v>
          </cell>
          <cell r="K653" t="str">
            <v>Sectorial</v>
          </cell>
          <cell r="L653" t="str">
            <v>NO</v>
          </cell>
          <cell r="M653" t="str">
            <v>SI</v>
          </cell>
          <cell r="N653" t="str">
            <v>NO</v>
          </cell>
          <cell r="O653" t="str">
            <v>SI</v>
          </cell>
          <cell r="P653" t="str">
            <v>Pesos</v>
          </cell>
          <cell r="Q653" t="str">
            <v>Semestral</v>
          </cell>
          <cell r="R653" t="str">
            <v>Acumulado</v>
          </cell>
          <cell r="S653">
            <v>0</v>
          </cell>
          <cell r="T653">
            <v>1.6</v>
          </cell>
          <cell r="U653">
            <v>432</v>
          </cell>
          <cell r="V653">
            <v>540</v>
          </cell>
          <cell r="W653">
            <v>826.4</v>
          </cell>
          <cell r="X653">
            <v>1800</v>
          </cell>
          <cell r="Y653">
            <v>0</v>
          </cell>
          <cell r="Z653">
            <v>0</v>
          </cell>
          <cell r="AA653">
            <v>0</v>
          </cell>
          <cell r="AB653">
            <v>0</v>
          </cell>
          <cell r="AC653">
            <v>0</v>
          </cell>
          <cell r="AD653">
            <v>0</v>
          </cell>
          <cell r="AE653" t="str">
            <v>El DNP se encuentra identificando proyectos susceptibles de ser presentados en el marco del artículo 196 del PND, incluyendo los proyectos que ya estén estructurados.</v>
          </cell>
          <cell r="AF653">
            <v>42490.208333333299</v>
          </cell>
          <cell r="AG653">
            <v>42502.452585613399</v>
          </cell>
          <cell r="AH653" t="str">
            <v>Alvaro Meía Villegas</v>
          </cell>
          <cell r="AI653" t="str">
            <v>amejia@dnp.gov.co</v>
          </cell>
          <cell r="AJ653">
            <v>5</v>
          </cell>
          <cell r="AK653">
            <v>0</v>
          </cell>
          <cell r="AL653">
            <v>0</v>
          </cell>
        </row>
        <row r="654">
          <cell r="A654">
            <v>5303</v>
          </cell>
          <cell r="B654" t="str">
            <v>Todos por un Nuevo País</v>
          </cell>
          <cell r="C654" t="str">
            <v>Buen Gobierno</v>
          </cell>
          <cell r="D654" t="str">
            <v>Fortalecer la articulación Nación-territorio</v>
          </cell>
          <cell r="E654" t="str">
            <v>Planeación Nacional</v>
          </cell>
          <cell r="F654" t="str">
            <v>DNP</v>
          </cell>
          <cell r="G654" t="str">
            <v>Desarrollo y el ordenamiento territorial, y la descentralización (AT, regalías, SGP, desarrollo urbano y rural)</v>
          </cell>
          <cell r="H654">
            <v>5303</v>
          </cell>
          <cell r="I654" t="str">
            <v>Porcentaje del cupo de APP diferente a vías utilizado</v>
          </cell>
          <cell r="J654" t="str">
            <v>Resultado</v>
          </cell>
          <cell r="K654" t="str">
            <v>Sectorial</v>
          </cell>
          <cell r="L654" t="str">
            <v>NO</v>
          </cell>
          <cell r="M654" t="str">
            <v>NO</v>
          </cell>
          <cell r="N654" t="str">
            <v>NO</v>
          </cell>
          <cell r="O654" t="str">
            <v>SI</v>
          </cell>
          <cell r="P654" t="str">
            <v>Porcentaje</v>
          </cell>
          <cell r="Q654" t="str">
            <v>Anual</v>
          </cell>
          <cell r="R654" t="str">
            <v>Acumulado</v>
          </cell>
          <cell r="S654">
            <v>0</v>
          </cell>
          <cell r="T654">
            <v>1.6</v>
          </cell>
          <cell r="U654">
            <v>8.16</v>
          </cell>
          <cell r="V654">
            <v>24.86</v>
          </cell>
          <cell r="W654">
            <v>35</v>
          </cell>
          <cell r="X654">
            <v>35</v>
          </cell>
          <cell r="Y654">
            <v>0</v>
          </cell>
          <cell r="Z654">
            <v>0</v>
          </cell>
          <cell r="AA654">
            <v>0</v>
          </cell>
          <cell r="AB654">
            <v>0</v>
          </cell>
          <cell r="AC654">
            <v>0</v>
          </cell>
          <cell r="AD654">
            <v>0</v>
          </cell>
          <cell r="AE654" t="str">
            <v>Con respecto a la sede de la SNR, la entidad se encuentra realizando los ajustes referentes a la estructura del modelo comercial previsto, para volver a publicar el proceso. En cuanto a la FGN se está a la espera de que la FGN determine la fecha de reaper</v>
          </cell>
          <cell r="AF654">
            <v>42490.208333333299</v>
          </cell>
          <cell r="AG654">
            <v>42502.491680289299</v>
          </cell>
          <cell r="AH654" t="str">
            <v>Fabio Andrés Villalba</v>
          </cell>
          <cell r="AI654" t="str">
            <v>favillalba@dnp.gov.co</v>
          </cell>
          <cell r="AJ654">
            <v>0</v>
          </cell>
          <cell r="AK654">
            <v>0</v>
          </cell>
          <cell r="AL654">
            <v>0</v>
          </cell>
        </row>
        <row r="655">
          <cell r="A655">
            <v>5296</v>
          </cell>
          <cell r="B655" t="str">
            <v>Todos por un Nuevo País</v>
          </cell>
          <cell r="C655" t="str">
            <v>Buen Gobierno</v>
          </cell>
          <cell r="D655" t="str">
            <v>Fortalecer la articulación Nación-territorio</v>
          </cell>
          <cell r="E655" t="str">
            <v>Planeación Nacional</v>
          </cell>
          <cell r="F655" t="str">
            <v>DNP</v>
          </cell>
          <cell r="G655" t="str">
            <v>Desarrollo y el ordenamiento territorial, y la descentralización (AT, regalías, SGP, desarrollo urbano y rural)</v>
          </cell>
          <cell r="H655">
            <v>5296</v>
          </cell>
          <cell r="I655" t="str">
            <v>Proyectos con recursos de regalías terminados</v>
          </cell>
          <cell r="J655" t="str">
            <v>Producto</v>
          </cell>
          <cell r="K655" t="str">
            <v>Sectorial</v>
          </cell>
          <cell r="L655" t="str">
            <v>NO</v>
          </cell>
          <cell r="M655" t="str">
            <v>SI</v>
          </cell>
          <cell r="N655" t="str">
            <v>NO</v>
          </cell>
          <cell r="O655" t="str">
            <v>SI</v>
          </cell>
          <cell r="P655" t="str">
            <v>Número de proyectos</v>
          </cell>
          <cell r="Q655" t="str">
            <v>Mensual</v>
          </cell>
          <cell r="R655" t="str">
            <v>Capacidad</v>
          </cell>
          <cell r="S655">
            <v>1138</v>
          </cell>
          <cell r="T655">
            <v>3751</v>
          </cell>
          <cell r="U655">
            <v>4803</v>
          </cell>
          <cell r="V655">
            <v>5939</v>
          </cell>
          <cell r="W655">
            <v>7000</v>
          </cell>
          <cell r="X655">
            <v>7000</v>
          </cell>
          <cell r="Y655">
            <v>5461</v>
          </cell>
          <cell r="Z655">
            <v>100</v>
          </cell>
          <cell r="AA655">
            <v>5461</v>
          </cell>
          <cell r="AB655">
            <v>73.745999999999995</v>
          </cell>
          <cell r="AC655">
            <v>42490.208333333299</v>
          </cell>
          <cell r="AD655">
            <v>42502.438101076397</v>
          </cell>
          <cell r="AE655" t="str">
            <v>A la fecha 5.461 proyectos del SGR han registrado en el aplicativo Gesproy-SGR como TERMINADOS por las diferentes entidades ejecutoras de recursos del SGR (Departamentos, Municipios, Corporaciones Autónomas Regionales y otras entidades públicas). En el ap</v>
          </cell>
          <cell r="AF655">
            <v>42490.208333333299</v>
          </cell>
          <cell r="AG655">
            <v>42502.438100960702</v>
          </cell>
          <cell r="AH655" t="str">
            <v>Amparo García Montaña</v>
          </cell>
          <cell r="AI655" t="str">
            <v>agarciam@dnp.gov.co</v>
          </cell>
          <cell r="AJ655">
            <v>10</v>
          </cell>
          <cell r="AK655">
            <v>42520.208333333299</v>
          </cell>
          <cell r="AL655">
            <v>-23</v>
          </cell>
        </row>
        <row r="656">
          <cell r="A656">
            <v>5297</v>
          </cell>
          <cell r="B656" t="str">
            <v>Todos por un Nuevo País</v>
          </cell>
          <cell r="C656" t="str">
            <v>Buen Gobierno</v>
          </cell>
          <cell r="D656" t="str">
            <v>Fortalecer la articulación Nación-territorio</v>
          </cell>
          <cell r="E656" t="str">
            <v>Planeación Nacional</v>
          </cell>
          <cell r="F656" t="str">
            <v>DNP</v>
          </cell>
          <cell r="G656" t="str">
            <v>Desarrollo y el ordenamiento territorial, y la descentralización (AT, regalías, SGP, desarrollo urbano y rural)</v>
          </cell>
          <cell r="H656">
            <v>5297</v>
          </cell>
          <cell r="I656" t="str">
            <v>Porcentaje de aprobación de proyectos respecto a lo presupuestado en el cuatrienio</v>
          </cell>
          <cell r="J656" t="str">
            <v>Resultado</v>
          </cell>
          <cell r="K656" t="str">
            <v>Sectorial</v>
          </cell>
          <cell r="L656" t="str">
            <v>NO</v>
          </cell>
          <cell r="M656" t="str">
            <v>SI</v>
          </cell>
          <cell r="N656" t="str">
            <v>NO</v>
          </cell>
          <cell r="O656" t="str">
            <v>SI</v>
          </cell>
          <cell r="P656" t="str">
            <v>Porcentaje</v>
          </cell>
          <cell r="Q656" t="str">
            <v>Mensual</v>
          </cell>
          <cell r="R656" t="str">
            <v>Stock</v>
          </cell>
          <cell r="S656">
            <v>86</v>
          </cell>
          <cell r="T656">
            <v>30</v>
          </cell>
          <cell r="U656">
            <v>45</v>
          </cell>
          <cell r="V656">
            <v>70</v>
          </cell>
          <cell r="W656">
            <v>86</v>
          </cell>
          <cell r="X656">
            <v>86</v>
          </cell>
          <cell r="Y656">
            <v>31</v>
          </cell>
          <cell r="Z656">
            <v>68.89</v>
          </cell>
          <cell r="AA656">
            <v>31</v>
          </cell>
          <cell r="AB656">
            <v>36.049999999999997</v>
          </cell>
          <cell r="AC656">
            <v>42460.208333333299</v>
          </cell>
          <cell r="AD656">
            <v>42479.597195289403</v>
          </cell>
          <cell r="AE656" t="str">
            <v>Se continúo la instalación de OCAD en entidades territoriales, además se realizaron las elecciones de Presidente y secretarias técnicas y se realizó consolidación de cifras presupuestales conlos nuevos mandatarios. Se espera en los próximos meses inicie l</v>
          </cell>
          <cell r="AF656">
            <v>42460.208333333299</v>
          </cell>
          <cell r="AG656">
            <v>42479.5971951389</v>
          </cell>
          <cell r="AH656" t="str">
            <v>Camilo Lloreda Becerra</v>
          </cell>
          <cell r="AI656" t="str">
            <v>clloreda@dnp.gov.co</v>
          </cell>
          <cell r="AJ656">
            <v>10</v>
          </cell>
          <cell r="AK656">
            <v>42490.208333333299</v>
          </cell>
          <cell r="AL656">
            <v>7</v>
          </cell>
        </row>
        <row r="657">
          <cell r="A657">
            <v>5298</v>
          </cell>
          <cell r="B657" t="str">
            <v>Todos por un Nuevo País</v>
          </cell>
          <cell r="C657" t="str">
            <v>Buen Gobierno</v>
          </cell>
          <cell r="D657" t="str">
            <v>Fortalecer la articulación Nación-territorio</v>
          </cell>
          <cell r="E657" t="str">
            <v>Planeación Nacional</v>
          </cell>
          <cell r="F657" t="str">
            <v>DNP</v>
          </cell>
          <cell r="G657" t="str">
            <v>Desarrollo y el ordenamiento territorial, y la descentralización (AT, regalías, SGP, desarrollo urbano y rural)</v>
          </cell>
          <cell r="H657">
            <v>5298</v>
          </cell>
          <cell r="I657" t="str">
            <v>Porcentaje de concurrencia de otras fuentes de inversión diferentes a SGR</v>
          </cell>
          <cell r="J657" t="str">
            <v>Resultado</v>
          </cell>
          <cell r="K657" t="str">
            <v>Sectorial</v>
          </cell>
          <cell r="L657" t="str">
            <v>NO</v>
          </cell>
          <cell r="M657" t="str">
            <v>SI</v>
          </cell>
          <cell r="N657" t="str">
            <v>NO</v>
          </cell>
          <cell r="O657" t="str">
            <v>SI</v>
          </cell>
          <cell r="P657" t="str">
            <v>Porcentaje</v>
          </cell>
          <cell r="Q657" t="str">
            <v>Mensual</v>
          </cell>
          <cell r="R657" t="str">
            <v>Stock</v>
          </cell>
          <cell r="S657">
            <v>32</v>
          </cell>
          <cell r="T657">
            <v>31</v>
          </cell>
          <cell r="U657">
            <v>32</v>
          </cell>
          <cell r="V657">
            <v>34</v>
          </cell>
          <cell r="W657">
            <v>35</v>
          </cell>
          <cell r="X657">
            <v>35</v>
          </cell>
          <cell r="Y657">
            <v>30</v>
          </cell>
          <cell r="Z657">
            <v>93.75</v>
          </cell>
          <cell r="AA657">
            <v>30</v>
          </cell>
          <cell r="AB657">
            <v>85.71</v>
          </cell>
          <cell r="AC657">
            <v>42460.208333333299</v>
          </cell>
          <cell r="AD657">
            <v>42479.616834687498</v>
          </cell>
          <cell r="AE657" t="str">
            <v>Finalizadas las elecciones de presidencias y secretarías técnicas para los siguientes cuatros años, se inicia la formulación de proyectos con recursos del Sistema General de Regalías, que se ajusten a los planes de desarrollo planteados por alcaldes munic</v>
          </cell>
          <cell r="AF657">
            <v>42460.208333333299</v>
          </cell>
          <cell r="AG657">
            <v>42479.616834571803</v>
          </cell>
          <cell r="AH657" t="str">
            <v>Camilo Lloreda Becerra</v>
          </cell>
          <cell r="AI657" t="str">
            <v>clloreda@dnp.gov.co</v>
          </cell>
          <cell r="AJ657">
            <v>0</v>
          </cell>
          <cell r="AK657">
            <v>42490.208333333299</v>
          </cell>
          <cell r="AL657">
            <v>0</v>
          </cell>
        </row>
        <row r="658">
          <cell r="A658">
            <v>5299</v>
          </cell>
          <cell r="B658" t="str">
            <v>Todos por un Nuevo País</v>
          </cell>
          <cell r="C658" t="str">
            <v>Buen Gobierno</v>
          </cell>
          <cell r="D658" t="str">
            <v>Fortalecer la articulación Nación-territorio</v>
          </cell>
          <cell r="E658" t="str">
            <v>Planeación Nacional</v>
          </cell>
          <cell r="F658" t="str">
            <v>DNP</v>
          </cell>
          <cell r="G658" t="str">
            <v>Desarrollo y el ordenamiento territorial, y la descentralización (AT, regalías, SGP, desarrollo urbano y rural)</v>
          </cell>
          <cell r="H658">
            <v>5299</v>
          </cell>
          <cell r="I658" t="str">
            <v>Proyectos cerrados terminados del FNR-L con acto administrativo de cierre expedido</v>
          </cell>
          <cell r="J658" t="str">
            <v>Producto</v>
          </cell>
          <cell r="K658" t="str">
            <v>Sectorial</v>
          </cell>
          <cell r="L658" t="str">
            <v>NO</v>
          </cell>
          <cell r="M658" t="str">
            <v>NO</v>
          </cell>
          <cell r="N658" t="str">
            <v>NO</v>
          </cell>
          <cell r="O658" t="str">
            <v>SI</v>
          </cell>
          <cell r="P658" t="str">
            <v>Número de proyectos terminados cerrados</v>
          </cell>
          <cell r="Q658" t="str">
            <v>Mensual</v>
          </cell>
          <cell r="R658" t="str">
            <v>Acumulado</v>
          </cell>
          <cell r="S658">
            <v>188</v>
          </cell>
          <cell r="T658">
            <v>362</v>
          </cell>
          <cell r="U658">
            <v>525</v>
          </cell>
          <cell r="V658">
            <v>542</v>
          </cell>
          <cell r="W658">
            <v>0</v>
          </cell>
          <cell r="X658">
            <v>1429</v>
          </cell>
          <cell r="Y658">
            <v>69</v>
          </cell>
          <cell r="Z658">
            <v>13.143000000000001</v>
          </cell>
          <cell r="AA658">
            <v>431</v>
          </cell>
          <cell r="AB658">
            <v>30.161000000000001</v>
          </cell>
          <cell r="AC658">
            <v>42490.208333333299</v>
          </cell>
          <cell r="AD658">
            <v>42502.413032638899</v>
          </cell>
          <cell r="AE658" t="str">
            <v>Durante el mes de abril se cerraron 30 proyectos, 24 correspondían a recursos del Fondo Nacional de Regalías y 6 a recursos administrados (1 por Escalonamiento y 5 Fondo de Ahorro de Estabilización Petrolera); en 28 entidades ejecutoras y 8 sectores (prin</v>
          </cell>
          <cell r="AF658">
            <v>42490.208333333299</v>
          </cell>
          <cell r="AG658">
            <v>42502.413032488403</v>
          </cell>
          <cell r="AH658" t="str">
            <v>Amparo García Montaña</v>
          </cell>
          <cell r="AI658" t="str">
            <v>agarciam@dnp.gov.co</v>
          </cell>
          <cell r="AJ658">
            <v>5</v>
          </cell>
          <cell r="AK658">
            <v>42520.208333333299</v>
          </cell>
          <cell r="AL658">
            <v>-18</v>
          </cell>
        </row>
        <row r="659">
          <cell r="A659">
            <v>5300</v>
          </cell>
          <cell r="B659" t="str">
            <v>Todos por un Nuevo País</v>
          </cell>
          <cell r="C659" t="str">
            <v>Buen Gobierno</v>
          </cell>
          <cell r="D659" t="str">
            <v>Fortalecer la articulación Nación-territorio</v>
          </cell>
          <cell r="E659" t="str">
            <v>Planeación Nacional</v>
          </cell>
          <cell r="F659" t="str">
            <v>DNP</v>
          </cell>
          <cell r="G659" t="str">
            <v>Desarrollo y el ordenamiento territorial, y la descentralización (AT, regalías, SGP, desarrollo urbano y rural)</v>
          </cell>
          <cell r="H659">
            <v>5300</v>
          </cell>
          <cell r="I659" t="str">
            <v>Municipios actualizados catastralmente con enfoque multipropósito</v>
          </cell>
          <cell r="J659" t="str">
            <v>Producto</v>
          </cell>
          <cell r="K659" t="str">
            <v>Sectorial</v>
          </cell>
          <cell r="L659" t="str">
            <v>NO</v>
          </cell>
          <cell r="M659" t="str">
            <v>SI</v>
          </cell>
          <cell r="N659" t="str">
            <v>NO</v>
          </cell>
          <cell r="O659" t="str">
            <v>SI</v>
          </cell>
          <cell r="P659" t="str">
            <v>Municipios</v>
          </cell>
          <cell r="Q659" t="str">
            <v>Anual</v>
          </cell>
          <cell r="R659" t="str">
            <v>Capacidad</v>
          </cell>
          <cell r="S659">
            <v>0</v>
          </cell>
          <cell r="T659">
            <v>0</v>
          </cell>
          <cell r="U659">
            <v>11</v>
          </cell>
          <cell r="V659">
            <v>47</v>
          </cell>
          <cell r="W659">
            <v>92</v>
          </cell>
          <cell r="X659">
            <v>92</v>
          </cell>
          <cell r="Y659">
            <v>0</v>
          </cell>
          <cell r="Z659">
            <v>0</v>
          </cell>
          <cell r="AA659">
            <v>0</v>
          </cell>
          <cell r="AB659">
            <v>0</v>
          </cell>
          <cell r="AC659">
            <v>0</v>
          </cell>
          <cell r="AD659">
            <v>0</v>
          </cell>
          <cell r="AE659" t="str">
            <v xml:space="preserve">El proyecto piloto de catastro multipropósito ha avanzado en su fase de estructuración. Entre el IGAC, SNR y DNP ya se terminó la etapa de elaboración de nuevos estándares catastrales con enfoque multipropósito Con las DT de DNP se revisaron los términos </v>
          </cell>
          <cell r="AF659">
            <v>42460.208333333299</v>
          </cell>
          <cell r="AG659">
            <v>42467.456483715301</v>
          </cell>
          <cell r="AH659" t="str">
            <v>Sebastián Restrepo</v>
          </cell>
          <cell r="AI659" t="str">
            <v>srestrepo@dnp.gov.co</v>
          </cell>
          <cell r="AJ659">
            <v>0</v>
          </cell>
          <cell r="AK659">
            <v>0</v>
          </cell>
          <cell r="AL659">
            <v>0</v>
          </cell>
        </row>
        <row r="660">
          <cell r="A660">
            <v>5301</v>
          </cell>
          <cell r="B660" t="str">
            <v>Todos por un Nuevo País</v>
          </cell>
          <cell r="C660" t="str">
            <v>Buen Gobierno</v>
          </cell>
          <cell r="D660" t="str">
            <v>Fortalecer la articulación Nación-territorio</v>
          </cell>
          <cell r="E660" t="str">
            <v>Planeación Nacional</v>
          </cell>
          <cell r="F660" t="str">
            <v>DNP</v>
          </cell>
          <cell r="G660" t="str">
            <v>Desarrollo y el ordenamiento territorial, y la descentralización (AT, regalías, SGP, desarrollo urbano y rural)</v>
          </cell>
          <cell r="H660">
            <v>5301</v>
          </cell>
          <cell r="I660" t="str">
            <v>Municipios con POT en proceso de actualización por el Programa Nacional de actualización de POT</v>
          </cell>
          <cell r="J660" t="str">
            <v>Producto</v>
          </cell>
          <cell r="K660" t="str">
            <v>Sectorial</v>
          </cell>
          <cell r="L660" t="str">
            <v>NO</v>
          </cell>
          <cell r="M660" t="str">
            <v>SI</v>
          </cell>
          <cell r="N660" t="str">
            <v>NO</v>
          </cell>
          <cell r="O660" t="str">
            <v>SI</v>
          </cell>
          <cell r="P660" t="str">
            <v>Municipios</v>
          </cell>
          <cell r="Q660" t="str">
            <v>Semestral</v>
          </cell>
          <cell r="R660" t="str">
            <v>Capacidad</v>
          </cell>
          <cell r="S660">
            <v>0</v>
          </cell>
          <cell r="T660">
            <v>0</v>
          </cell>
          <cell r="U660">
            <v>22</v>
          </cell>
          <cell r="V660">
            <v>60</v>
          </cell>
          <cell r="W660">
            <v>89</v>
          </cell>
          <cell r="X660">
            <v>89</v>
          </cell>
          <cell r="Y660">
            <v>0</v>
          </cell>
          <cell r="Z660">
            <v>0</v>
          </cell>
          <cell r="AA660">
            <v>0</v>
          </cell>
          <cell r="AB660">
            <v>0</v>
          </cell>
          <cell r="AC660">
            <v>0</v>
          </cell>
          <cell r="AD660">
            <v>0</v>
          </cell>
          <cell r="AE660">
            <v>0</v>
          </cell>
          <cell r="AF660">
            <v>0</v>
          </cell>
          <cell r="AG660">
            <v>0</v>
          </cell>
          <cell r="AH660" t="str">
            <v>Carlos Alberto Aparicio Patiño</v>
          </cell>
          <cell r="AI660" t="str">
            <v>caparicio@dnp.gov.co</v>
          </cell>
          <cell r="AJ660">
            <v>15</v>
          </cell>
          <cell r="AK660">
            <v>0</v>
          </cell>
          <cell r="AL660">
            <v>0</v>
          </cell>
        </row>
        <row r="661">
          <cell r="A661">
            <v>4534</v>
          </cell>
          <cell r="B661" t="str">
            <v>Todos por un Nuevo País</v>
          </cell>
          <cell r="C661" t="str">
            <v>Buen Gobierno</v>
          </cell>
          <cell r="D661" t="str">
            <v>Fortalecer la articulación Nación-territorio</v>
          </cell>
          <cell r="E661" t="str">
            <v>Planeación Nacional</v>
          </cell>
          <cell r="F661" t="str">
            <v>DNP</v>
          </cell>
          <cell r="G661" t="str">
            <v>Construcción e implementación de políticas nacionales, sectoriales, territoriales y poblacionales</v>
          </cell>
          <cell r="H661">
            <v>4534</v>
          </cell>
          <cell r="I661" t="str">
            <v>Políticas, planes y programas públicos que incorporan metodologías y/o herramientas de innovación en su ciclo de desarrollo</v>
          </cell>
          <cell r="J661" t="str">
            <v>Producto</v>
          </cell>
          <cell r="K661" t="str">
            <v>Sectorial</v>
          </cell>
          <cell r="L661" t="str">
            <v>SI</v>
          </cell>
          <cell r="M661" t="str">
            <v>NO</v>
          </cell>
          <cell r="N661" t="str">
            <v>NO</v>
          </cell>
          <cell r="O661" t="str">
            <v>SI</v>
          </cell>
          <cell r="P661" t="str">
            <v>Políticas, planes y programas públicos</v>
          </cell>
          <cell r="Q661" t="str">
            <v>Anual</v>
          </cell>
          <cell r="R661" t="str">
            <v>Acumulado</v>
          </cell>
          <cell r="S661">
            <v>10</v>
          </cell>
          <cell r="T661">
            <v>4</v>
          </cell>
          <cell r="U661">
            <v>6</v>
          </cell>
          <cell r="V661">
            <v>7</v>
          </cell>
          <cell r="W661">
            <v>8</v>
          </cell>
          <cell r="X661">
            <v>25</v>
          </cell>
          <cell r="Y661">
            <v>0</v>
          </cell>
          <cell r="Z661">
            <v>0</v>
          </cell>
          <cell r="AA661">
            <v>0</v>
          </cell>
          <cell r="AB661">
            <v>0</v>
          </cell>
          <cell r="AC661">
            <v>0</v>
          </cell>
          <cell r="AD661">
            <v>0</v>
          </cell>
          <cell r="AE661" t="str">
            <v>Se mantienen en curso los proyectos pilotos de innovación acompañados por el Equipo de Innovación Pública del DNP: uno liderado por el Ministerio de Medio Ambiente y Desarrollo Sostenible (DAASU) enfocado en la política de Erradicación de Humos negros; ot</v>
          </cell>
          <cell r="AF661">
            <v>42429.208333333299</v>
          </cell>
          <cell r="AG661">
            <v>42440.423037419001</v>
          </cell>
          <cell r="AH661" t="str">
            <v>Paula Toro</v>
          </cell>
          <cell r="AI661" t="str">
            <v>ptoro@dnp.gov.co</v>
          </cell>
          <cell r="AJ661">
            <v>30</v>
          </cell>
          <cell r="AK661">
            <v>0</v>
          </cell>
          <cell r="AL661">
            <v>0</v>
          </cell>
        </row>
        <row r="662">
          <cell r="A662">
            <v>4538</v>
          </cell>
          <cell r="B662" t="str">
            <v>Todos por un Nuevo País</v>
          </cell>
          <cell r="C662" t="str">
            <v>Buen Gobierno</v>
          </cell>
          <cell r="D662" t="str">
            <v>Fortalecer la articulación Nación-territorio</v>
          </cell>
          <cell r="E662" t="str">
            <v>Planeación Nacional</v>
          </cell>
          <cell r="F662" t="str">
            <v>DNP</v>
          </cell>
          <cell r="G662" t="str">
            <v>Construcción e implementación de políticas nacionales, sectoriales, territoriales y poblacionales</v>
          </cell>
          <cell r="H662">
            <v>4538</v>
          </cell>
          <cell r="I662" t="str">
            <v>Resguardos indígenas certificados para asumir la administración directa de los recursos de la Asignación Especial del Sistema General de Participaciones para los Resguardos Indígenas-AESGPRI.</v>
          </cell>
          <cell r="J662" t="str">
            <v>Producto</v>
          </cell>
          <cell r="K662" t="str">
            <v>Sectorial</v>
          </cell>
          <cell r="L662" t="str">
            <v>SI</v>
          </cell>
          <cell r="M662" t="str">
            <v>SI</v>
          </cell>
          <cell r="N662" t="str">
            <v>NO</v>
          </cell>
          <cell r="O662" t="str">
            <v>SI</v>
          </cell>
          <cell r="P662" t="str">
            <v>Resguardos indigenas</v>
          </cell>
          <cell r="Q662" t="str">
            <v>Anual</v>
          </cell>
          <cell r="R662" t="str">
            <v>Acumulado</v>
          </cell>
          <cell r="S662">
            <v>0</v>
          </cell>
          <cell r="T662">
            <v>0</v>
          </cell>
          <cell r="U662">
            <v>22</v>
          </cell>
          <cell r="V662">
            <v>40</v>
          </cell>
          <cell r="W662">
            <v>58</v>
          </cell>
          <cell r="X662">
            <v>120</v>
          </cell>
          <cell r="Y662">
            <v>0</v>
          </cell>
          <cell r="Z662">
            <v>0</v>
          </cell>
          <cell r="AA662">
            <v>0</v>
          </cell>
          <cell r="AB662">
            <v>0</v>
          </cell>
          <cell r="AC662">
            <v>0</v>
          </cell>
          <cell r="AD662">
            <v>0</v>
          </cell>
          <cell r="AE662" t="str">
            <v>Para el mes de abril, se realizó el plan operativo para la llegada a territorio. Adicionalmente, se han adelantado reuniones con el Ministerio del Interior con el fin de lograr articular esfuerzos y llegar con información oportuna y pertinente a territori</v>
          </cell>
          <cell r="AF662">
            <v>42490.208333333299</v>
          </cell>
          <cell r="AG662">
            <v>42502.444354479201</v>
          </cell>
          <cell r="AH662" t="str">
            <v>Diego Julián Riaño P</v>
          </cell>
          <cell r="AI662" t="str">
            <v>driano@dnp.gov.co</v>
          </cell>
          <cell r="AJ662">
            <v>30</v>
          </cell>
          <cell r="AK662">
            <v>0</v>
          </cell>
          <cell r="AL662">
            <v>0</v>
          </cell>
        </row>
        <row r="663">
          <cell r="A663">
            <v>4548</v>
          </cell>
          <cell r="B663" t="str">
            <v>Todos por un Nuevo País</v>
          </cell>
          <cell r="C663" t="str">
            <v>Buen Gobierno</v>
          </cell>
          <cell r="D663" t="str">
            <v>Fortalecer la articulación Nación-territorio</v>
          </cell>
          <cell r="E663" t="str">
            <v>Planeación Nacional</v>
          </cell>
          <cell r="F663" t="str">
            <v>DNP</v>
          </cell>
          <cell r="G663" t="str">
            <v>Construcción e implementación de políticas nacionales, sectoriales, territoriales y poblacionales</v>
          </cell>
          <cell r="H663">
            <v>4548</v>
          </cell>
          <cell r="I663" t="str">
            <v>Municipios con cobertura de acciones de promoción de control social</v>
          </cell>
          <cell r="J663" t="str">
            <v>Producto</v>
          </cell>
          <cell r="K663" t="str">
            <v>Sectorial</v>
          </cell>
          <cell r="L663" t="str">
            <v>SI</v>
          </cell>
          <cell r="M663" t="str">
            <v>SI</v>
          </cell>
          <cell r="N663" t="str">
            <v>NO</v>
          </cell>
          <cell r="O663" t="str">
            <v>SI</v>
          </cell>
          <cell r="P663" t="str">
            <v>Municipios</v>
          </cell>
          <cell r="Q663" t="str">
            <v>Semestral</v>
          </cell>
          <cell r="R663" t="str">
            <v>Acumulado</v>
          </cell>
          <cell r="S663">
            <v>114</v>
          </cell>
          <cell r="T663">
            <v>60</v>
          </cell>
          <cell r="U663">
            <v>80</v>
          </cell>
          <cell r="V663">
            <v>80</v>
          </cell>
          <cell r="W663">
            <v>80</v>
          </cell>
          <cell r="X663">
            <v>300</v>
          </cell>
          <cell r="Y663">
            <v>0</v>
          </cell>
          <cell r="Z663">
            <v>0</v>
          </cell>
          <cell r="AA663">
            <v>0</v>
          </cell>
          <cell r="AB663">
            <v>0</v>
          </cell>
          <cell r="AC663">
            <v>0</v>
          </cell>
          <cell r="AD663">
            <v>0</v>
          </cell>
          <cell r="AE663" t="str">
            <v xml:space="preserve">Se llevó a cabo Auditoría Visible a 11 proyectos, contando con la asistencia de 770 personas. Se iniciaron en el mes de abril capacitaciones dentro de la visita integral del Sistema de Monitoreo, Seguimiento, Control y Evaluación, las cuales contaron con </v>
          </cell>
          <cell r="AF663">
            <v>42490.208333333299</v>
          </cell>
          <cell r="AG663">
            <v>42502.438905208299</v>
          </cell>
          <cell r="AH663" t="str">
            <v>Amparo García Montaña</v>
          </cell>
          <cell r="AI663" t="str">
            <v>agarciam@dnp.gov.co</v>
          </cell>
          <cell r="AJ663">
            <v>30</v>
          </cell>
          <cell r="AK663">
            <v>0</v>
          </cell>
          <cell r="AL663">
            <v>0</v>
          </cell>
        </row>
        <row r="664">
          <cell r="A664">
            <v>4928</v>
          </cell>
          <cell r="B664" t="str">
            <v>Todos por un Nuevo País</v>
          </cell>
          <cell r="C664" t="str">
            <v>Buen Gobierno</v>
          </cell>
          <cell r="D664" t="str">
            <v>Fortalecer la articulación Nación-territorio</v>
          </cell>
          <cell r="E664" t="str">
            <v>Planeación Nacional</v>
          </cell>
          <cell r="F664" t="str">
            <v>DNP</v>
          </cell>
          <cell r="G664" t="str">
            <v>Construcción e implementación de políticas nacionales, sectoriales, territoriales y poblacionales</v>
          </cell>
          <cell r="H664">
            <v>4928</v>
          </cell>
          <cell r="I664" t="str">
            <v>Estudios de análisis de impactos económicos del cambio climático</v>
          </cell>
          <cell r="J664" t="str">
            <v>Producto</v>
          </cell>
          <cell r="K664" t="str">
            <v>Sectorial</v>
          </cell>
          <cell r="L664" t="str">
            <v>SI</v>
          </cell>
          <cell r="M664" t="str">
            <v>NO</v>
          </cell>
          <cell r="N664" t="str">
            <v>NO</v>
          </cell>
          <cell r="O664" t="str">
            <v>SI</v>
          </cell>
          <cell r="P664" t="str">
            <v>Estudios</v>
          </cell>
          <cell r="Q664" t="str">
            <v>Anual</v>
          </cell>
          <cell r="R664" t="str">
            <v>Capacidad</v>
          </cell>
          <cell r="S664">
            <v>7</v>
          </cell>
          <cell r="T664">
            <v>8</v>
          </cell>
          <cell r="U664">
            <v>8</v>
          </cell>
          <cell r="V664">
            <v>8</v>
          </cell>
          <cell r="W664">
            <v>12</v>
          </cell>
          <cell r="X664">
            <v>12</v>
          </cell>
          <cell r="Y664">
            <v>0</v>
          </cell>
          <cell r="Z664">
            <v>0</v>
          </cell>
          <cell r="AA664">
            <v>0</v>
          </cell>
          <cell r="AB664">
            <v>0</v>
          </cell>
          <cell r="AC664">
            <v>0</v>
          </cell>
          <cell r="AD664">
            <v>0</v>
          </cell>
          <cell r="AE664" t="str">
            <v>se construyeron las bases conceptuales para la construcción de las matrices de contabilidad social con agua, las cuales serán insumo para la construcción del modelo de equilibrio general de agua, que a su vez serán la herramienta conceptual para la estima</v>
          </cell>
          <cell r="AF664">
            <v>42490.208333333299</v>
          </cell>
          <cell r="AG664">
            <v>42501.430015243102</v>
          </cell>
          <cell r="AH664" t="str">
            <v>Silvia Liliana Calderón Díaz</v>
          </cell>
          <cell r="AI664" t="str">
            <v>scalderon@dnp.gov.co</v>
          </cell>
          <cell r="AJ664">
            <v>0</v>
          </cell>
          <cell r="AK664">
            <v>0</v>
          </cell>
          <cell r="AL664">
            <v>0</v>
          </cell>
        </row>
        <row r="665">
          <cell r="A665">
            <v>5305</v>
          </cell>
          <cell r="B665" t="str">
            <v>Todos por un Nuevo País</v>
          </cell>
          <cell r="C665" t="str">
            <v>Buen Gobierno</v>
          </cell>
          <cell r="D665" t="str">
            <v>Fortalecer la articulación Nación-territorio</v>
          </cell>
          <cell r="E665" t="str">
            <v>Planeación Nacional</v>
          </cell>
          <cell r="F665" t="str">
            <v>DNP</v>
          </cell>
          <cell r="G665" t="str">
            <v>Construcción e implementación de políticas nacionales, sectoriales, territoriales y poblacionales</v>
          </cell>
          <cell r="H665">
            <v>5305</v>
          </cell>
          <cell r="I665" t="str">
            <v>Centros Integrados de Servicio - SI - implementados</v>
          </cell>
          <cell r="J665" t="str">
            <v>Producto</v>
          </cell>
          <cell r="K665" t="str">
            <v>Sectorial</v>
          </cell>
          <cell r="L665" t="str">
            <v>NO</v>
          </cell>
          <cell r="M665" t="str">
            <v>SI</v>
          </cell>
          <cell r="N665" t="str">
            <v>NO</v>
          </cell>
          <cell r="O665" t="str">
            <v>SI</v>
          </cell>
          <cell r="P665" t="str">
            <v>Centros Integrados de Servicios</v>
          </cell>
          <cell r="Q665" t="str">
            <v>Anual</v>
          </cell>
          <cell r="R665" t="str">
            <v>Acumulado</v>
          </cell>
          <cell r="S665">
            <v>0</v>
          </cell>
          <cell r="T665">
            <v>0</v>
          </cell>
          <cell r="U665">
            <v>1</v>
          </cell>
          <cell r="V665">
            <v>2</v>
          </cell>
          <cell r="W665">
            <v>1</v>
          </cell>
          <cell r="X665">
            <v>4</v>
          </cell>
          <cell r="Y665">
            <v>0</v>
          </cell>
          <cell r="Z665">
            <v>0</v>
          </cell>
          <cell r="AA665">
            <v>0</v>
          </cell>
          <cell r="AB665">
            <v>0</v>
          </cell>
          <cell r="AC665">
            <v>0</v>
          </cell>
          <cell r="AD665">
            <v>0</v>
          </cell>
          <cell r="AE665" t="str">
            <v>Se dio inicio a los contratos de ajuste a diseño y adecuación del inmueble Chaparral y su respectiva interventoria. Se están comenzando a recibir las respuestas concretas de las entidades participantes. Se encuentra en proceso de elaborar el modelo de ser</v>
          </cell>
          <cell r="AF665">
            <v>42490.208333333299</v>
          </cell>
          <cell r="AG665">
            <v>42501.664941400501</v>
          </cell>
          <cell r="AH665" t="str">
            <v>Juan Carlos Rodríguez Arana</v>
          </cell>
          <cell r="AI665" t="str">
            <v>jcrodrigueza@dnp.gov.co</v>
          </cell>
          <cell r="AJ665">
            <v>0</v>
          </cell>
          <cell r="AK665">
            <v>0</v>
          </cell>
          <cell r="AL665">
            <v>0</v>
          </cell>
        </row>
        <row r="666">
          <cell r="A666">
            <v>4503</v>
          </cell>
          <cell r="B666" t="str">
            <v>Todos por un Nuevo País</v>
          </cell>
          <cell r="C666" t="str">
            <v>Buen Gobierno</v>
          </cell>
          <cell r="D666" t="str">
            <v>Fortalecer la articulación Nación-territorio</v>
          </cell>
          <cell r="E666" t="str">
            <v>Planeación Nacional</v>
          </cell>
          <cell r="F666" t="str">
            <v>DNP</v>
          </cell>
          <cell r="G666" t="str">
            <v>Caracterizacion, dinámica y desafios regionales</v>
          </cell>
          <cell r="H666">
            <v>4503</v>
          </cell>
          <cell r="I666" t="str">
            <v>Contratos Plan departamentales terminados o en ejecución durante el cuatrienio.</v>
          </cell>
          <cell r="J666" t="str">
            <v>Producto</v>
          </cell>
          <cell r="K666" t="str">
            <v>Sectorial</v>
          </cell>
          <cell r="L666" t="str">
            <v>SI</v>
          </cell>
          <cell r="M666" t="str">
            <v>SI</v>
          </cell>
          <cell r="N666" t="str">
            <v>NO</v>
          </cell>
          <cell r="O666" t="str">
            <v>SI</v>
          </cell>
          <cell r="P666" t="str">
            <v>Contratos Plan terminados o en ejecución</v>
          </cell>
          <cell r="Q666" t="str">
            <v>Anual</v>
          </cell>
          <cell r="R666" t="str">
            <v>Capacidad</v>
          </cell>
          <cell r="S666">
            <v>7</v>
          </cell>
          <cell r="T666">
            <v>8</v>
          </cell>
          <cell r="U666">
            <v>7</v>
          </cell>
          <cell r="V666">
            <v>7</v>
          </cell>
          <cell r="W666">
            <v>7</v>
          </cell>
          <cell r="X666">
            <v>12</v>
          </cell>
          <cell r="Y666">
            <v>0</v>
          </cell>
          <cell r="Z666">
            <v>0</v>
          </cell>
          <cell r="AA666">
            <v>0</v>
          </cell>
          <cell r="AB666">
            <v>0</v>
          </cell>
          <cell r="AC666">
            <v>0</v>
          </cell>
          <cell r="AD666">
            <v>0</v>
          </cell>
          <cell r="AE666" t="str">
            <v>Priorización 2016 Renegociar el CP Norte de Santander (enfoque paz en Catatumbo) Acompañar propuesta de la Alianza por el Agua y la vida para un CP para la Guajira. Pendiente avanzar con la solicitud del CP Verde en Guanía. Negociación: Suspensión tempora</v>
          </cell>
          <cell r="AF666">
            <v>42490.208333333299</v>
          </cell>
          <cell r="AG666">
            <v>42501.4985425579</v>
          </cell>
          <cell r="AH666" t="str">
            <v>Santos Alonso Beltrán Beltrán</v>
          </cell>
          <cell r="AI666" t="str">
            <v>sbeltran@dnp.gov.co</v>
          </cell>
          <cell r="AJ666">
            <v>0</v>
          </cell>
          <cell r="AK666">
            <v>0</v>
          </cell>
          <cell r="AL666">
            <v>0</v>
          </cell>
        </row>
        <row r="667">
          <cell r="A667">
            <v>5401</v>
          </cell>
          <cell r="B667" t="str">
            <v>Todos por un Nuevo País</v>
          </cell>
          <cell r="C667" t="str">
            <v>Buen Gobierno</v>
          </cell>
          <cell r="D667" t="str">
            <v>Fortalecer la articulación Nación-territorio</v>
          </cell>
          <cell r="E667" t="str">
            <v>Planeación Nacional</v>
          </cell>
          <cell r="F667" t="str">
            <v>FONADE</v>
          </cell>
          <cell r="G667" t="str">
            <v>Promoción del desarrollo y la convergencia regional</v>
          </cell>
          <cell r="H667">
            <v>5401</v>
          </cell>
          <cell r="I667" t="str">
            <v xml:space="preserve">Proyectos Estratégicos Terminados por FONADE </v>
          </cell>
          <cell r="J667" t="str">
            <v>Producto</v>
          </cell>
          <cell r="K667" t="str">
            <v>Sectorial</v>
          </cell>
          <cell r="L667" t="str">
            <v>NO</v>
          </cell>
          <cell r="M667" t="str">
            <v>NO</v>
          </cell>
          <cell r="N667" t="str">
            <v>NO</v>
          </cell>
          <cell r="O667" t="str">
            <v>SI</v>
          </cell>
          <cell r="P667" t="str">
            <v>Porcentaje</v>
          </cell>
          <cell r="Q667" t="str">
            <v>Anual</v>
          </cell>
          <cell r="R667" t="str">
            <v>Capacidad</v>
          </cell>
          <cell r="S667">
            <v>0</v>
          </cell>
          <cell r="T667">
            <v>75</v>
          </cell>
          <cell r="U667">
            <v>80</v>
          </cell>
          <cell r="V667">
            <v>90</v>
          </cell>
          <cell r="W667">
            <v>90</v>
          </cell>
          <cell r="X667">
            <v>90</v>
          </cell>
          <cell r="Y667">
            <v>0</v>
          </cell>
          <cell r="Z667">
            <v>0</v>
          </cell>
          <cell r="AA667">
            <v>0</v>
          </cell>
          <cell r="AB667">
            <v>0</v>
          </cell>
          <cell r="AC667">
            <v>0</v>
          </cell>
          <cell r="AD667">
            <v>0</v>
          </cell>
          <cell r="AE667">
            <v>0</v>
          </cell>
          <cell r="AF667">
            <v>0</v>
          </cell>
          <cell r="AG667">
            <v>0</v>
          </cell>
          <cell r="AH667" t="str">
            <v>Juan David Barahona Rebolledo</v>
          </cell>
          <cell r="AI667" t="str">
            <v>jbarahon@fonade.gov.co</v>
          </cell>
          <cell r="AJ667">
            <v>0</v>
          </cell>
          <cell r="AK667">
            <v>0</v>
          </cell>
          <cell r="AL667">
            <v>0</v>
          </cell>
        </row>
        <row r="668">
          <cell r="A668">
            <v>5306</v>
          </cell>
          <cell r="B668" t="str">
            <v>Todos por un Nuevo País</v>
          </cell>
          <cell r="C668" t="str">
            <v>Buen Gobierno</v>
          </cell>
          <cell r="D668" t="str">
            <v>Fortalecer la articulación Nación-territorio</v>
          </cell>
          <cell r="E668" t="str">
            <v>Planeación Nacional</v>
          </cell>
          <cell r="F668" t="str">
            <v>SUPERSERVICIOS</v>
          </cell>
          <cell r="G668" t="str">
            <v>Construcción e implementación de políticas nacionales, sectoriales, territoriales y poblacionales</v>
          </cell>
          <cell r="H668">
            <v>5306</v>
          </cell>
          <cell r="I668" t="str">
            <v>Efectividad en los compromisos suscritos con prestadores y municipios prestadores directos de acueducto, alcantarillado y aseo</v>
          </cell>
          <cell r="J668" t="str">
            <v>Resultado</v>
          </cell>
          <cell r="K668" t="str">
            <v>Sectorial</v>
          </cell>
          <cell r="L668" t="str">
            <v>NO</v>
          </cell>
          <cell r="M668" t="str">
            <v>NO</v>
          </cell>
          <cell r="N668" t="str">
            <v>NO</v>
          </cell>
          <cell r="O668" t="str">
            <v>SI</v>
          </cell>
          <cell r="P668" t="str">
            <v>Porcentaje</v>
          </cell>
          <cell r="Q668" t="str">
            <v>Trimestral</v>
          </cell>
          <cell r="R668" t="str">
            <v>Stock</v>
          </cell>
          <cell r="S668">
            <v>0</v>
          </cell>
          <cell r="T668">
            <v>95</v>
          </cell>
          <cell r="U668">
            <v>95</v>
          </cell>
          <cell r="V668">
            <v>95</v>
          </cell>
          <cell r="W668">
            <v>95</v>
          </cell>
          <cell r="X668">
            <v>95</v>
          </cell>
          <cell r="Y668">
            <v>73.900000000000006</v>
          </cell>
          <cell r="Z668">
            <v>77.790000000000006</v>
          </cell>
          <cell r="AA668">
            <v>73.900000000000006</v>
          </cell>
          <cell r="AB668">
            <v>77.790000000000006</v>
          </cell>
          <cell r="AC668">
            <v>42460.208333333299</v>
          </cell>
          <cell r="AD668">
            <v>42437.631080520798</v>
          </cell>
          <cell r="AE668" t="str">
            <v>En el mes de febrero de 2016 se está adelantando el diagnóstico para la selección de los municipios donde se realizaran las mesas de servicios públicos y como resultado la suscripcion de compromisos</v>
          </cell>
          <cell r="AF668">
            <v>42429.208333333299</v>
          </cell>
          <cell r="AG668">
            <v>42437.631080289299</v>
          </cell>
          <cell r="AH668" t="str">
            <v>Jorge Andrés Carrillo Cardoso</v>
          </cell>
          <cell r="AI668" t="str">
            <v>jcarrillo@superservicios.gov.co</v>
          </cell>
          <cell r="AJ668">
            <v>0</v>
          </cell>
          <cell r="AK668">
            <v>42551.208333333299</v>
          </cell>
          <cell r="AL668">
            <v>-43</v>
          </cell>
        </row>
        <row r="669">
          <cell r="A669">
            <v>5307</v>
          </cell>
          <cell r="B669" t="str">
            <v>Todos por un Nuevo País</v>
          </cell>
          <cell r="C669" t="str">
            <v>Buen Gobierno</v>
          </cell>
          <cell r="D669" t="str">
            <v>Fortalecer la articulación Nación-territorio</v>
          </cell>
          <cell r="E669" t="str">
            <v>Planeación Nacional</v>
          </cell>
          <cell r="F669" t="str">
            <v>SUPERSERVICIOS</v>
          </cell>
          <cell r="G669" t="str">
            <v>Construcción e implementación de políticas nacionales, sectoriales, territoriales y poblacionales</v>
          </cell>
          <cell r="H669">
            <v>5307</v>
          </cell>
          <cell r="I669" t="str">
            <v>Efectividad en los compromisos suscritos con prestadores y municipios prestadores directos de energía y gas</v>
          </cell>
          <cell r="J669" t="str">
            <v>Resultado</v>
          </cell>
          <cell r="K669" t="str">
            <v>Sectorial</v>
          </cell>
          <cell r="L669" t="str">
            <v>NO</v>
          </cell>
          <cell r="M669" t="str">
            <v>NO</v>
          </cell>
          <cell r="N669" t="str">
            <v>NO</v>
          </cell>
          <cell r="O669" t="str">
            <v>SI</v>
          </cell>
          <cell r="P669" t="str">
            <v>Porcentaje</v>
          </cell>
          <cell r="Q669" t="str">
            <v>Trimestral</v>
          </cell>
          <cell r="R669" t="str">
            <v>Stock</v>
          </cell>
          <cell r="S669">
            <v>0</v>
          </cell>
          <cell r="T669">
            <v>100</v>
          </cell>
          <cell r="U669">
            <v>100</v>
          </cell>
          <cell r="V669">
            <v>100</v>
          </cell>
          <cell r="W669">
            <v>100</v>
          </cell>
          <cell r="X669">
            <v>100</v>
          </cell>
          <cell r="Y669">
            <v>7</v>
          </cell>
          <cell r="Z669">
            <v>7</v>
          </cell>
          <cell r="AA669">
            <v>7</v>
          </cell>
          <cell r="AB669">
            <v>7</v>
          </cell>
          <cell r="AC669">
            <v>42460.208333333299</v>
          </cell>
          <cell r="AD669">
            <v>42500.6761996528</v>
          </cell>
          <cell r="AE669" t="str">
            <v>Durante el mes de Abril se realizó mesa técnica en la Ciudad de Yopal, durante el cual se fijaron 13 compromisos, de los cuales 5 son para el sector de Energía Eléctrica y 8 del sector de Gas Combustible.</v>
          </cell>
          <cell r="AF669">
            <v>42490.208333333299</v>
          </cell>
          <cell r="AG669">
            <v>42501.479170173603</v>
          </cell>
          <cell r="AH669" t="str">
            <v>Pilar Andrea Delgado Ramos</v>
          </cell>
          <cell r="AI669" t="str">
            <v>pdelgado@superservicios.gov.co</v>
          </cell>
          <cell r="AJ669">
            <v>0</v>
          </cell>
          <cell r="AK669">
            <v>42551.208333333299</v>
          </cell>
          <cell r="AL669">
            <v>-43</v>
          </cell>
        </row>
        <row r="670">
          <cell r="A670">
            <v>4574</v>
          </cell>
          <cell r="B670" t="str">
            <v>Todos por un Nuevo País</v>
          </cell>
          <cell r="C670" t="str">
            <v>Buen Gobierno</v>
          </cell>
          <cell r="D670" t="str">
            <v xml:space="preserve">Afianzar la lucha contra la corrupción, transparencia y rendición de cuentas </v>
          </cell>
          <cell r="E670" t="str">
            <v>Función Pública</v>
          </cell>
          <cell r="F670" t="str">
            <v>DAFP</v>
          </cell>
          <cell r="G670" t="str">
            <v>Direccionamiento para mejorar la productividad de las instituciones públicas</v>
          </cell>
          <cell r="H670">
            <v>4574</v>
          </cell>
          <cell r="I670" t="str">
            <v>Porcentaje de implementación del Plan Estratégico de Empleo Público, que incluya las recomendaciones OCDE</v>
          </cell>
          <cell r="J670" t="str">
            <v>Producto</v>
          </cell>
          <cell r="K670" t="str">
            <v>Sectorial</v>
          </cell>
          <cell r="L670" t="str">
            <v>SI</v>
          </cell>
          <cell r="M670" t="str">
            <v>NO</v>
          </cell>
          <cell r="N670" t="str">
            <v>NO</v>
          </cell>
          <cell r="O670" t="str">
            <v>SI</v>
          </cell>
          <cell r="P670" t="str">
            <v>Porcentaje</v>
          </cell>
          <cell r="Q670" t="str">
            <v>Anual</v>
          </cell>
          <cell r="R670" t="str">
            <v>Capacidad</v>
          </cell>
          <cell r="S670">
            <v>0</v>
          </cell>
          <cell r="T670">
            <v>20</v>
          </cell>
          <cell r="U670">
            <v>45</v>
          </cell>
          <cell r="V670">
            <v>75</v>
          </cell>
          <cell r="W670">
            <v>100</v>
          </cell>
          <cell r="X670">
            <v>100</v>
          </cell>
          <cell r="Y670">
            <v>0</v>
          </cell>
          <cell r="Z670">
            <v>0</v>
          </cell>
          <cell r="AA670">
            <v>0</v>
          </cell>
          <cell r="AB670">
            <v>0</v>
          </cell>
          <cell r="AC670">
            <v>0</v>
          </cell>
          <cell r="AD670">
            <v>0</v>
          </cell>
          <cell r="AE670" t="str">
            <v xml:space="preserve">El 25 de abril de 2016 se recibió la nueva versión con los comentarios al borrador de documentos CONPES por parte del Comité Directivo de la Función Pública, los cuales se incluyeron y se cuenta con una segunda versión del documento. El cual servirá como </v>
          </cell>
          <cell r="AF670">
            <v>42490.208333333299</v>
          </cell>
          <cell r="AG670">
            <v>42500.627356169003</v>
          </cell>
          <cell r="AH670" t="str">
            <v>Francisco Camargo</v>
          </cell>
          <cell r="AI670" t="str">
            <v>fcamargo@funcionpublica.gov.co</v>
          </cell>
          <cell r="AJ670">
            <v>90</v>
          </cell>
          <cell r="AK670">
            <v>0</v>
          </cell>
          <cell r="AL670">
            <v>0</v>
          </cell>
        </row>
        <row r="671">
          <cell r="A671">
            <v>4575</v>
          </cell>
          <cell r="B671" t="str">
            <v>Todos por un Nuevo País</v>
          </cell>
          <cell r="C671" t="str">
            <v>Buen Gobierno</v>
          </cell>
          <cell r="D671" t="str">
            <v xml:space="preserve">Afianzar la lucha contra la corrupción, transparencia y rendición de cuentas </v>
          </cell>
          <cell r="E671" t="str">
            <v>Función Pública</v>
          </cell>
          <cell r="F671" t="str">
            <v>DAFP</v>
          </cell>
          <cell r="G671" t="str">
            <v>Direccionamiento para mejorar la productividad de las instituciones públicas</v>
          </cell>
          <cell r="H671">
            <v>4575</v>
          </cell>
          <cell r="I671" t="str">
            <v>Entidades del Orden Nacional con modelos de evaluación orientados al cumplimiento de objetivos y metas institucionales implementados</v>
          </cell>
          <cell r="J671" t="str">
            <v>Gestión</v>
          </cell>
          <cell r="K671" t="str">
            <v>Sectorial</v>
          </cell>
          <cell r="L671" t="str">
            <v>SI</v>
          </cell>
          <cell r="M671" t="str">
            <v>NO</v>
          </cell>
          <cell r="N671" t="str">
            <v>NO</v>
          </cell>
          <cell r="O671" t="str">
            <v>SI</v>
          </cell>
          <cell r="P671" t="str">
            <v>Número</v>
          </cell>
          <cell r="Q671" t="str">
            <v>Anual</v>
          </cell>
          <cell r="R671" t="str">
            <v>Capacidad</v>
          </cell>
          <cell r="S671">
            <v>0</v>
          </cell>
          <cell r="T671">
            <v>0</v>
          </cell>
          <cell r="U671">
            <v>0</v>
          </cell>
          <cell r="V671">
            <v>12</v>
          </cell>
          <cell r="W671">
            <v>24</v>
          </cell>
          <cell r="X671">
            <v>24</v>
          </cell>
          <cell r="Y671">
            <v>0</v>
          </cell>
          <cell r="Z671">
            <v>0</v>
          </cell>
          <cell r="AA671">
            <v>0</v>
          </cell>
          <cell r="AB671">
            <v>0</v>
          </cell>
          <cell r="AC671">
            <v>0</v>
          </cell>
          <cell r="AD671">
            <v>0</v>
          </cell>
          <cell r="AE671" t="str">
            <v>Se elaboró un documento de avance que contiene la revisión de las características y elementos de los ocho (8) sistemas propios de las entidades de la Rama Ejecutiva del Orden Nacional aprobados por la Comisión Nacional del Servicio Civil.</v>
          </cell>
          <cell r="AF671">
            <v>42490.208333333299</v>
          </cell>
          <cell r="AG671">
            <v>42500.626480243103</v>
          </cell>
          <cell r="AH671" t="str">
            <v>Francisco Camargo</v>
          </cell>
          <cell r="AI671" t="str">
            <v>fcamargo@funcionpublica.gov.co</v>
          </cell>
          <cell r="AJ671">
            <v>90</v>
          </cell>
          <cell r="AK671">
            <v>0</v>
          </cell>
          <cell r="AL671">
            <v>0</v>
          </cell>
        </row>
        <row r="672">
          <cell r="A672">
            <v>4576</v>
          </cell>
          <cell r="B672" t="str">
            <v>Todos por un Nuevo País</v>
          </cell>
          <cell r="C672" t="str">
            <v>Buen Gobierno</v>
          </cell>
          <cell r="D672" t="str">
            <v xml:space="preserve">Afianzar la lucha contra la corrupción, transparencia y rendición de cuentas </v>
          </cell>
          <cell r="E672" t="str">
            <v>Función Pública</v>
          </cell>
          <cell r="F672" t="str">
            <v>DAFP</v>
          </cell>
          <cell r="G672" t="str">
            <v>Direccionamiento para mejorar la productividad de las instituciones públicas</v>
          </cell>
          <cell r="H672">
            <v>4576</v>
          </cell>
          <cell r="I672" t="str">
            <v>Multiplicadores formados en procesos de control social a la gestión pública en el marco de la Estrategia de Democratización de la Administración Pública</v>
          </cell>
          <cell r="J672" t="str">
            <v>Producto</v>
          </cell>
          <cell r="K672" t="str">
            <v>Sectorial</v>
          </cell>
          <cell r="L672" t="str">
            <v>SI</v>
          </cell>
          <cell r="M672" t="str">
            <v>SI</v>
          </cell>
          <cell r="N672" t="str">
            <v>NO</v>
          </cell>
          <cell r="O672" t="str">
            <v>SI</v>
          </cell>
          <cell r="P672" t="str">
            <v>Número</v>
          </cell>
          <cell r="Q672" t="str">
            <v>Trimestral</v>
          </cell>
          <cell r="R672" t="str">
            <v>Flujo</v>
          </cell>
          <cell r="S672">
            <v>1572</v>
          </cell>
          <cell r="T672">
            <v>600</v>
          </cell>
          <cell r="U672">
            <v>2066</v>
          </cell>
          <cell r="V672">
            <v>3532</v>
          </cell>
          <cell r="W672">
            <v>5000</v>
          </cell>
          <cell r="X672">
            <v>5000</v>
          </cell>
          <cell r="Y672">
            <v>0</v>
          </cell>
          <cell r="Z672">
            <v>0</v>
          </cell>
          <cell r="AA672">
            <v>604</v>
          </cell>
          <cell r="AB672">
            <v>12.08</v>
          </cell>
          <cell r="AC672">
            <v>42460.208333333299</v>
          </cell>
          <cell r="AD672">
            <v>42467.692524919003</v>
          </cell>
          <cell r="AE672" t="str">
            <v>En el marco del plan de acción de la red, se definió la programación de los seis talleres de formación de multiplicadores en control social en los siguientes departamentos y fechas: Nariño: 28 y 29 de julio, Cesar: 11 y 12 de agosto, Arauca: 25 y 26 de ag</v>
          </cell>
          <cell r="AF672">
            <v>42490.208333333299</v>
          </cell>
          <cell r="AG672">
            <v>42495.630998692097</v>
          </cell>
          <cell r="AH672" t="str">
            <v>Fernando Segura</v>
          </cell>
          <cell r="AI672" t="str">
            <v>fsegura@funcionpublica.gov.co</v>
          </cell>
          <cell r="AJ672">
            <v>8</v>
          </cell>
          <cell r="AK672">
            <v>42551.208333333299</v>
          </cell>
          <cell r="AL672">
            <v>-51</v>
          </cell>
        </row>
        <row r="673">
          <cell r="A673">
            <v>4577</v>
          </cell>
          <cell r="B673" t="str">
            <v>Todos por un Nuevo País</v>
          </cell>
          <cell r="C673" t="str">
            <v>Buen Gobierno</v>
          </cell>
          <cell r="D673" t="str">
            <v xml:space="preserve">Afianzar la lucha contra la corrupción, transparencia y rendición de cuentas </v>
          </cell>
          <cell r="E673" t="str">
            <v>Función Pública</v>
          </cell>
          <cell r="F673" t="str">
            <v>DAFP</v>
          </cell>
          <cell r="G673" t="str">
            <v>Direccionamiento para mejorar la productividad de las instituciones públicas</v>
          </cell>
          <cell r="H673">
            <v>4577</v>
          </cell>
          <cell r="I673" t="str">
            <v>Porcentaje de entidades del Orden Nacional cumpliendo el componente de rendición de cuentas de la Estrategia de Democratización de la Administración Pública</v>
          </cell>
          <cell r="J673" t="str">
            <v>Producto</v>
          </cell>
          <cell r="K673" t="str">
            <v>Sectorial</v>
          </cell>
          <cell r="L673" t="str">
            <v>SI</v>
          </cell>
          <cell r="M673" t="str">
            <v>NO</v>
          </cell>
          <cell r="N673" t="str">
            <v>NO</v>
          </cell>
          <cell r="O673" t="str">
            <v>SI</v>
          </cell>
          <cell r="P673" t="str">
            <v>Porcentaje</v>
          </cell>
          <cell r="Q673" t="str">
            <v>Anual</v>
          </cell>
          <cell r="R673" t="str">
            <v>Capacidad</v>
          </cell>
          <cell r="S673">
            <v>60</v>
          </cell>
          <cell r="T673">
            <v>70</v>
          </cell>
          <cell r="U673">
            <v>80</v>
          </cell>
          <cell r="V673">
            <v>90</v>
          </cell>
          <cell r="W673">
            <v>100</v>
          </cell>
          <cell r="X673">
            <v>100</v>
          </cell>
          <cell r="Y673">
            <v>0</v>
          </cell>
          <cell r="Z673">
            <v>0</v>
          </cell>
          <cell r="AA673">
            <v>0</v>
          </cell>
          <cell r="AB673">
            <v>0</v>
          </cell>
          <cell r="AC673">
            <v>0</v>
          </cell>
          <cell r="AD673">
            <v>0</v>
          </cell>
          <cell r="AE673" t="str">
            <v xml:space="preserve">El 91 %, (148) entidades de la Rama Ejecutiva Nacional incluyeron el componente de rendición de cuentas en el plan anticorrupción y de servicio al ciudadano 2016. Se realizaron reportes de 146 entidades incluyendo seis dependencias del sector defensa con </v>
          </cell>
          <cell r="AF673">
            <v>42490.208333333299</v>
          </cell>
          <cell r="AG673">
            <v>42500.623474849497</v>
          </cell>
          <cell r="AH673" t="str">
            <v>Fernando Segura</v>
          </cell>
          <cell r="AI673" t="str">
            <v>fsegura@funcionpublica.gov.co</v>
          </cell>
          <cell r="AJ673">
            <v>90</v>
          </cell>
          <cell r="AK673">
            <v>0</v>
          </cell>
          <cell r="AL673">
            <v>0</v>
          </cell>
        </row>
        <row r="674">
          <cell r="A674">
            <v>4578</v>
          </cell>
          <cell r="B674" t="str">
            <v>Todos por un Nuevo País</v>
          </cell>
          <cell r="C674" t="str">
            <v>Buen Gobierno</v>
          </cell>
          <cell r="D674" t="str">
            <v xml:space="preserve">Afianzar la lucha contra la corrupción, transparencia y rendición de cuentas </v>
          </cell>
          <cell r="E674" t="str">
            <v>Función Pública</v>
          </cell>
          <cell r="F674" t="str">
            <v>DAFP</v>
          </cell>
          <cell r="G674" t="str">
            <v>Direccionamiento para mejorar la productividad de las instituciones públicas</v>
          </cell>
          <cell r="H674">
            <v>4578</v>
          </cell>
          <cell r="I674" t="str">
            <v>Entidades del Orden Nacional que cuentan con una gestión estratégica del talento humano implementada</v>
          </cell>
          <cell r="J674" t="str">
            <v>Producto</v>
          </cell>
          <cell r="K674" t="str">
            <v>Sectorial</v>
          </cell>
          <cell r="L674" t="str">
            <v>SI</v>
          </cell>
          <cell r="M674" t="str">
            <v>NO</v>
          </cell>
          <cell r="N674" t="str">
            <v>NO</v>
          </cell>
          <cell r="O674" t="str">
            <v>SI</v>
          </cell>
          <cell r="P674" t="str">
            <v>Número</v>
          </cell>
          <cell r="Q674" t="str">
            <v>Anual</v>
          </cell>
          <cell r="R674" t="str">
            <v>Capacidad</v>
          </cell>
          <cell r="S674">
            <v>0</v>
          </cell>
          <cell r="T674">
            <v>0</v>
          </cell>
          <cell r="U674">
            <v>8</v>
          </cell>
          <cell r="V674">
            <v>16</v>
          </cell>
          <cell r="W674">
            <v>24</v>
          </cell>
          <cell r="X674">
            <v>24</v>
          </cell>
          <cell r="Y674">
            <v>0</v>
          </cell>
          <cell r="Z674">
            <v>0</v>
          </cell>
          <cell r="AA674">
            <v>0</v>
          </cell>
          <cell r="AB674">
            <v>0</v>
          </cell>
          <cell r="AC674">
            <v>0</v>
          </cell>
          <cell r="AD674">
            <v>0</v>
          </cell>
          <cell r="AE674" t="str">
            <v>Los resultados de FURAG con respecto a la política de talento humano fueron consolidados por sector y enviados el 19 de abril de 2016 para su difusión y análisis. Se diseñó una herramienta con el fin de obtener un diagnóstico de dicha política en las enti</v>
          </cell>
          <cell r="AF674">
            <v>42490.208333333299</v>
          </cell>
          <cell r="AG674">
            <v>42500.626048645798</v>
          </cell>
          <cell r="AH674" t="str">
            <v>Francisco Camargo</v>
          </cell>
          <cell r="AI674" t="str">
            <v>fcamargo@funcionpublica.gov.co</v>
          </cell>
          <cell r="AJ674">
            <v>90</v>
          </cell>
          <cell r="AK674">
            <v>0</v>
          </cell>
          <cell r="AL674">
            <v>0</v>
          </cell>
        </row>
        <row r="675">
          <cell r="A675">
            <v>4581</v>
          </cell>
          <cell r="B675" t="str">
            <v>Todos por un Nuevo País</v>
          </cell>
          <cell r="C675" t="str">
            <v>Buen Gobierno</v>
          </cell>
          <cell r="D675" t="str">
            <v xml:space="preserve">Afianzar la lucha contra la corrupción, transparencia y rendición de cuentas </v>
          </cell>
          <cell r="E675" t="str">
            <v>Función Pública</v>
          </cell>
          <cell r="F675" t="str">
            <v>DAFP</v>
          </cell>
          <cell r="G675" t="str">
            <v>Direccionamiento para mejorar la productividad de las instituciones públicas</v>
          </cell>
          <cell r="H675">
            <v>4581</v>
          </cell>
          <cell r="I675" t="str">
            <v>Sistemas de información y portales interactivos del sector función pública con estándares técnicos y respondiendo a los requerimientos normativos en operación</v>
          </cell>
          <cell r="J675" t="str">
            <v>Producto</v>
          </cell>
          <cell r="K675" t="str">
            <v>Sectorial</v>
          </cell>
          <cell r="L675" t="str">
            <v>SI</v>
          </cell>
          <cell r="M675" t="str">
            <v>NO</v>
          </cell>
          <cell r="N675" t="str">
            <v>NO</v>
          </cell>
          <cell r="O675" t="str">
            <v>SI</v>
          </cell>
          <cell r="P675" t="str">
            <v>Número</v>
          </cell>
          <cell r="Q675" t="str">
            <v>Anual</v>
          </cell>
          <cell r="R675" t="str">
            <v>Capacidad</v>
          </cell>
          <cell r="S675">
            <v>0</v>
          </cell>
          <cell r="T675">
            <v>1</v>
          </cell>
          <cell r="U675">
            <v>3</v>
          </cell>
          <cell r="V675">
            <v>4</v>
          </cell>
          <cell r="W675">
            <v>9</v>
          </cell>
          <cell r="X675">
            <v>9</v>
          </cell>
          <cell r="Y675">
            <v>0</v>
          </cell>
          <cell r="Z675">
            <v>0</v>
          </cell>
          <cell r="AA675">
            <v>0</v>
          </cell>
          <cell r="AB675">
            <v>0</v>
          </cell>
          <cell r="AC675">
            <v>0</v>
          </cell>
          <cell r="AD675">
            <v>0</v>
          </cell>
          <cell r="AE675" t="str">
            <v>En abril de 2016, se realizó el alistamiento de la infraestructura, montaje del software base y alistamiento de la base de datos necesaria para realizar la migración del portal SUIT y su integración con el portal FURAG a nivel de servidor de aplicaciones.</v>
          </cell>
          <cell r="AF675">
            <v>42490.208333333299</v>
          </cell>
          <cell r="AG675">
            <v>42500.689260879597</v>
          </cell>
          <cell r="AH675" t="str">
            <v>Roger Alonso Quirama García</v>
          </cell>
          <cell r="AI675" t="str">
            <v>rquirama@funcionpublica.gov.co</v>
          </cell>
          <cell r="AJ675">
            <v>0</v>
          </cell>
          <cell r="AK675">
            <v>0</v>
          </cell>
          <cell r="AL675">
            <v>0</v>
          </cell>
        </row>
        <row r="676">
          <cell r="A676">
            <v>4282</v>
          </cell>
          <cell r="B676" t="str">
            <v>Todos por un Nuevo País</v>
          </cell>
          <cell r="C676" t="str">
            <v>Buen Gobierno</v>
          </cell>
          <cell r="D676" t="str">
            <v xml:space="preserve">Afianzar la lucha contra la corrupción, transparencia y rendición de cuentas </v>
          </cell>
          <cell r="E676" t="str">
            <v>Presidencia</v>
          </cell>
          <cell r="F676" t="str">
            <v>PRESIDENCIA</v>
          </cell>
          <cell r="G676" t="str">
            <v>Promoción de la Transparencia y lucha contra la corrupción desde la Presidencia de la República</v>
          </cell>
          <cell r="H676">
            <v>4282</v>
          </cell>
          <cell r="I676" t="str">
            <v>Comités de la OCDE a los que Colombia accede como miembro pleno</v>
          </cell>
          <cell r="J676" t="str">
            <v>Resultado</v>
          </cell>
          <cell r="K676" t="str">
            <v>Sectorial</v>
          </cell>
          <cell r="L676" t="str">
            <v>SI</v>
          </cell>
          <cell r="M676" t="str">
            <v>NO</v>
          </cell>
          <cell r="N676" t="str">
            <v>NO</v>
          </cell>
          <cell r="O676" t="str">
            <v>SI</v>
          </cell>
          <cell r="P676" t="str">
            <v>Otro(Comités que aprueban el ingreso)</v>
          </cell>
          <cell r="Q676" t="str">
            <v>Semestral</v>
          </cell>
          <cell r="R676" t="str">
            <v>Acumulado</v>
          </cell>
          <cell r="S676">
            <v>0</v>
          </cell>
          <cell r="T676">
            <v>5</v>
          </cell>
          <cell r="U676">
            <v>12</v>
          </cell>
          <cell r="V676">
            <v>6</v>
          </cell>
          <cell r="W676">
            <v>0</v>
          </cell>
          <cell r="X676">
            <v>23</v>
          </cell>
          <cell r="Y676">
            <v>0</v>
          </cell>
          <cell r="Z676">
            <v>0</v>
          </cell>
          <cell r="AA676">
            <v>0</v>
          </cell>
          <cell r="AB676">
            <v>0</v>
          </cell>
          <cell r="AC676">
            <v>0</v>
          </cell>
          <cell r="AD676">
            <v>0</v>
          </cell>
          <cell r="AE676" t="str">
            <v>Durante el mes de marzo, delegaciones de Colombia presentaron el avance en los temas de Inversión, soborno transnacional (anticorrpción) y política digital. Como resultado, se tuvo la aprobación por parte de los tres Comités: Comité de Inversión, Grupo de</v>
          </cell>
          <cell r="AF676">
            <v>42460.208333333299</v>
          </cell>
          <cell r="AG676">
            <v>42500.640424340301</v>
          </cell>
          <cell r="AH676" t="str">
            <v>Juanita Burgos de Bedout</v>
          </cell>
          <cell r="AI676" t="str">
            <v>juanitaburgos@presidencia.gov.co</v>
          </cell>
          <cell r="AJ676">
            <v>5</v>
          </cell>
          <cell r="AK676">
            <v>0</v>
          </cell>
          <cell r="AL676">
            <v>0</v>
          </cell>
        </row>
        <row r="677">
          <cell r="A677">
            <v>4283</v>
          </cell>
          <cell r="B677" t="str">
            <v>Todos por un Nuevo País</v>
          </cell>
          <cell r="C677" t="str">
            <v>Buen Gobierno</v>
          </cell>
          <cell r="D677" t="str">
            <v xml:space="preserve">Afianzar la lucha contra la corrupción, transparencia y rendición de cuentas </v>
          </cell>
          <cell r="E677" t="str">
            <v>Presidencia</v>
          </cell>
          <cell r="F677" t="str">
            <v>PRESIDENCIA</v>
          </cell>
          <cell r="G677" t="str">
            <v>Promoción de la Transparencia y lucha contra la corrupción desde la Presidencia de la República</v>
          </cell>
          <cell r="H677">
            <v>4283</v>
          </cell>
          <cell r="I677" t="str">
            <v>Índice de Política Pública Integral Anticorrupción, con las directrices de la Comisión Nacional de Moralización</v>
          </cell>
          <cell r="J677" t="str">
            <v>Gestión</v>
          </cell>
          <cell r="K677" t="str">
            <v>Sectorial</v>
          </cell>
          <cell r="L677" t="str">
            <v>SI</v>
          </cell>
          <cell r="M677" t="str">
            <v>NO</v>
          </cell>
          <cell r="N677" t="str">
            <v>NO</v>
          </cell>
          <cell r="O677" t="str">
            <v>SI</v>
          </cell>
          <cell r="P677" t="str">
            <v>Indice</v>
          </cell>
          <cell r="Q677" t="str">
            <v>Anual</v>
          </cell>
          <cell r="R677" t="str">
            <v>Flujo</v>
          </cell>
          <cell r="S677">
            <v>34</v>
          </cell>
          <cell r="T677">
            <v>50</v>
          </cell>
          <cell r="U677">
            <v>70</v>
          </cell>
          <cell r="V677">
            <v>90</v>
          </cell>
          <cell r="W677">
            <v>100</v>
          </cell>
          <cell r="X677">
            <v>100</v>
          </cell>
          <cell r="Y677">
            <v>0</v>
          </cell>
          <cell r="Z677">
            <v>0</v>
          </cell>
          <cell r="AA677">
            <v>0</v>
          </cell>
          <cell r="AB677">
            <v>0</v>
          </cell>
          <cell r="AC677">
            <v>0</v>
          </cell>
          <cell r="AD677">
            <v>0</v>
          </cell>
          <cell r="AE677" t="str">
            <v xml:space="preserve">El Observatorio de Transparencia y Anticorrupción de la Secretaría de Transparencia, en coordinación con El Departamento Nacional de Planeación (DNP) y el Grupo Conpes, dio continuidad a la validación de los reportes enviados y la solicitud de ajustes de </v>
          </cell>
          <cell r="AF677">
            <v>42490.208333333299</v>
          </cell>
          <cell r="AG677">
            <v>42501.429548692096</v>
          </cell>
          <cell r="AH677" t="str">
            <v>Camilo Alberto Enciso Vanegas</v>
          </cell>
          <cell r="AI677" t="str">
            <v>camiloenciso@presidencia.gov.co</v>
          </cell>
          <cell r="AJ677">
            <v>90</v>
          </cell>
          <cell r="AK677">
            <v>0</v>
          </cell>
          <cell r="AL677">
            <v>0</v>
          </cell>
        </row>
        <row r="678">
          <cell r="A678">
            <v>4284</v>
          </cell>
          <cell r="B678" t="str">
            <v>Todos por un Nuevo País</v>
          </cell>
          <cell r="C678" t="str">
            <v>Buen Gobierno</v>
          </cell>
          <cell r="D678" t="str">
            <v xml:space="preserve">Afianzar la lucha contra la corrupción, transparencia y rendición de cuentas </v>
          </cell>
          <cell r="E678" t="str">
            <v>Presidencia</v>
          </cell>
          <cell r="F678" t="str">
            <v>PRESIDENCIA</v>
          </cell>
          <cell r="G678" t="str">
            <v>Promoción de la Transparencia y lucha contra la corrupción desde la Presidencia de la República</v>
          </cell>
          <cell r="H678">
            <v>4284</v>
          </cell>
          <cell r="I678" t="str">
            <v>Entidades de la Rama Ejecutiva del orden nacional acompañadas en la implementación de la Ley 1712 de 2014</v>
          </cell>
          <cell r="J678" t="str">
            <v>Producto</v>
          </cell>
          <cell r="K678" t="str">
            <v>Sectorial</v>
          </cell>
          <cell r="L678" t="str">
            <v>SI</v>
          </cell>
          <cell r="M678" t="str">
            <v>NO</v>
          </cell>
          <cell r="N678" t="str">
            <v>NO</v>
          </cell>
          <cell r="O678" t="str">
            <v>SI</v>
          </cell>
          <cell r="P678" t="str">
            <v>Otro (Entidades)</v>
          </cell>
          <cell r="Q678" t="str">
            <v>Anual</v>
          </cell>
          <cell r="R678" t="str">
            <v>Acumulado</v>
          </cell>
          <cell r="S678">
            <v>0</v>
          </cell>
          <cell r="T678">
            <v>27</v>
          </cell>
          <cell r="U678">
            <v>43</v>
          </cell>
          <cell r="V678">
            <v>43</v>
          </cell>
          <cell r="W678">
            <v>44</v>
          </cell>
          <cell r="X678">
            <v>157</v>
          </cell>
          <cell r="Y678">
            <v>0</v>
          </cell>
          <cell r="Z678">
            <v>0</v>
          </cell>
          <cell r="AA678">
            <v>0</v>
          </cell>
          <cell r="AB678">
            <v>0</v>
          </cell>
          <cell r="AC678">
            <v>0</v>
          </cell>
          <cell r="AD678">
            <v>0</v>
          </cell>
          <cell r="AE678" t="str">
            <v>Para el presente corte en el indicador “Entidades de la Rama Ejecutiva del orden nacional acompañadas en la Implementación de la Ley 1712 de 2014” la Secretaría reviso los Mínimos Obligatorios de Transparencia Activa definidos en la Ley 1712 de 2014 y Dec</v>
          </cell>
          <cell r="AF678">
            <v>42490.208333333299</v>
          </cell>
          <cell r="AG678">
            <v>42501.428828009302</v>
          </cell>
          <cell r="AH678" t="str">
            <v>Camilo Alberto Enciso Vanegas</v>
          </cell>
          <cell r="AI678" t="str">
            <v>camiloenciso@presidencia.gov.co</v>
          </cell>
          <cell r="AJ678">
            <v>150</v>
          </cell>
          <cell r="AK678">
            <v>0</v>
          </cell>
          <cell r="AL678">
            <v>0</v>
          </cell>
        </row>
        <row r="679">
          <cell r="A679">
            <v>4285</v>
          </cell>
          <cell r="B679" t="str">
            <v>Todos por un Nuevo País</v>
          </cell>
          <cell r="C679" t="str">
            <v>Buen Gobierno</v>
          </cell>
          <cell r="D679" t="str">
            <v xml:space="preserve">Afianzar la lucha contra la corrupción, transparencia y rendición de cuentas </v>
          </cell>
          <cell r="E679" t="str">
            <v>Presidencia</v>
          </cell>
          <cell r="F679" t="str">
            <v>PRESIDENCIA</v>
          </cell>
          <cell r="G679" t="str">
            <v>Promoción de la Transparencia y lucha contra la corrupción desde la Presidencia de la República</v>
          </cell>
          <cell r="H679">
            <v>4285</v>
          </cell>
          <cell r="I679" t="str">
            <v>Grandes empresas y gremios que firman el Pacto Colombia contra la Corrupción</v>
          </cell>
          <cell r="J679" t="str">
            <v>Producto</v>
          </cell>
          <cell r="K679" t="str">
            <v>Sectorial</v>
          </cell>
          <cell r="L679" t="str">
            <v>SI</v>
          </cell>
          <cell r="M679" t="str">
            <v>NO</v>
          </cell>
          <cell r="N679" t="str">
            <v>NO</v>
          </cell>
          <cell r="O679" t="str">
            <v>SI</v>
          </cell>
          <cell r="P679" t="str">
            <v>Otro (Empresas)</v>
          </cell>
          <cell r="Q679" t="str">
            <v>Semestral</v>
          </cell>
          <cell r="R679" t="str">
            <v>Acumulado</v>
          </cell>
          <cell r="S679">
            <v>0</v>
          </cell>
          <cell r="T679">
            <v>8</v>
          </cell>
          <cell r="U679">
            <v>7</v>
          </cell>
          <cell r="V679">
            <v>7</v>
          </cell>
          <cell r="W679">
            <v>8</v>
          </cell>
          <cell r="X679">
            <v>30</v>
          </cell>
          <cell r="Y679">
            <v>0</v>
          </cell>
          <cell r="Z679">
            <v>0</v>
          </cell>
          <cell r="AA679">
            <v>0</v>
          </cell>
          <cell r="AB679">
            <v>0</v>
          </cell>
          <cell r="AC679">
            <v>0</v>
          </cell>
          <cell r="AD679">
            <v>0</v>
          </cell>
          <cell r="AE679" t="str">
            <v>El avance para el indicador Grandes Empresas y gremios que firman el Pacto Colombia contra la corrupción, se concretaron tres pactos: Código de Ética – Cámara de la Industria Farmacéutica de la ANDI, Código de Ética – Cámara de Dispositivos Médicos y de l</v>
          </cell>
          <cell r="AF679">
            <v>42490.208333333299</v>
          </cell>
          <cell r="AG679">
            <v>42501.428379548597</v>
          </cell>
          <cell r="AH679" t="str">
            <v>Camilo Alberto Enciso Vanegas</v>
          </cell>
          <cell r="AI679" t="str">
            <v>camiloenciso@presidencia.gov.co</v>
          </cell>
          <cell r="AJ679">
            <v>30</v>
          </cell>
          <cell r="AK679">
            <v>0</v>
          </cell>
          <cell r="AL679">
            <v>0</v>
          </cell>
        </row>
        <row r="680">
          <cell r="A680">
            <v>4294</v>
          </cell>
          <cell r="B680" t="str">
            <v>Todos por un Nuevo País</v>
          </cell>
          <cell r="C680" t="str">
            <v>Buen Gobierno</v>
          </cell>
          <cell r="D680" t="str">
            <v xml:space="preserve">Afianzar la lucha contra la corrupción, transparencia y rendición de cuentas </v>
          </cell>
          <cell r="E680" t="str">
            <v>Presidencia</v>
          </cell>
          <cell r="F680" t="str">
            <v>PRESIDENCIA</v>
          </cell>
          <cell r="G680" t="str">
            <v>Promoción de la Transparencia y lucha contra la corrupción desde la Presidencia de la República</v>
          </cell>
          <cell r="H680">
            <v>4294</v>
          </cell>
          <cell r="I680" t="str">
            <v>Entidades nacionales que reportan completo su plan Anticorrupción.</v>
          </cell>
          <cell r="J680" t="str">
            <v>Gestión</v>
          </cell>
          <cell r="K680" t="str">
            <v>Sectorial</v>
          </cell>
          <cell r="L680" t="str">
            <v>SI</v>
          </cell>
          <cell r="M680" t="str">
            <v>NO</v>
          </cell>
          <cell r="N680" t="str">
            <v>NO</v>
          </cell>
          <cell r="O680" t="str">
            <v>SI</v>
          </cell>
          <cell r="P680" t="str">
            <v>Otro (Entidades)</v>
          </cell>
          <cell r="Q680" t="str">
            <v>Anual</v>
          </cell>
          <cell r="R680" t="str">
            <v>Capacidad</v>
          </cell>
          <cell r="S680">
            <v>139</v>
          </cell>
          <cell r="T680">
            <v>144</v>
          </cell>
          <cell r="U680">
            <v>148</v>
          </cell>
          <cell r="V680">
            <v>152</v>
          </cell>
          <cell r="W680">
            <v>157</v>
          </cell>
          <cell r="X680">
            <v>157</v>
          </cell>
          <cell r="Y680">
            <v>0</v>
          </cell>
          <cell r="Z680">
            <v>0</v>
          </cell>
          <cell r="AA680">
            <v>0</v>
          </cell>
          <cell r="AB680">
            <v>0</v>
          </cell>
          <cell r="AC680">
            <v>0</v>
          </cell>
          <cell r="AD680">
            <v>0</v>
          </cell>
          <cell r="AE680" t="str">
            <v>Durante el mes de abril de 2016, la Secretaría de Transparencia de la Presidencia de la Republica, adelantó seguimiento del Plan Anticorrupción y Atención al Ciudadano 2016 en sus cinco (5) componentes, esto es: -Mapa de Riesgos de Corrupción, Racionaliza</v>
          </cell>
          <cell r="AF680">
            <v>42490.208333333299</v>
          </cell>
          <cell r="AG680">
            <v>42501.427565544</v>
          </cell>
          <cell r="AH680" t="str">
            <v>Camilo Alberto Enciso Vanegas</v>
          </cell>
          <cell r="AI680" t="str">
            <v>camiloenciso@presidencia.gov.co</v>
          </cell>
          <cell r="AJ680">
            <v>150</v>
          </cell>
          <cell r="AK680">
            <v>0</v>
          </cell>
          <cell r="AL680">
            <v>0</v>
          </cell>
        </row>
        <row r="681">
          <cell r="A681">
            <v>4573</v>
          </cell>
          <cell r="B681" t="str">
            <v>Todos por un Nuevo País</v>
          </cell>
          <cell r="C681" t="str">
            <v>Buen Gobierno</v>
          </cell>
          <cell r="D681" t="str">
            <v>Promover la eficiencia y eficacia administrativa</v>
          </cell>
          <cell r="E681" t="str">
            <v>Función Pública</v>
          </cell>
          <cell r="F681" t="str">
            <v>DAFP</v>
          </cell>
          <cell r="G681" t="str">
            <v>Fortalecimiento de la gestión y dirección del Sector Empleo Público</v>
          </cell>
          <cell r="H681">
            <v>4573</v>
          </cell>
          <cell r="I681" t="str">
            <v>Porcentaje de implementación de recomendaciones OCDE en materia de control interno</v>
          </cell>
          <cell r="J681" t="str">
            <v>Gestión</v>
          </cell>
          <cell r="K681" t="str">
            <v>Sectorial</v>
          </cell>
          <cell r="L681" t="str">
            <v>SI</v>
          </cell>
          <cell r="M681" t="str">
            <v>NO</v>
          </cell>
          <cell r="N681" t="str">
            <v>NO</v>
          </cell>
          <cell r="O681" t="str">
            <v>SI</v>
          </cell>
          <cell r="P681" t="str">
            <v>Porcentaje</v>
          </cell>
          <cell r="Q681" t="str">
            <v>Semestral</v>
          </cell>
          <cell r="R681" t="str">
            <v>Flujo</v>
          </cell>
          <cell r="S681">
            <v>0</v>
          </cell>
          <cell r="T681">
            <v>70</v>
          </cell>
          <cell r="U681">
            <v>100</v>
          </cell>
          <cell r="V681">
            <v>0</v>
          </cell>
          <cell r="W681">
            <v>0</v>
          </cell>
          <cell r="X681">
            <v>100</v>
          </cell>
          <cell r="Y681">
            <v>0</v>
          </cell>
          <cell r="Z681">
            <v>0</v>
          </cell>
          <cell r="AA681">
            <v>0</v>
          </cell>
          <cell r="AB681">
            <v>0</v>
          </cell>
          <cell r="AC681">
            <v>0</v>
          </cell>
          <cell r="AD681">
            <v>0</v>
          </cell>
          <cell r="AE681" t="str">
            <v xml:space="preserve">Esta meta fue cumplida al 100% durante el mes de febrero. </v>
          </cell>
          <cell r="AF681">
            <v>42490.208333333299</v>
          </cell>
          <cell r="AG681">
            <v>42500.625410497698</v>
          </cell>
          <cell r="AH681" t="str">
            <v>Maria del Pilar Garcia Gonzalez</v>
          </cell>
          <cell r="AI681" t="str">
            <v>mpgarcia@dafp.gov.co</v>
          </cell>
          <cell r="AJ681">
            <v>10</v>
          </cell>
          <cell r="AK681">
            <v>0</v>
          </cell>
          <cell r="AL681">
            <v>0</v>
          </cell>
        </row>
        <row r="682">
          <cell r="A682">
            <v>5211</v>
          </cell>
          <cell r="B682" t="str">
            <v>Todos por un Nuevo País</v>
          </cell>
          <cell r="C682" t="str">
            <v>Buen Gobierno</v>
          </cell>
          <cell r="D682" t="str">
            <v>Promover la eficiencia y eficacia administrativa</v>
          </cell>
          <cell r="E682" t="str">
            <v>Función Pública</v>
          </cell>
          <cell r="F682" t="str">
            <v>DAFP</v>
          </cell>
          <cell r="G682" t="str">
            <v>Fortalecimiento de la gestión y dirección del Sector Empleo Público</v>
          </cell>
          <cell r="H682">
            <v>5211</v>
          </cell>
          <cell r="I682" t="str">
            <v>Trámites racionalizados</v>
          </cell>
          <cell r="J682" t="str">
            <v>Producto</v>
          </cell>
          <cell r="K682" t="str">
            <v>Sectorial</v>
          </cell>
          <cell r="L682" t="str">
            <v>NO</v>
          </cell>
          <cell r="M682" t="str">
            <v>SI</v>
          </cell>
          <cell r="N682" t="str">
            <v>NO</v>
          </cell>
          <cell r="O682" t="str">
            <v>SI</v>
          </cell>
          <cell r="P682" t="str">
            <v>Trámites</v>
          </cell>
          <cell r="Q682" t="str">
            <v>Trimestral</v>
          </cell>
          <cell r="R682" t="str">
            <v>Acumulado</v>
          </cell>
          <cell r="S682">
            <v>1142</v>
          </cell>
          <cell r="T682">
            <v>100</v>
          </cell>
          <cell r="U682">
            <v>250</v>
          </cell>
          <cell r="V682">
            <v>250</v>
          </cell>
          <cell r="W682">
            <v>200</v>
          </cell>
          <cell r="X682">
            <v>800</v>
          </cell>
          <cell r="Y682">
            <v>98</v>
          </cell>
          <cell r="Z682">
            <v>39.200000000000003</v>
          </cell>
          <cell r="AA682">
            <v>200</v>
          </cell>
          <cell r="AB682">
            <v>25</v>
          </cell>
          <cell r="AC682">
            <v>42460.208333333299</v>
          </cell>
          <cell r="AD682">
            <v>42467.744855358796</v>
          </cell>
          <cell r="AE682" t="str">
            <v>Se realizó la revisión de los planes anticorrupción, que incluye la estrategia de racionalización de trámites, publicados por las entidades de la rama ejecutiva del orden nacional, estableciéndose una proyección de 568 trámites susceptibles de ser raciona</v>
          </cell>
          <cell r="AF682">
            <v>42490.208333333299</v>
          </cell>
          <cell r="AG682">
            <v>42500.630456018502</v>
          </cell>
          <cell r="AH682" t="str">
            <v>Fernando Segura</v>
          </cell>
          <cell r="AI682" t="str">
            <v>fsegura@funcionpublica.gov.co</v>
          </cell>
          <cell r="AJ682">
            <v>30</v>
          </cell>
          <cell r="AK682">
            <v>42551.208333333299</v>
          </cell>
          <cell r="AL682">
            <v>-73</v>
          </cell>
        </row>
        <row r="683">
          <cell r="A683">
            <v>5214</v>
          </cell>
          <cell r="B683" t="str">
            <v>Todos por un Nuevo País</v>
          </cell>
          <cell r="C683" t="str">
            <v>Buen Gobierno</v>
          </cell>
          <cell r="D683" t="str">
            <v>Promover la eficiencia y eficacia administrativa</v>
          </cell>
          <cell r="E683" t="str">
            <v>Función Pública</v>
          </cell>
          <cell r="F683" t="str">
            <v>DAFP</v>
          </cell>
          <cell r="G683" t="str">
            <v>Fortalecimiento de la gestión y dirección del Sector Empleo Público</v>
          </cell>
          <cell r="H683">
            <v>5214</v>
          </cell>
          <cell r="I683" t="str">
            <v>Puntos de mejora de las Entidades Públicas en el desempeño de las Políticas evaluadas en el Modelo Integrado de Planeación y Gestión</v>
          </cell>
          <cell r="J683" t="str">
            <v>Producto</v>
          </cell>
          <cell r="K683" t="str">
            <v>Sectorial</v>
          </cell>
          <cell r="L683" t="str">
            <v>NO</v>
          </cell>
          <cell r="M683" t="str">
            <v>NO</v>
          </cell>
          <cell r="N683" t="str">
            <v>NO</v>
          </cell>
          <cell r="O683" t="str">
            <v>SI</v>
          </cell>
          <cell r="P683" t="str">
            <v>Puntos</v>
          </cell>
          <cell r="Q683" t="str">
            <v>Anual</v>
          </cell>
          <cell r="R683" t="str">
            <v>Acumulado</v>
          </cell>
          <cell r="S683">
            <v>0</v>
          </cell>
          <cell r="T683">
            <v>2</v>
          </cell>
          <cell r="U683">
            <v>3</v>
          </cell>
          <cell r="V683">
            <v>3</v>
          </cell>
          <cell r="W683">
            <v>2</v>
          </cell>
          <cell r="X683">
            <v>10</v>
          </cell>
          <cell r="Y683">
            <v>0</v>
          </cell>
          <cell r="Z683">
            <v>0</v>
          </cell>
          <cell r="AA683">
            <v>0</v>
          </cell>
          <cell r="AB683">
            <v>0</v>
          </cell>
          <cell r="AC683">
            <v>0</v>
          </cell>
          <cell r="AD683">
            <v>0</v>
          </cell>
          <cell r="AE683" t="str">
            <v>Durante el mes de abril se comenzó el análisis de la información contenida en el aplicativo FURAG. Se realizó una reunión con los delegados de los líderes de política con el fin de establecer el esquema de presentación de los resultados por política y com</v>
          </cell>
          <cell r="AF683">
            <v>42490.208333333299</v>
          </cell>
          <cell r="AG683">
            <v>42500.6280485764</v>
          </cell>
          <cell r="AH683" t="str">
            <v>Maria del Pilar Garcia Gonzalez</v>
          </cell>
          <cell r="AI683" t="str">
            <v>mpgarcia@dafp.gov.co</v>
          </cell>
          <cell r="AJ683">
            <v>90</v>
          </cell>
          <cell r="AK683">
            <v>0</v>
          </cell>
          <cell r="AL683">
            <v>0</v>
          </cell>
        </row>
        <row r="684">
          <cell r="A684">
            <v>4572</v>
          </cell>
          <cell r="B684" t="str">
            <v>Todos por un Nuevo País</v>
          </cell>
          <cell r="C684" t="str">
            <v>Buen Gobierno</v>
          </cell>
          <cell r="D684" t="str">
            <v>Promover la eficiencia y eficacia administrativa</v>
          </cell>
          <cell r="E684" t="str">
            <v>Función Pública</v>
          </cell>
          <cell r="F684" t="str">
            <v>DAFP</v>
          </cell>
          <cell r="G684" t="str">
            <v>Promoción de la gestión del conocimiento en administración pública</v>
          </cell>
          <cell r="H684">
            <v>4572</v>
          </cell>
          <cell r="I684" t="str">
            <v>Porcentaje de entidades de la Rama Ejecutiva del Orden Nacional que alcanzan niveles superiores de madurez en la implementación y sostenimiento del Sistema de Control Interno</v>
          </cell>
          <cell r="J684" t="str">
            <v>Gestión</v>
          </cell>
          <cell r="K684" t="str">
            <v>Sectorial</v>
          </cell>
          <cell r="L684" t="str">
            <v>SI</v>
          </cell>
          <cell r="M684" t="str">
            <v>NO</v>
          </cell>
          <cell r="N684" t="str">
            <v>NO</v>
          </cell>
          <cell r="O684" t="str">
            <v>SI</v>
          </cell>
          <cell r="P684" t="str">
            <v>Porcentaje</v>
          </cell>
          <cell r="Q684" t="str">
            <v>Anual</v>
          </cell>
          <cell r="R684" t="str">
            <v>Capacidad</v>
          </cell>
          <cell r="S684">
            <v>80</v>
          </cell>
          <cell r="T684">
            <v>85</v>
          </cell>
          <cell r="U684">
            <v>90</v>
          </cell>
          <cell r="V684">
            <v>95</v>
          </cell>
          <cell r="W684">
            <v>100</v>
          </cell>
          <cell r="X684">
            <v>100</v>
          </cell>
          <cell r="Y684">
            <v>0</v>
          </cell>
          <cell r="Z684">
            <v>0</v>
          </cell>
          <cell r="AA684">
            <v>0</v>
          </cell>
          <cell r="AB684">
            <v>0</v>
          </cell>
          <cell r="AC684">
            <v>0</v>
          </cell>
          <cell r="AD684">
            <v>0</v>
          </cell>
          <cell r="AE684" t="str">
            <v>Durante el mes de abril se comenzó el análisis de la información contenida en los informes ejecutivos presentados por las entidades durante el mes de febrero, con el fin de conocer los puntos críticos susceptibles a ser mejorados por las entidades durante</v>
          </cell>
          <cell r="AF684">
            <v>42490.208333333299</v>
          </cell>
          <cell r="AG684">
            <v>42500.625237766202</v>
          </cell>
          <cell r="AH684" t="str">
            <v>Maria del Pilar Garcia Gonzalez</v>
          </cell>
          <cell r="AI684" t="str">
            <v>mpgarcia@dafp.gov.co</v>
          </cell>
          <cell r="AJ684">
            <v>90</v>
          </cell>
          <cell r="AK684">
            <v>0</v>
          </cell>
          <cell r="AL684">
            <v>0</v>
          </cell>
        </row>
        <row r="685">
          <cell r="A685">
            <v>4579</v>
          </cell>
          <cell r="B685" t="str">
            <v>Todos por un Nuevo País</v>
          </cell>
          <cell r="C685" t="str">
            <v>Buen Gobierno</v>
          </cell>
          <cell r="D685" t="str">
            <v>Promover la eficiencia y eficacia administrativa</v>
          </cell>
          <cell r="E685" t="str">
            <v>Función Pública</v>
          </cell>
          <cell r="F685" t="str">
            <v>DAFP</v>
          </cell>
          <cell r="G685" t="str">
            <v>Cobertura en formación y capacitación para acceso al empleo público de la Población Colombiana</v>
          </cell>
          <cell r="H685">
            <v>4579</v>
          </cell>
          <cell r="I685" t="str">
            <v>Porcentaje de la Estrategia de formación de servidores públicos en construcción de paz implementada</v>
          </cell>
          <cell r="J685" t="str">
            <v>Producto</v>
          </cell>
          <cell r="K685" t="str">
            <v>Sectorial</v>
          </cell>
          <cell r="L685" t="str">
            <v>SI</v>
          </cell>
          <cell r="M685" t="str">
            <v>NO</v>
          </cell>
          <cell r="N685" t="str">
            <v>NO</v>
          </cell>
          <cell r="O685" t="str">
            <v>SI</v>
          </cell>
          <cell r="P685" t="str">
            <v>Porcentaje</v>
          </cell>
          <cell r="Q685" t="str">
            <v>Semestral</v>
          </cell>
          <cell r="R685" t="str">
            <v>Capacidad</v>
          </cell>
          <cell r="S685">
            <v>0</v>
          </cell>
          <cell r="T685">
            <v>25</v>
          </cell>
          <cell r="U685">
            <v>50</v>
          </cell>
          <cell r="V685">
            <v>75</v>
          </cell>
          <cell r="W685">
            <v>100</v>
          </cell>
          <cell r="X685">
            <v>100</v>
          </cell>
          <cell r="Y685">
            <v>0</v>
          </cell>
          <cell r="Z685">
            <v>0</v>
          </cell>
          <cell r="AA685">
            <v>0</v>
          </cell>
          <cell r="AB685">
            <v>0</v>
          </cell>
          <cell r="AC685">
            <v>0</v>
          </cell>
          <cell r="AD685">
            <v>0</v>
          </cell>
          <cell r="AE685" t="str">
            <v xml:space="preserve">Para avanzar en la estrategia de pedagogía de paz, se iniciaron conversaciones y fue aprobado un convenio de cooperación con la OIM, quienes financiarán parte de la estrategia, lo cual incluirá recursos para desplazamientos, alquiler de espacios físicos, </v>
          </cell>
          <cell r="AF685">
            <v>42490.208333333299</v>
          </cell>
          <cell r="AG685">
            <v>42500.630792673597</v>
          </cell>
          <cell r="AH685" t="str">
            <v>Sebastián Guerra Sánchez</v>
          </cell>
          <cell r="AI685" t="str">
            <v>sguerra@funcionpublica.gov.co</v>
          </cell>
          <cell r="AJ685">
            <v>0</v>
          </cell>
          <cell r="AK685">
            <v>0</v>
          </cell>
          <cell r="AL685">
            <v>0</v>
          </cell>
        </row>
        <row r="686">
          <cell r="A686">
            <v>4580</v>
          </cell>
          <cell r="B686" t="str">
            <v>Todos por un Nuevo País</v>
          </cell>
          <cell r="C686" t="str">
            <v>Buen Gobierno</v>
          </cell>
          <cell r="D686" t="str">
            <v>Promover la eficiencia y eficacia administrativa</v>
          </cell>
          <cell r="E686" t="str">
            <v>Función Pública</v>
          </cell>
          <cell r="F686" t="str">
            <v>DAFP</v>
          </cell>
          <cell r="G686" t="str">
            <v>Cobertura en formación y capacitación para acceso al empleo público de la Población Colombiana</v>
          </cell>
          <cell r="H686">
            <v>4580</v>
          </cell>
          <cell r="I686" t="str">
            <v>Servidores públicos del Orden Nacional y Territorial formados en pedagogía de paz</v>
          </cell>
          <cell r="J686" t="str">
            <v>Producto</v>
          </cell>
          <cell r="K686" t="str">
            <v>Sectorial</v>
          </cell>
          <cell r="L686" t="str">
            <v>SI</v>
          </cell>
          <cell r="M686" t="str">
            <v>NO</v>
          </cell>
          <cell r="N686" t="str">
            <v>NO</v>
          </cell>
          <cell r="O686" t="str">
            <v>SI</v>
          </cell>
          <cell r="P686" t="str">
            <v>Número</v>
          </cell>
          <cell r="Q686" t="str">
            <v>Semestral</v>
          </cell>
          <cell r="R686" t="str">
            <v>Capacidad</v>
          </cell>
          <cell r="S686">
            <v>0</v>
          </cell>
          <cell r="T686">
            <v>20000</v>
          </cell>
          <cell r="U686">
            <v>40000</v>
          </cell>
          <cell r="V686">
            <v>60000</v>
          </cell>
          <cell r="W686">
            <v>80000</v>
          </cell>
          <cell r="X686">
            <v>80000</v>
          </cell>
          <cell r="Y686">
            <v>0</v>
          </cell>
          <cell r="Z686">
            <v>0</v>
          </cell>
          <cell r="AA686">
            <v>0</v>
          </cell>
          <cell r="AB686">
            <v>0</v>
          </cell>
          <cell r="AC686">
            <v>0</v>
          </cell>
          <cell r="AD686">
            <v>0</v>
          </cell>
          <cell r="AE686" t="str">
            <v>Durante el mes de abril se llevaron a cabo dos encuentros regionales: uno en el departamento del Huila en el que se reunieron servidores públicos de la Alcaldía de Neiva, la Unidad de Víctimas y Prosperidad Social, y otro en la ciudad de Cartagena en el q</v>
          </cell>
          <cell r="AF686">
            <v>42490.208333333299</v>
          </cell>
          <cell r="AG686">
            <v>42500.628570289402</v>
          </cell>
          <cell r="AH686" t="str">
            <v>Maureen Guerrero Gutiérrez</v>
          </cell>
          <cell r="AI686" t="str">
            <v>mguerrero@funcionpublica.gov.co</v>
          </cell>
          <cell r="AJ686">
            <v>0</v>
          </cell>
          <cell r="AK686">
            <v>0</v>
          </cell>
          <cell r="AL686">
            <v>0</v>
          </cell>
        </row>
        <row r="687">
          <cell r="A687">
            <v>5222</v>
          </cell>
          <cell r="B687" t="str">
            <v>Todos por un Nuevo País</v>
          </cell>
          <cell r="C687" t="str">
            <v>Buen Gobierno</v>
          </cell>
          <cell r="D687" t="str">
            <v>Promover la eficiencia y eficacia administrativa</v>
          </cell>
          <cell r="E687" t="str">
            <v>Función Pública</v>
          </cell>
          <cell r="F687" t="str">
            <v>ESAP</v>
          </cell>
          <cell r="G687" t="str">
            <v>Promoción de la gestión del conocimiento en administración pública</v>
          </cell>
          <cell r="H687">
            <v>5222</v>
          </cell>
          <cell r="I687" t="str">
            <v>Porcentaje de cumplimiento de requisitos para la acreditación institucional de alta calidad de la ESAP</v>
          </cell>
          <cell r="J687" t="str">
            <v>Producto</v>
          </cell>
          <cell r="K687" t="str">
            <v>Sectorial</v>
          </cell>
          <cell r="L687" t="str">
            <v>NO</v>
          </cell>
          <cell r="M687" t="str">
            <v>SI</v>
          </cell>
          <cell r="N687" t="str">
            <v>NO</v>
          </cell>
          <cell r="O687" t="str">
            <v>SI</v>
          </cell>
          <cell r="P687" t="str">
            <v>Porcentaje</v>
          </cell>
          <cell r="Q687" t="str">
            <v>Semestral</v>
          </cell>
          <cell r="R687" t="str">
            <v>Capacidad</v>
          </cell>
          <cell r="S687">
            <v>0</v>
          </cell>
          <cell r="T687">
            <v>40</v>
          </cell>
          <cell r="U687">
            <v>70</v>
          </cell>
          <cell r="V687">
            <v>100</v>
          </cell>
          <cell r="W687">
            <v>100</v>
          </cell>
          <cell r="X687">
            <v>100</v>
          </cell>
          <cell r="Y687">
            <v>0</v>
          </cell>
          <cell r="Z687">
            <v>0</v>
          </cell>
          <cell r="AA687">
            <v>0</v>
          </cell>
          <cell r="AB687">
            <v>0</v>
          </cell>
          <cell r="AC687">
            <v>0</v>
          </cell>
          <cell r="AD687">
            <v>0</v>
          </cell>
          <cell r="AE687" t="str">
            <v>Total Avance Acumulado: 48% Discriminación del avance 2016 Actividad: Visita pares académicos del CNA al programa de Administración Pública Territorial Distancia Subactividades: • Sensibilización a la comunidad académico-administrativa sobre la importanci</v>
          </cell>
          <cell r="AF687">
            <v>42490.208333333299</v>
          </cell>
          <cell r="AG687">
            <v>42492.679947222197</v>
          </cell>
          <cell r="AH687" t="str">
            <v>Fernando Medina</v>
          </cell>
          <cell r="AI687" t="str">
            <v>fernando.medina@esap.edu.co</v>
          </cell>
          <cell r="AJ687">
            <v>30</v>
          </cell>
          <cell r="AK687">
            <v>0</v>
          </cell>
          <cell r="AL687">
            <v>0</v>
          </cell>
        </row>
        <row r="688">
          <cell r="A688">
            <v>5212</v>
          </cell>
          <cell r="B688" t="str">
            <v>Todos por un Nuevo País</v>
          </cell>
          <cell r="C688" t="str">
            <v>Buen Gobierno</v>
          </cell>
          <cell r="D688" t="str">
            <v>Promover la eficiencia y eficacia administrativa</v>
          </cell>
          <cell r="E688" t="str">
            <v>Función Pública</v>
          </cell>
          <cell r="F688" t="str">
            <v>ESAP</v>
          </cell>
          <cell r="G688" t="str">
            <v>Cobertura en formación y capacitación para acceso al empleo público de la Población Colombiana</v>
          </cell>
          <cell r="H688">
            <v>5212</v>
          </cell>
          <cell r="I688" t="str">
            <v>Municipios en zonas de conflicto fortalecidos en su institucionalidad para la paz</v>
          </cell>
          <cell r="J688" t="str">
            <v>Producto</v>
          </cell>
          <cell r="K688" t="str">
            <v>Sectorial</v>
          </cell>
          <cell r="L688" t="str">
            <v>NO</v>
          </cell>
          <cell r="M688" t="str">
            <v>SI</v>
          </cell>
          <cell r="N688" t="str">
            <v>NO</v>
          </cell>
          <cell r="O688" t="str">
            <v>SI</v>
          </cell>
          <cell r="P688" t="str">
            <v>Municipios</v>
          </cell>
          <cell r="Q688" t="str">
            <v>Trimestral</v>
          </cell>
          <cell r="R688" t="str">
            <v>Acumulado</v>
          </cell>
          <cell r="S688">
            <v>0</v>
          </cell>
          <cell r="T688">
            <v>0</v>
          </cell>
          <cell r="U688">
            <v>20</v>
          </cell>
          <cell r="V688">
            <v>40</v>
          </cell>
          <cell r="W688">
            <v>40</v>
          </cell>
          <cell r="X688">
            <v>100</v>
          </cell>
          <cell r="Y688">
            <v>3</v>
          </cell>
          <cell r="Z688">
            <v>15</v>
          </cell>
          <cell r="AA688">
            <v>3</v>
          </cell>
          <cell r="AB688">
            <v>3</v>
          </cell>
          <cell r="AC688">
            <v>42460.208333333299</v>
          </cell>
          <cell r="AD688">
            <v>42467.6681447917</v>
          </cell>
          <cell r="AE688" t="str">
            <v>La Esap ha suscrito una alianza estrategia con el Fondo de Desarrollo de la Educación Superior – FODESEP para la ejecución de las principales actividades del proyecto.</v>
          </cell>
          <cell r="AF688">
            <v>42490.208333333299</v>
          </cell>
          <cell r="AG688">
            <v>42500.630169409698</v>
          </cell>
          <cell r="AH688" t="str">
            <v>María Cristina Zapata Ortega</v>
          </cell>
          <cell r="AI688" t="str">
            <v>maria.zapata@esap.edu.co</v>
          </cell>
          <cell r="AJ688">
            <v>90</v>
          </cell>
          <cell r="AK688">
            <v>42551.208333333299</v>
          </cell>
          <cell r="AL688">
            <v>-133</v>
          </cell>
        </row>
        <row r="689">
          <cell r="A689">
            <v>4414</v>
          </cell>
          <cell r="B689" t="str">
            <v>Todos por un Nuevo País</v>
          </cell>
          <cell r="C689" t="str">
            <v>Buen Gobierno</v>
          </cell>
          <cell r="D689" t="str">
            <v>Promover la eficiencia y eficacia administrativa</v>
          </cell>
          <cell r="E689" t="str">
            <v>Justicia</v>
          </cell>
          <cell r="F689" t="str">
            <v>Agencia Nacional de Defensa Jurídica del Estado</v>
          </cell>
          <cell r="G689" t="str">
            <v>Prevención del Daño Antijurídico y Fortalecimiento de la Defensa Jurídica del Estado</v>
          </cell>
          <cell r="H689">
            <v>4414</v>
          </cell>
          <cell r="I689" t="str">
            <v>Porcentaje de éxito procesal anual</v>
          </cell>
          <cell r="J689" t="str">
            <v>Gestión</v>
          </cell>
          <cell r="K689" t="str">
            <v>Sectorial</v>
          </cell>
          <cell r="L689" t="str">
            <v>SI</v>
          </cell>
          <cell r="M689" t="str">
            <v>NO</v>
          </cell>
          <cell r="N689" t="str">
            <v>NO</v>
          </cell>
          <cell r="O689" t="str">
            <v>SI</v>
          </cell>
          <cell r="P689" t="str">
            <v>Porcentaje</v>
          </cell>
          <cell r="Q689" t="str">
            <v>Anual</v>
          </cell>
          <cell r="R689" t="str">
            <v>Flujo</v>
          </cell>
          <cell r="S689">
            <v>50.5</v>
          </cell>
          <cell r="T689">
            <v>52.75</v>
          </cell>
          <cell r="U689">
            <v>55</v>
          </cell>
          <cell r="V689">
            <v>57.25</v>
          </cell>
          <cell r="W689">
            <v>59.5</v>
          </cell>
          <cell r="X689">
            <v>59.5</v>
          </cell>
          <cell r="Y689">
            <v>0</v>
          </cell>
          <cell r="Z689">
            <v>0</v>
          </cell>
          <cell r="AA689">
            <v>0</v>
          </cell>
          <cell r="AB689">
            <v>0</v>
          </cell>
          <cell r="AC689">
            <v>0</v>
          </cell>
          <cell r="AD689">
            <v>0</v>
          </cell>
          <cell r="AE689" t="str">
            <v>A Abril se encuentran registrados 481.371 procesos activos en contra de la Nación con pretensiones por $3.475* billones. 792 de ellos, corresponden a procesos cuyas pretensiones son los de mayor cuantía y representan un total de $3.390 billones. Solo en e</v>
          </cell>
          <cell r="AF689">
            <v>42490.208333333299</v>
          </cell>
          <cell r="AG689">
            <v>42496.773161655103</v>
          </cell>
          <cell r="AH689" t="str">
            <v>Ana Margarita Araujo Ariza</v>
          </cell>
          <cell r="AI689" t="str">
            <v>ana.araujo@defensajuridica.gov.co</v>
          </cell>
          <cell r="AJ689">
            <v>10</v>
          </cell>
          <cell r="AK689">
            <v>0</v>
          </cell>
          <cell r="AL689">
            <v>0</v>
          </cell>
        </row>
        <row r="690">
          <cell r="A690">
            <v>4415</v>
          </cell>
          <cell r="B690" t="str">
            <v>Todos por un Nuevo País</v>
          </cell>
          <cell r="C690" t="str">
            <v>Buen Gobierno</v>
          </cell>
          <cell r="D690" t="str">
            <v>Promover la eficiencia y eficacia administrativa</v>
          </cell>
          <cell r="E690" t="str">
            <v>Justicia</v>
          </cell>
          <cell r="F690" t="str">
            <v>Agencia Nacional de Defensa Jurídica del Estado</v>
          </cell>
          <cell r="G690" t="str">
            <v>Prevención del Daño Antijurídico y Fortalecimiento de la Defensa Jurídica del Estado</v>
          </cell>
          <cell r="H690">
            <v>4415</v>
          </cell>
          <cell r="I690" t="str">
            <v>Porcentaje de entidades públicas del orden nacional con políticas o directivas integrales documentadas en materia de prevención del daño antijurídico</v>
          </cell>
          <cell r="J690" t="str">
            <v>Producto</v>
          </cell>
          <cell r="K690" t="str">
            <v>Sectorial</v>
          </cell>
          <cell r="L690" t="str">
            <v>SI</v>
          </cell>
          <cell r="M690" t="str">
            <v>NO</v>
          </cell>
          <cell r="N690" t="str">
            <v>NO</v>
          </cell>
          <cell r="O690" t="str">
            <v>SI</v>
          </cell>
          <cell r="P690" t="str">
            <v>Porcentaje</v>
          </cell>
          <cell r="Q690" t="str">
            <v>Trimestral</v>
          </cell>
          <cell r="R690" t="str">
            <v>Capacidad</v>
          </cell>
          <cell r="S690">
            <v>0</v>
          </cell>
          <cell r="T690">
            <v>5</v>
          </cell>
          <cell r="U690">
            <v>21</v>
          </cell>
          <cell r="V690">
            <v>48</v>
          </cell>
          <cell r="W690">
            <v>80</v>
          </cell>
          <cell r="X690">
            <v>80</v>
          </cell>
          <cell r="Y690">
            <v>11.6</v>
          </cell>
          <cell r="Z690">
            <v>55.24</v>
          </cell>
          <cell r="AA690">
            <v>11.6</v>
          </cell>
          <cell r="AB690">
            <v>14.5</v>
          </cell>
          <cell r="AC690">
            <v>42460.208333333299</v>
          </cell>
          <cell r="AD690">
            <v>42468.448052430598</v>
          </cell>
          <cell r="AE690" t="str">
            <v xml:space="preserve">30 entidades públicas del orden nacional formularon y obtuvieron la aprobación por parte del comité de conciliación de la respectiva entidad, de su política de prevención del daño antijurídico, de acuerdo a los lineamientos de la Agencia. </v>
          </cell>
          <cell r="AF690">
            <v>42460.208333333299</v>
          </cell>
          <cell r="AG690">
            <v>42468.448052314801</v>
          </cell>
          <cell r="AH690" t="str">
            <v>Ana Margarita Araujo Ariza</v>
          </cell>
          <cell r="AI690" t="str">
            <v>ana.araujo@defensajuridica.gov.co</v>
          </cell>
          <cell r="AJ690">
            <v>10</v>
          </cell>
          <cell r="AK690">
            <v>42551.208333333299</v>
          </cell>
          <cell r="AL690">
            <v>-53</v>
          </cell>
        </row>
        <row r="691">
          <cell r="A691">
            <v>5196</v>
          </cell>
          <cell r="B691" t="str">
            <v>Todos por un Nuevo País</v>
          </cell>
          <cell r="C691" t="str">
            <v>Buen Gobierno</v>
          </cell>
          <cell r="D691" t="str">
            <v>Promover la eficiencia y eficacia administrativa</v>
          </cell>
          <cell r="E691" t="str">
            <v>Justicia</v>
          </cell>
          <cell r="F691" t="str">
            <v>Agencia Nacional de Defensa Jurídica del Estado</v>
          </cell>
          <cell r="G691" t="str">
            <v>Prevención del Daño Antijurídico y Fortalecimiento de la Defensa Jurídica del Estado</v>
          </cell>
          <cell r="H691">
            <v>5196</v>
          </cell>
          <cell r="I691" t="str">
            <v>Ahorro por éxito procesal (billones)</v>
          </cell>
          <cell r="J691" t="str">
            <v>Producto</v>
          </cell>
          <cell r="K691" t="str">
            <v>Sectorial</v>
          </cell>
          <cell r="L691" t="str">
            <v>NO</v>
          </cell>
          <cell r="M691" t="str">
            <v>NO</v>
          </cell>
          <cell r="N691" t="str">
            <v>NO</v>
          </cell>
          <cell r="O691" t="str">
            <v>SI</v>
          </cell>
          <cell r="P691" t="str">
            <v>Billones de pesos</v>
          </cell>
          <cell r="Q691" t="str">
            <v>Trimestral</v>
          </cell>
          <cell r="R691" t="str">
            <v>Acumulado</v>
          </cell>
          <cell r="S691">
            <v>2.1</v>
          </cell>
          <cell r="T691">
            <v>20</v>
          </cell>
          <cell r="U691">
            <v>1.5</v>
          </cell>
          <cell r="V691">
            <v>1.6</v>
          </cell>
          <cell r="W691">
            <v>1.9</v>
          </cell>
          <cell r="X691">
            <v>25</v>
          </cell>
          <cell r="Y691">
            <v>0.02</v>
          </cell>
          <cell r="Z691">
            <v>1.33</v>
          </cell>
          <cell r="AA691">
            <v>25.94</v>
          </cell>
          <cell r="AB691">
            <v>100</v>
          </cell>
          <cell r="AC691">
            <v>42460.208333333299</v>
          </cell>
          <cell r="AD691">
            <v>42471.479685150502</v>
          </cell>
          <cell r="AE691" t="str">
            <v xml:space="preserve">Con corte a Abril de 2016 se encontraban registrados en eKOGUI un total de 481.371 procesos activos en contra de la Nación con pretensiones por $3.475* billones. La Agencia acompaña 392 procesos con pretensiones por $3.198 billones de pesos. Asi mismo se </v>
          </cell>
          <cell r="AF691">
            <v>42490.208333333299</v>
          </cell>
          <cell r="AG691">
            <v>42501.786885960602</v>
          </cell>
          <cell r="AH691" t="str">
            <v>Ana Margarita Araujo Ariza</v>
          </cell>
          <cell r="AI691" t="str">
            <v>ana.araujo@defensajuridica.gov.co</v>
          </cell>
          <cell r="AJ691">
            <v>20</v>
          </cell>
          <cell r="AK691">
            <v>42551.208333333299</v>
          </cell>
          <cell r="AL691">
            <v>-63</v>
          </cell>
        </row>
        <row r="692">
          <cell r="A692">
            <v>4505</v>
          </cell>
          <cell r="B692" t="str">
            <v>Todos por un Nuevo País</v>
          </cell>
          <cell r="C692" t="str">
            <v>Buen Gobierno</v>
          </cell>
          <cell r="D692" t="str">
            <v>Promover la eficiencia y eficacia administrativa</v>
          </cell>
          <cell r="E692" t="str">
            <v>Planeación Nacional</v>
          </cell>
          <cell r="F692" t="str">
            <v>DNP</v>
          </cell>
          <cell r="G692" t="str">
            <v>Desarrollo del ordenamiento territorial y la descentralización desde el Departamento Nacional de Planeación</v>
          </cell>
          <cell r="H692">
            <v>4505</v>
          </cell>
          <cell r="I692" t="str">
            <v>Índice de cumplimiento de la política de servicio al ciudadano a territorial</v>
          </cell>
          <cell r="J692" t="str">
            <v>Producto</v>
          </cell>
          <cell r="K692" t="str">
            <v>Sectorial</v>
          </cell>
          <cell r="L692" t="str">
            <v>SI</v>
          </cell>
          <cell r="M692" t="str">
            <v>NO</v>
          </cell>
          <cell r="N692" t="str">
            <v>NO</v>
          </cell>
          <cell r="O692" t="str">
            <v>SI</v>
          </cell>
          <cell r="P692" t="str">
            <v>Indice</v>
          </cell>
          <cell r="Q692" t="str">
            <v>Anual</v>
          </cell>
          <cell r="R692" t="str">
            <v>Flujo</v>
          </cell>
          <cell r="S692">
            <v>68</v>
          </cell>
          <cell r="T692">
            <v>69</v>
          </cell>
          <cell r="U692">
            <v>70</v>
          </cell>
          <cell r="V692">
            <v>71</v>
          </cell>
          <cell r="W692">
            <v>72</v>
          </cell>
          <cell r="X692">
            <v>72</v>
          </cell>
          <cell r="Y692">
            <v>0</v>
          </cell>
          <cell r="Z692">
            <v>0</v>
          </cell>
          <cell r="AA692">
            <v>0</v>
          </cell>
          <cell r="AB692">
            <v>0</v>
          </cell>
          <cell r="AC692">
            <v>0</v>
          </cell>
          <cell r="AD692">
            <v>0</v>
          </cell>
          <cell r="AE692" t="str">
            <v>En cuanto al seguimiento de la gestión en el 2015, se revisaron los Planes Anticorrupción del 80% de las entidades territoriales priorizadas. Para el acompañamiento 2016, finalizó la etapa de presentación de la metodología de mejoramiento en servicio al c</v>
          </cell>
          <cell r="AF692">
            <v>42490.208333333299</v>
          </cell>
          <cell r="AG692">
            <v>42501.636343553197</v>
          </cell>
          <cell r="AH692" t="str">
            <v>Juan Carlos Rodríguez Arana</v>
          </cell>
          <cell r="AI692" t="str">
            <v>jcrodrigueza@dnp.gov.co</v>
          </cell>
          <cell r="AJ692">
            <v>240</v>
          </cell>
          <cell r="AK692">
            <v>0</v>
          </cell>
          <cell r="AL692">
            <v>0</v>
          </cell>
        </row>
        <row r="693">
          <cell r="A693">
            <v>4546</v>
          </cell>
          <cell r="B693" t="str">
            <v>Todos por un Nuevo País</v>
          </cell>
          <cell r="C693" t="str">
            <v>Buen Gobierno</v>
          </cell>
          <cell r="D693" t="str">
            <v>Promover la eficiencia y eficacia administrativa</v>
          </cell>
          <cell r="E693" t="str">
            <v>Planeación Nacional</v>
          </cell>
          <cell r="F693" t="str">
            <v>DNP</v>
          </cell>
          <cell r="G693" t="str">
            <v>Desarrollo del ordenamiento territorial y la descentralización desde el Departamento Nacional de Planeación</v>
          </cell>
          <cell r="H693">
            <v>4546</v>
          </cell>
          <cell r="I693" t="str">
            <v>Jornadas ExpoRegalías realizadas</v>
          </cell>
          <cell r="J693" t="str">
            <v>Producto</v>
          </cell>
          <cell r="K693" t="str">
            <v>Sectorial</v>
          </cell>
          <cell r="L693" t="str">
            <v>SI</v>
          </cell>
          <cell r="M693" t="str">
            <v>SI</v>
          </cell>
          <cell r="N693" t="str">
            <v>NO</v>
          </cell>
          <cell r="O693" t="str">
            <v>SI</v>
          </cell>
          <cell r="P693" t="str">
            <v>Jornadas</v>
          </cell>
          <cell r="Q693" t="str">
            <v>Semestral</v>
          </cell>
          <cell r="R693" t="str">
            <v>Acumulado</v>
          </cell>
          <cell r="S693">
            <v>0</v>
          </cell>
          <cell r="T693">
            <v>10</v>
          </cell>
          <cell r="U693">
            <v>20</v>
          </cell>
          <cell r="V693">
            <v>10</v>
          </cell>
          <cell r="W693">
            <v>5</v>
          </cell>
          <cell r="X693">
            <v>45</v>
          </cell>
          <cell r="Y693">
            <v>0</v>
          </cell>
          <cell r="Z693">
            <v>0</v>
          </cell>
          <cell r="AA693">
            <v>0</v>
          </cell>
          <cell r="AB693">
            <v>0</v>
          </cell>
          <cell r="AC693">
            <v>0</v>
          </cell>
          <cell r="AD693">
            <v>0</v>
          </cell>
          <cell r="AE693" t="str">
            <v>En el mes de abril se realizaron: 116 Jornadas de Expo Regalías también llamadas Jornadas de asistencia técnica masiva así: Región Caribe:13 - Región Centro Oriente: 45 - Región Centro Sur: 10 -Región Eje Cafetero: 14 - Región Llano: 23 - Región Pacífico:</v>
          </cell>
          <cell r="AF693">
            <v>42490.208333333299</v>
          </cell>
          <cell r="AG693">
            <v>42502.4132013079</v>
          </cell>
          <cell r="AH693" t="str">
            <v>Camilo Lloreda Becerra</v>
          </cell>
          <cell r="AI693" t="str">
            <v>clloreda@dnp.gov.co</v>
          </cell>
          <cell r="AJ693">
            <v>30</v>
          </cell>
          <cell r="AK693">
            <v>0</v>
          </cell>
          <cell r="AL693">
            <v>0</v>
          </cell>
        </row>
        <row r="694">
          <cell r="A694">
            <v>4275</v>
          </cell>
          <cell r="B694" t="str">
            <v>Todos por un Nuevo País</v>
          </cell>
          <cell r="C694" t="str">
            <v>Buen Gobierno</v>
          </cell>
          <cell r="D694" t="str">
            <v>Promover la eficiencia y eficacia administrativa</v>
          </cell>
          <cell r="E694" t="str">
            <v>Presidencia</v>
          </cell>
          <cell r="F694" t="str">
            <v>PRESIDENCIA</v>
          </cell>
          <cell r="G694" t="str">
            <v>Fortalecimiento de la gestión y dirección de la Presidencia de la República</v>
          </cell>
          <cell r="H694">
            <v>4275</v>
          </cell>
          <cell r="I694" t="str">
            <v>Metros cuadrados liberados de sospecha MAP, MUSE o AEI</v>
          </cell>
          <cell r="J694" t="str">
            <v>Gestión</v>
          </cell>
          <cell r="K694" t="str">
            <v>Sectorial</v>
          </cell>
          <cell r="L694" t="str">
            <v>SI</v>
          </cell>
          <cell r="M694" t="str">
            <v>SI</v>
          </cell>
          <cell r="N694" t="str">
            <v>NO</v>
          </cell>
          <cell r="O694" t="str">
            <v>SI</v>
          </cell>
          <cell r="P694" t="str">
            <v>Otro (Metros cuadrados)</v>
          </cell>
          <cell r="Q694" t="str">
            <v>Anual</v>
          </cell>
          <cell r="R694" t="str">
            <v>Flujo</v>
          </cell>
          <cell r="S694">
            <v>345530</v>
          </cell>
          <cell r="T694">
            <v>314940.32</v>
          </cell>
          <cell r="U694">
            <v>978654.03</v>
          </cell>
          <cell r="V694">
            <v>1912514.47</v>
          </cell>
          <cell r="W694">
            <v>2859259.65</v>
          </cell>
          <cell r="X694">
            <v>2859259.65</v>
          </cell>
          <cell r="Y694">
            <v>0</v>
          </cell>
          <cell r="Z694">
            <v>0</v>
          </cell>
          <cell r="AA694">
            <v>0</v>
          </cell>
          <cell r="AB694">
            <v>0</v>
          </cell>
          <cell r="AC694">
            <v>0</v>
          </cell>
          <cell r="AD694">
            <v>0</v>
          </cell>
          <cell r="AE694" t="str">
            <v>En el mes de abril El Batallón de Desminado – BIDES reporta que a través de las operaciones de desminado humanitario realizadas ha despejado 4.781 mts2 en (1.524 en el municipio de Granada, Antioquia y 3.257 en el muncipio del Carmen de Chucuri, Santander</v>
          </cell>
          <cell r="AF694">
            <v>42490.208333333299</v>
          </cell>
          <cell r="AG694">
            <v>42501.610777511603</v>
          </cell>
          <cell r="AH694" t="str">
            <v>Rafael Alfredo Colón Torres</v>
          </cell>
          <cell r="AI694" t="str">
            <v>rafaelcolon@presidencia.gov.co</v>
          </cell>
          <cell r="AJ694">
            <v>10</v>
          </cell>
          <cell r="AK694">
            <v>0</v>
          </cell>
          <cell r="AL694">
            <v>0</v>
          </cell>
        </row>
        <row r="695">
          <cell r="A695">
            <v>4276</v>
          </cell>
          <cell r="B695" t="str">
            <v>Todos por un Nuevo País</v>
          </cell>
          <cell r="C695" t="str">
            <v>Buen Gobierno</v>
          </cell>
          <cell r="D695" t="str">
            <v>Promover la eficiencia y eficacia administrativa</v>
          </cell>
          <cell r="E695" t="str">
            <v>Presidencia</v>
          </cell>
          <cell r="F695" t="str">
            <v>PRESIDENCIA</v>
          </cell>
          <cell r="G695" t="str">
            <v>Fortalecimiento de la gestión y dirección de la Presidencia de la República</v>
          </cell>
          <cell r="H695">
            <v>4276</v>
          </cell>
          <cell r="I695" t="str">
            <v>Eventos con MAP, MUSE o AEI intervenidos</v>
          </cell>
          <cell r="J695" t="str">
            <v>Gestión</v>
          </cell>
          <cell r="K695" t="str">
            <v>Sectorial</v>
          </cell>
          <cell r="L695" t="str">
            <v>SI</v>
          </cell>
          <cell r="M695" t="str">
            <v>SI</v>
          </cell>
          <cell r="N695" t="str">
            <v>NO</v>
          </cell>
          <cell r="O695" t="str">
            <v>SI</v>
          </cell>
          <cell r="P695" t="str">
            <v>Otro (Eventos)</v>
          </cell>
          <cell r="Q695" t="str">
            <v>Semestral</v>
          </cell>
          <cell r="R695" t="str">
            <v>Flujo</v>
          </cell>
          <cell r="S695">
            <v>1468</v>
          </cell>
          <cell r="T695">
            <v>1614</v>
          </cell>
          <cell r="U695">
            <v>3390</v>
          </cell>
          <cell r="V695">
            <v>5343</v>
          </cell>
          <cell r="W695">
            <v>7492</v>
          </cell>
          <cell r="X695">
            <v>7492</v>
          </cell>
          <cell r="Y695">
            <v>0</v>
          </cell>
          <cell r="Z695">
            <v>0</v>
          </cell>
          <cell r="AA695">
            <v>0</v>
          </cell>
          <cell r="AB695">
            <v>0</v>
          </cell>
          <cell r="AC695">
            <v>0</v>
          </cell>
          <cell r="AD695">
            <v>0</v>
          </cell>
          <cell r="AE695" t="str">
            <v>Se han intervenido 8 eventos: 1 en el municipio de Abejorral, 2 en el municipio de Granada, 3 en el municipio de Guatapé (Antioquia), 1 en el municipio de Sabana de Torres (Santander) y 1 en Ataco (Tolima), equivalente al 0.45% de la meta de la vigencia 2</v>
          </cell>
          <cell r="AF695">
            <v>42490.208333333299</v>
          </cell>
          <cell r="AG695">
            <v>42501.500056446799</v>
          </cell>
          <cell r="AH695" t="str">
            <v>Rafael Alfredo Colón Torres</v>
          </cell>
          <cell r="AI695" t="str">
            <v>rafaelcolon@presidencia.gov.co</v>
          </cell>
          <cell r="AJ695">
            <v>10</v>
          </cell>
          <cell r="AK695">
            <v>0</v>
          </cell>
          <cell r="AL695">
            <v>0</v>
          </cell>
        </row>
        <row r="696">
          <cell r="A696">
            <v>4286</v>
          </cell>
          <cell r="B696" t="str">
            <v>Todos por un Nuevo País</v>
          </cell>
          <cell r="C696" t="str">
            <v>Buen Gobierno</v>
          </cell>
          <cell r="D696" t="str">
            <v>Promover la eficiencia y eficacia administrativa</v>
          </cell>
          <cell r="E696" t="str">
            <v>Presidencia</v>
          </cell>
          <cell r="F696" t="str">
            <v>Virgilio Barco</v>
          </cell>
          <cell r="G696" t="str">
            <v>Fortalecimiento de la gestión y dirección de la Presidencia de la República</v>
          </cell>
          <cell r="H696">
            <v>4286</v>
          </cell>
          <cell r="I696" t="str">
            <v>Metros cuadrados (m²) construidos de proyectos inmobiliarios</v>
          </cell>
          <cell r="J696" t="str">
            <v>Producto</v>
          </cell>
          <cell r="K696" t="str">
            <v>Sectorial</v>
          </cell>
          <cell r="L696" t="str">
            <v>SI</v>
          </cell>
          <cell r="M696" t="str">
            <v>NO</v>
          </cell>
          <cell r="N696" t="str">
            <v>NO</v>
          </cell>
          <cell r="O696" t="str">
            <v>SI</v>
          </cell>
          <cell r="P696" t="str">
            <v>Otro (Metros cuadrados)</v>
          </cell>
          <cell r="Q696" t="str">
            <v>Anual</v>
          </cell>
          <cell r="R696" t="str">
            <v>Acumulado</v>
          </cell>
          <cell r="S696">
            <v>0</v>
          </cell>
          <cell r="T696">
            <v>0</v>
          </cell>
          <cell r="U696">
            <v>0</v>
          </cell>
          <cell r="V696">
            <v>0</v>
          </cell>
          <cell r="W696">
            <v>156000</v>
          </cell>
          <cell r="X696">
            <v>156000</v>
          </cell>
          <cell r="Y696">
            <v>0</v>
          </cell>
          <cell r="Z696">
            <v>0</v>
          </cell>
          <cell r="AA696">
            <v>0</v>
          </cell>
          <cell r="AB696">
            <v>0</v>
          </cell>
          <cell r="AC696">
            <v>0</v>
          </cell>
          <cell r="AD696">
            <v>0</v>
          </cell>
          <cell r="AE696" t="str">
            <v>Proyecto Ciudad CAN: Se avanza en el proceso de incorporación cartográfica ante la UAECD, de los predios que conforman el polígono 1. En trámite para obtener 7 certificaciones de inscripción catastral y de cabida y linderos del polígono 2. Edificio ET-CAN</v>
          </cell>
          <cell r="AF696">
            <v>42490.208333333299</v>
          </cell>
          <cell r="AG696">
            <v>42502.452057210598</v>
          </cell>
          <cell r="AH696" t="str">
            <v>Mauricio Orjuela Rodríguez</v>
          </cell>
          <cell r="AI696" t="str">
            <v>morjuela@evb.gov.co</v>
          </cell>
          <cell r="AJ696">
            <v>15</v>
          </cell>
          <cell r="AK696">
            <v>0</v>
          </cell>
          <cell r="AL696">
            <v>0</v>
          </cell>
        </row>
        <row r="697">
          <cell r="A697">
            <v>4287</v>
          </cell>
          <cell r="B697" t="str">
            <v>Todos por un Nuevo País</v>
          </cell>
          <cell r="C697" t="str">
            <v>Buen Gobierno</v>
          </cell>
          <cell r="D697" t="str">
            <v>Promover la eficiencia y eficacia administrativa</v>
          </cell>
          <cell r="E697" t="str">
            <v>Presidencia</v>
          </cell>
          <cell r="F697" t="str">
            <v>Virgilio Barco</v>
          </cell>
          <cell r="G697" t="str">
            <v>Fortalecimiento de la gestión y dirección de la Presidencia de la República</v>
          </cell>
          <cell r="H697">
            <v>4287</v>
          </cell>
          <cell r="I697" t="str">
            <v>Metros cuadrados  (m²)  construidos en el proyecto Ciudad CAN</v>
          </cell>
          <cell r="J697" t="str">
            <v>Producto</v>
          </cell>
          <cell r="K697" t="str">
            <v>Sectorial</v>
          </cell>
          <cell r="L697" t="str">
            <v>SI</v>
          </cell>
          <cell r="M697" t="str">
            <v>NO</v>
          </cell>
          <cell r="N697" t="str">
            <v>NO</v>
          </cell>
          <cell r="O697" t="str">
            <v>SI</v>
          </cell>
          <cell r="P697" t="str">
            <v>Otro (Metros cuadrados)</v>
          </cell>
          <cell r="Q697" t="str">
            <v>Anual</v>
          </cell>
          <cell r="R697" t="str">
            <v>Acumulado</v>
          </cell>
          <cell r="S697">
            <v>0</v>
          </cell>
          <cell r="T697">
            <v>0</v>
          </cell>
          <cell r="U697">
            <v>0</v>
          </cell>
          <cell r="V697">
            <v>0</v>
          </cell>
          <cell r="W697">
            <v>102000</v>
          </cell>
          <cell r="X697">
            <v>102000</v>
          </cell>
          <cell r="Y697">
            <v>0</v>
          </cell>
          <cell r="Z697">
            <v>0</v>
          </cell>
          <cell r="AA697">
            <v>0</v>
          </cell>
          <cell r="AB697">
            <v>0</v>
          </cell>
          <cell r="AC697">
            <v>0</v>
          </cell>
          <cell r="AD697">
            <v>0</v>
          </cell>
          <cell r="AE697" t="str">
            <v xml:space="preserve">En marco del Contrato No. 30 de 2015, consultoría integral de estudios, diseños y trámites para la construcción del proyecto ET-CAN, se adelantan reuniones semanales de seguimiento a trámites y diseños. Se tramita el reinicio de la interventoría integral </v>
          </cell>
          <cell r="AF697">
            <v>42490.208333333299</v>
          </cell>
          <cell r="AG697">
            <v>42502.451856944397</v>
          </cell>
          <cell r="AH697" t="str">
            <v>Mauricio Orjuela Rodríguez</v>
          </cell>
          <cell r="AI697" t="str">
            <v>morjuela@evb.gov.co</v>
          </cell>
          <cell r="AJ697">
            <v>15</v>
          </cell>
          <cell r="AK697">
            <v>0</v>
          </cell>
          <cell r="AL697">
            <v>0</v>
          </cell>
        </row>
        <row r="698">
          <cell r="A698">
            <v>4288</v>
          </cell>
          <cell r="B698" t="str">
            <v>Todos por un Nuevo País</v>
          </cell>
          <cell r="C698" t="str">
            <v>Buen Gobierno</v>
          </cell>
          <cell r="D698" t="str">
            <v>Promover la eficiencia y eficacia administrativa</v>
          </cell>
          <cell r="E698" t="str">
            <v>Presidencia</v>
          </cell>
          <cell r="F698" t="str">
            <v>Virgilio Barco</v>
          </cell>
          <cell r="G698" t="str">
            <v>Fortalecimiento de la gestión y dirección de la Presidencia de la República</v>
          </cell>
          <cell r="H698">
            <v>4288</v>
          </cell>
          <cell r="I698" t="str">
            <v>Metros cuadrados  (m²) construidos en el proyecto Ministerios</v>
          </cell>
          <cell r="J698" t="str">
            <v>Producto</v>
          </cell>
          <cell r="K698" t="str">
            <v>Sectorial</v>
          </cell>
          <cell r="L698" t="str">
            <v>SI</v>
          </cell>
          <cell r="M698" t="str">
            <v>NO</v>
          </cell>
          <cell r="N698" t="str">
            <v>NO</v>
          </cell>
          <cell r="O698" t="str">
            <v>SI</v>
          </cell>
          <cell r="P698" t="str">
            <v>Otro (Metros cuadrados)</v>
          </cell>
          <cell r="Q698" t="str">
            <v>Anual</v>
          </cell>
          <cell r="R698" t="str">
            <v>Acumulado</v>
          </cell>
          <cell r="S698">
            <v>0</v>
          </cell>
          <cell r="T698">
            <v>0</v>
          </cell>
          <cell r="U698">
            <v>0</v>
          </cell>
          <cell r="V698">
            <v>0</v>
          </cell>
          <cell r="W698">
            <v>54000</v>
          </cell>
          <cell r="X698">
            <v>54000</v>
          </cell>
          <cell r="Y698">
            <v>0</v>
          </cell>
          <cell r="Z698">
            <v>0</v>
          </cell>
          <cell r="AA698">
            <v>0</v>
          </cell>
          <cell r="AB698">
            <v>0</v>
          </cell>
          <cell r="AC698">
            <v>0</v>
          </cell>
          <cell r="AD698">
            <v>0</v>
          </cell>
          <cell r="AE698" t="str">
            <v>Edificio Mz-6: Se espera respuesta afirmativa para finales de mayo de 2016, al documento final de formulación del Plan de Implantación de la manzana 6, efectuada el 31 de diciembre de 2015. Actualmente se encuentra en análisis de la solicitud por parte de</v>
          </cell>
          <cell r="AF698">
            <v>42490.208333333299</v>
          </cell>
          <cell r="AG698">
            <v>42502.444567361097</v>
          </cell>
          <cell r="AH698" t="str">
            <v>Mauricio Orjuela Rodríguez</v>
          </cell>
          <cell r="AI698" t="str">
            <v>morjuela@evb.gov.co</v>
          </cell>
          <cell r="AJ698">
            <v>15</v>
          </cell>
          <cell r="AK698">
            <v>0</v>
          </cell>
          <cell r="AL698">
            <v>0</v>
          </cell>
        </row>
        <row r="699">
          <cell r="A699">
            <v>4302</v>
          </cell>
          <cell r="B699" t="str">
            <v>Todos por un Nuevo País</v>
          </cell>
          <cell r="C699" t="str">
            <v>Buen Gobierno</v>
          </cell>
          <cell r="D699" t="str">
            <v>Optimizar la gestión de la información</v>
          </cell>
          <cell r="E699" t="str">
            <v>Estadísticas</v>
          </cell>
          <cell r="F699" t="str">
            <v>DANE</v>
          </cell>
          <cell r="G699" t="str">
            <v>Levantamiento y actualización de la información pública</v>
          </cell>
          <cell r="H699">
            <v>4302</v>
          </cell>
          <cell r="I699" t="str">
            <v>XVIII Censo Nacional de Población y VII Vivienda realizado</v>
          </cell>
          <cell r="J699" t="str">
            <v>Producto</v>
          </cell>
          <cell r="K699" t="str">
            <v>Sectorial</v>
          </cell>
          <cell r="L699" t="str">
            <v>SI</v>
          </cell>
          <cell r="M699" t="str">
            <v>NO</v>
          </cell>
          <cell r="N699" t="str">
            <v>NO</v>
          </cell>
          <cell r="O699" t="str">
            <v>SI</v>
          </cell>
          <cell r="P699" t="str">
            <v>Porcentaje</v>
          </cell>
          <cell r="Q699" t="str">
            <v>Anual</v>
          </cell>
          <cell r="R699" t="str">
            <v>Flujo</v>
          </cell>
          <cell r="S699">
            <v>0</v>
          </cell>
          <cell r="T699">
            <v>20</v>
          </cell>
          <cell r="U699">
            <v>80</v>
          </cell>
          <cell r="V699">
            <v>100</v>
          </cell>
          <cell r="W699">
            <v>100</v>
          </cell>
          <cell r="X699">
            <v>100</v>
          </cell>
          <cell r="Y699">
            <v>0</v>
          </cell>
          <cell r="Z699">
            <v>0</v>
          </cell>
          <cell r="AA699">
            <v>0</v>
          </cell>
          <cell r="AB699">
            <v>0</v>
          </cell>
          <cell r="AC699">
            <v>0</v>
          </cell>
          <cell r="AD699">
            <v>0</v>
          </cell>
          <cell r="AE699" t="str">
            <v>Se avanza en las actividades preparatorias para la realziación del Censo experimental</v>
          </cell>
          <cell r="AF699">
            <v>42400.208333333299</v>
          </cell>
          <cell r="AG699">
            <v>42439.489612650497</v>
          </cell>
          <cell r="AH699" t="str">
            <v>Noelia Mariana Olarte Ospina</v>
          </cell>
          <cell r="AI699" t="str">
            <v>nmolarteo@dane.gov.co</v>
          </cell>
          <cell r="AJ699">
            <v>30</v>
          </cell>
          <cell r="AK699">
            <v>0</v>
          </cell>
          <cell r="AL699">
            <v>0</v>
          </cell>
        </row>
        <row r="700">
          <cell r="A700">
            <v>4303</v>
          </cell>
          <cell r="B700" t="str">
            <v>Todos por un Nuevo País</v>
          </cell>
          <cell r="C700" t="str">
            <v>Buen Gobierno</v>
          </cell>
          <cell r="D700" t="str">
            <v>Optimizar la gestión de la información</v>
          </cell>
          <cell r="E700" t="str">
            <v>Estadísticas</v>
          </cell>
          <cell r="F700" t="str">
            <v>DANE</v>
          </cell>
          <cell r="G700" t="str">
            <v>Levantamiento y actualización de la información pública</v>
          </cell>
          <cell r="H700">
            <v>4303</v>
          </cell>
          <cell r="I700" t="str">
            <v>Estadísticas con cumplimiento de requisitos para ser oficial (a)</v>
          </cell>
          <cell r="J700" t="str">
            <v>Producto</v>
          </cell>
          <cell r="K700" t="str">
            <v>Sectorial</v>
          </cell>
          <cell r="L700" t="str">
            <v>SI</v>
          </cell>
          <cell r="M700" t="str">
            <v>NO</v>
          </cell>
          <cell r="N700" t="str">
            <v>NO</v>
          </cell>
          <cell r="O700" t="str">
            <v>SI</v>
          </cell>
          <cell r="P700" t="str">
            <v>Otro (Entidades territoriales)</v>
          </cell>
          <cell r="Q700" t="str">
            <v>Anual</v>
          </cell>
          <cell r="R700" t="str">
            <v>Acumulado</v>
          </cell>
          <cell r="S700">
            <v>0</v>
          </cell>
          <cell r="T700">
            <v>17</v>
          </cell>
          <cell r="U700">
            <v>17</v>
          </cell>
          <cell r="V700">
            <v>17</v>
          </cell>
          <cell r="W700">
            <v>14</v>
          </cell>
          <cell r="X700">
            <v>65</v>
          </cell>
          <cell r="Y700">
            <v>0</v>
          </cell>
          <cell r="Z700">
            <v>0</v>
          </cell>
          <cell r="AA700">
            <v>0</v>
          </cell>
          <cell r="AB700">
            <v>0</v>
          </cell>
          <cell r="AC700">
            <v>0</v>
          </cell>
          <cell r="AD700">
            <v>0</v>
          </cell>
          <cell r="AE700" t="str">
            <v>Se inició la recepción de evidencias docuemntales y de base de datos de 3 operaciones estadísticas del DANE. Se realizó la programación de visitas para revisar el diseño estadístico en operaciones DANE. Se avanzó en los aspectos jurídicos para el establec</v>
          </cell>
          <cell r="AF700">
            <v>42490.208333333299</v>
          </cell>
          <cell r="AG700">
            <v>42493.4848716782</v>
          </cell>
          <cell r="AH700" t="str">
            <v>Ana Zoraida Quintero Gómez</v>
          </cell>
          <cell r="AI700" t="str">
            <v>azquinterog@dane.gov.co</v>
          </cell>
          <cell r="AJ700">
            <v>0</v>
          </cell>
          <cell r="AK700">
            <v>0</v>
          </cell>
          <cell r="AL700">
            <v>0</v>
          </cell>
        </row>
        <row r="701">
          <cell r="A701">
            <v>4304</v>
          </cell>
          <cell r="B701" t="str">
            <v>Todos por un Nuevo País</v>
          </cell>
          <cell r="C701" t="str">
            <v>Buen Gobierno</v>
          </cell>
          <cell r="D701" t="str">
            <v>Optimizar la gestión de la información</v>
          </cell>
          <cell r="E701" t="str">
            <v>Estadísticas</v>
          </cell>
          <cell r="F701" t="str">
            <v>DANE</v>
          </cell>
          <cell r="G701" t="str">
            <v>Levantamiento y actualización de la información pública</v>
          </cell>
          <cell r="H701">
            <v>4304</v>
          </cell>
          <cell r="I701" t="str">
            <v>Entidades territoriales con producción de estadísticas de pobreza, empleo e indicadores económicos</v>
          </cell>
          <cell r="J701" t="str">
            <v>Producto</v>
          </cell>
          <cell r="K701" t="str">
            <v>Sectorial</v>
          </cell>
          <cell r="L701" t="str">
            <v>SI</v>
          </cell>
          <cell r="M701" t="str">
            <v>SI</v>
          </cell>
          <cell r="N701" t="str">
            <v>NO</v>
          </cell>
          <cell r="O701" t="str">
            <v>SI</v>
          </cell>
          <cell r="P701" t="str">
            <v>Otro (Entidades territoriales)</v>
          </cell>
          <cell r="Q701" t="str">
            <v>Anual</v>
          </cell>
          <cell r="R701" t="str">
            <v>Acumulado</v>
          </cell>
          <cell r="S701">
            <v>56</v>
          </cell>
          <cell r="T701">
            <v>3</v>
          </cell>
          <cell r="U701">
            <v>3</v>
          </cell>
          <cell r="V701">
            <v>2</v>
          </cell>
          <cell r="W701">
            <v>2</v>
          </cell>
          <cell r="X701">
            <v>10</v>
          </cell>
          <cell r="Y701">
            <v>0</v>
          </cell>
          <cell r="Z701">
            <v>0</v>
          </cell>
          <cell r="AA701">
            <v>0</v>
          </cell>
          <cell r="AB701">
            <v>0</v>
          </cell>
          <cell r="AC701">
            <v>0</v>
          </cell>
          <cell r="AD701">
            <v>0</v>
          </cell>
          <cell r="AE701" t="str">
            <v>Para el componente, planificación estadística territorial en el marco del sistema de ciudades de la estrategia, Entidades Territoriales con producción de estadísticas de pobreza, empleo e indicadores económicos, para el mes de febrero se ajustaron y actua</v>
          </cell>
          <cell r="AF701">
            <v>42429.208333333299</v>
          </cell>
          <cell r="AG701">
            <v>42437.494453009298</v>
          </cell>
          <cell r="AH701" t="str">
            <v>Adriana Isabel Carroll Janer</v>
          </cell>
          <cell r="AI701" t="str">
            <v>aicarrollj@dane.gov.co</v>
          </cell>
          <cell r="AJ701">
            <v>15</v>
          </cell>
          <cell r="AK701">
            <v>0</v>
          </cell>
          <cell r="AL701">
            <v>0</v>
          </cell>
        </row>
        <row r="702">
          <cell r="A702">
            <v>4305</v>
          </cell>
          <cell r="B702" t="str">
            <v>Todos por un Nuevo País</v>
          </cell>
          <cell r="C702" t="str">
            <v>Buen Gobierno</v>
          </cell>
          <cell r="D702" t="str">
            <v>Optimizar la gestión de la información</v>
          </cell>
          <cell r="E702" t="str">
            <v>Estadísticas</v>
          </cell>
          <cell r="F702" t="str">
            <v>DANE</v>
          </cell>
          <cell r="G702" t="str">
            <v>Levantamiento y actualización de la información pública</v>
          </cell>
          <cell r="H702">
            <v>4305</v>
          </cell>
          <cell r="I702" t="str">
            <v>Usuarios atendidos en bancos de datos, salas de procesamiento especializado y a través de los servicios al ciudadano sistematizados</v>
          </cell>
          <cell r="J702" t="str">
            <v>Producto</v>
          </cell>
          <cell r="K702" t="str">
            <v>Sectorial</v>
          </cell>
          <cell r="L702" t="str">
            <v>SI</v>
          </cell>
          <cell r="M702" t="str">
            <v>NO</v>
          </cell>
          <cell r="N702" t="str">
            <v>NO</v>
          </cell>
          <cell r="O702" t="str">
            <v>SI</v>
          </cell>
          <cell r="P702" t="str">
            <v>Otro (Usuarios)</v>
          </cell>
          <cell r="Q702" t="str">
            <v>Trimestral</v>
          </cell>
          <cell r="R702" t="str">
            <v>Acumulado</v>
          </cell>
          <cell r="S702">
            <v>178614</v>
          </cell>
          <cell r="T702">
            <v>174775</v>
          </cell>
          <cell r="U702">
            <v>182754</v>
          </cell>
          <cell r="V702">
            <v>189331</v>
          </cell>
          <cell r="W702">
            <v>181758</v>
          </cell>
          <cell r="X702">
            <v>728618</v>
          </cell>
          <cell r="Y702">
            <v>16630</v>
          </cell>
          <cell r="Z702">
            <v>9.1</v>
          </cell>
          <cell r="AA702">
            <v>185520</v>
          </cell>
          <cell r="AB702">
            <v>25.46</v>
          </cell>
          <cell r="AC702">
            <v>42460.208333333299</v>
          </cell>
          <cell r="AD702">
            <v>42468.6513708333</v>
          </cell>
          <cell r="AE702" t="str">
            <v>Para el mes de abril, se atendieron 12.074 usuarios de la información del DANE en bancos de datos, salas de procesamiento especializado y a través de los servicios al ciudadano sistematizados en el ámbito nacional, para un total acumulado de 54.088 usuari</v>
          </cell>
          <cell r="AF702">
            <v>42490.208333333299</v>
          </cell>
          <cell r="AG702">
            <v>42500.791909375002</v>
          </cell>
          <cell r="AH702" t="str">
            <v>Ramón Ricardo Valenzuela Gutierrez</v>
          </cell>
          <cell r="AI702" t="str">
            <v>rrvalenzuelag@dane.gov.co</v>
          </cell>
          <cell r="AJ702">
            <v>0</v>
          </cell>
          <cell r="AK702">
            <v>42551.208333333299</v>
          </cell>
          <cell r="AL702">
            <v>-43</v>
          </cell>
        </row>
        <row r="703">
          <cell r="A703">
            <v>4306</v>
          </cell>
          <cell r="B703" t="str">
            <v>Todos por un Nuevo País</v>
          </cell>
          <cell r="C703" t="str">
            <v>Buen Gobierno</v>
          </cell>
          <cell r="D703" t="str">
            <v>Optimizar la gestión de la información</v>
          </cell>
          <cell r="E703" t="str">
            <v>Estadísticas</v>
          </cell>
          <cell r="F703" t="str">
            <v>DANE</v>
          </cell>
          <cell r="G703" t="str">
            <v>Levantamiento y actualización de la información pública</v>
          </cell>
          <cell r="H703">
            <v>4306</v>
          </cell>
          <cell r="I703" t="str">
            <v>Estadísticas nuevas o complementadas por el aprovechamiento de registros administrativos</v>
          </cell>
          <cell r="J703" t="str">
            <v>Producto</v>
          </cell>
          <cell r="K703" t="str">
            <v>Sectorial</v>
          </cell>
          <cell r="L703" t="str">
            <v>SI</v>
          </cell>
          <cell r="M703" t="str">
            <v>NO</v>
          </cell>
          <cell r="N703" t="str">
            <v>NO</v>
          </cell>
          <cell r="O703" t="str">
            <v>SI</v>
          </cell>
          <cell r="P703" t="str">
            <v>Otro (Estadisticas nuevas o complementadas)</v>
          </cell>
          <cell r="Q703" t="str">
            <v>Anual</v>
          </cell>
          <cell r="R703" t="str">
            <v>Acumulado</v>
          </cell>
          <cell r="S703">
            <v>8</v>
          </cell>
          <cell r="T703">
            <v>2</v>
          </cell>
          <cell r="U703">
            <v>6</v>
          </cell>
          <cell r="V703">
            <v>7</v>
          </cell>
          <cell r="W703">
            <v>3</v>
          </cell>
          <cell r="X703">
            <v>18</v>
          </cell>
          <cell r="Y703">
            <v>0</v>
          </cell>
          <cell r="Z703">
            <v>0</v>
          </cell>
          <cell r="AA703">
            <v>0</v>
          </cell>
          <cell r="AB703">
            <v>0</v>
          </cell>
          <cell r="AC703">
            <v>0</v>
          </cell>
          <cell r="AD703">
            <v>0</v>
          </cell>
          <cell r="AE703" t="str">
            <v>Para el componente, fortalecimiento de registros administrativos de la estrategia, estadísticas nuevas o complementadas por el aprovechamiento de registros administrativos, para el mes de febrero se avanzó en el diagnóstico de la calidad en la base alfanu</v>
          </cell>
          <cell r="AF703">
            <v>42429.208333333299</v>
          </cell>
          <cell r="AG703">
            <v>42437.493656330997</v>
          </cell>
          <cell r="AH703" t="str">
            <v>Adriana Isabel Carroll Janer</v>
          </cell>
          <cell r="AI703" t="str">
            <v>aicarrollj@dane.gov.co</v>
          </cell>
          <cell r="AJ703">
            <v>0</v>
          </cell>
          <cell r="AK703">
            <v>0</v>
          </cell>
          <cell r="AL703">
            <v>0</v>
          </cell>
        </row>
        <row r="704">
          <cell r="A704">
            <v>4927</v>
          </cell>
          <cell r="B704" t="str">
            <v>Todos por un Nuevo País</v>
          </cell>
          <cell r="C704" t="str">
            <v>Buen Gobierno</v>
          </cell>
          <cell r="D704" t="str">
            <v>Optimizar la Gestión de la inversión de los recursos públicos</v>
          </cell>
          <cell r="E704" t="str">
            <v>Planeación Nacional</v>
          </cell>
          <cell r="F704" t="str">
            <v>Colombia Compra Eficiente</v>
          </cell>
          <cell r="G704" t="str">
            <v>Compra y contratación pública</v>
          </cell>
          <cell r="H704">
            <v>4927</v>
          </cell>
          <cell r="I704" t="str">
            <v>Sistema de Información del Sistema de Compra Público Implementado</v>
          </cell>
          <cell r="J704" t="str">
            <v>Producto</v>
          </cell>
          <cell r="K704" t="str">
            <v>Sectorial</v>
          </cell>
          <cell r="L704" t="str">
            <v>SI</v>
          </cell>
          <cell r="M704" t="str">
            <v>NO</v>
          </cell>
          <cell r="N704" t="str">
            <v>NO</v>
          </cell>
          <cell r="O704" t="str">
            <v>SI</v>
          </cell>
          <cell r="P704" t="str">
            <v>Sistema de información</v>
          </cell>
          <cell r="Q704" t="str">
            <v>Anual</v>
          </cell>
          <cell r="R704" t="str">
            <v>Stock</v>
          </cell>
          <cell r="S704">
            <v>0</v>
          </cell>
          <cell r="T704">
            <v>1</v>
          </cell>
          <cell r="U704">
            <v>1</v>
          </cell>
          <cell r="V704">
            <v>1</v>
          </cell>
          <cell r="W704">
            <v>1</v>
          </cell>
          <cell r="X704">
            <v>1</v>
          </cell>
          <cell r="Y704">
            <v>0</v>
          </cell>
          <cell r="Z704">
            <v>0</v>
          </cell>
          <cell r="AA704">
            <v>0</v>
          </cell>
          <cell r="AB704">
            <v>0</v>
          </cell>
          <cell r="AC704">
            <v>0</v>
          </cell>
          <cell r="AD704">
            <v>0</v>
          </cell>
          <cell r="AE704" t="str">
            <v>Sistema de información implementado y disponible en la página web de Colombia Compra Eficiente. https://community.secop.gov.co/STS/Users/Login/Index?SkinName=CCE</v>
          </cell>
          <cell r="AF704">
            <v>42490.208333333299</v>
          </cell>
          <cell r="AG704">
            <v>42502.434957523103</v>
          </cell>
          <cell r="AH704" t="str">
            <v>Julio Fajardo</v>
          </cell>
          <cell r="AI704" t="str">
            <v>julio.fajardo@colombiacompra.gov.co</v>
          </cell>
          <cell r="AJ704">
            <v>0</v>
          </cell>
          <cell r="AK704">
            <v>0</v>
          </cell>
          <cell r="AL704">
            <v>0</v>
          </cell>
        </row>
        <row r="705">
          <cell r="A705">
            <v>5304</v>
          </cell>
          <cell r="B705" t="str">
            <v>Todos por un Nuevo País</v>
          </cell>
          <cell r="C705" t="str">
            <v>Buen Gobierno</v>
          </cell>
          <cell r="D705" t="str">
            <v>Optimizar la Gestión de la inversión de los recursos públicos</v>
          </cell>
          <cell r="E705" t="str">
            <v>Planeación Nacional</v>
          </cell>
          <cell r="F705" t="str">
            <v>Colombia Compra Eficiente</v>
          </cell>
          <cell r="G705" t="str">
            <v>Compra y contratación pública</v>
          </cell>
          <cell r="H705">
            <v>5304</v>
          </cell>
          <cell r="I705" t="str">
            <v>Ahorro aproximado derivado del uso de los Instrumentos de Agregación de Demanda (Millones de $)</v>
          </cell>
          <cell r="J705" t="str">
            <v>Resultado</v>
          </cell>
          <cell r="K705" t="str">
            <v>Sectorial</v>
          </cell>
          <cell r="L705" t="str">
            <v>NO</v>
          </cell>
          <cell r="M705" t="str">
            <v>NO</v>
          </cell>
          <cell r="N705" t="str">
            <v>NO</v>
          </cell>
          <cell r="O705" t="str">
            <v>SI</v>
          </cell>
          <cell r="P705" t="str">
            <v>Pesos</v>
          </cell>
          <cell r="Q705" t="str">
            <v>Trimestral</v>
          </cell>
          <cell r="R705" t="str">
            <v>Acumulado</v>
          </cell>
          <cell r="S705">
            <v>0</v>
          </cell>
          <cell r="T705">
            <v>169150000000</v>
          </cell>
          <cell r="U705">
            <v>130000000000</v>
          </cell>
          <cell r="V705">
            <v>140000000000</v>
          </cell>
          <cell r="W705">
            <v>140000000000</v>
          </cell>
          <cell r="X705">
            <v>579150000000</v>
          </cell>
          <cell r="Y705">
            <v>59356601839.57</v>
          </cell>
          <cell r="Z705">
            <v>45.66</v>
          </cell>
          <cell r="AA705">
            <v>290992648021.53998</v>
          </cell>
          <cell r="AB705">
            <v>50.25</v>
          </cell>
          <cell r="AC705">
            <v>42460.208333333299</v>
          </cell>
          <cell r="AD705">
            <v>42467.691784722199</v>
          </cell>
          <cell r="AE705" t="str">
            <v>Las Entidades Estatales del orden nacional y territorial compraron bajo los siguientes IAD:(i) productos y servicios ArcGIS, (ii) arriendo ETP, (iii) aseo y cafetería, (iv) centro de datos/nube pública, (v) centro de contacto, (vi) combustible (Bogotá), (</v>
          </cell>
          <cell r="AF705">
            <v>42490.208333333299</v>
          </cell>
          <cell r="AG705">
            <v>42502.415985335603</v>
          </cell>
          <cell r="AH705" t="str">
            <v>Julio Fajardo</v>
          </cell>
          <cell r="AI705" t="str">
            <v>julio.fajardo@colombiacompra.gov.co</v>
          </cell>
          <cell r="AJ705">
            <v>0</v>
          </cell>
          <cell r="AK705">
            <v>42551.208333333299</v>
          </cell>
          <cell r="AL705">
            <v>0</v>
          </cell>
        </row>
        <row r="706">
          <cell r="A706">
            <v>5395</v>
          </cell>
          <cell r="B706" t="str">
            <v>Todos por un Nuevo País</v>
          </cell>
          <cell r="C706" t="str">
            <v>Buen Gobierno</v>
          </cell>
          <cell r="D706" t="str">
            <v>Optimizar la Gestión de la inversión de los recursos públicos</v>
          </cell>
          <cell r="E706" t="str">
            <v>Planeación Nacional</v>
          </cell>
          <cell r="F706" t="str">
            <v>Colombia Compra Eficiente</v>
          </cell>
          <cell r="G706" t="str">
            <v>Compra y contratación pública</v>
          </cell>
          <cell r="H706">
            <v>5395</v>
          </cell>
          <cell r="I706" t="str">
            <v>Valor de transacciones en la Tienda Virtual del Estado Colombiano (TVEC)</v>
          </cell>
          <cell r="J706" t="str">
            <v>Producto</v>
          </cell>
          <cell r="K706" t="str">
            <v>Transversal</v>
          </cell>
          <cell r="L706" t="str">
            <v>NO</v>
          </cell>
          <cell r="M706" t="str">
            <v>NO</v>
          </cell>
          <cell r="N706" t="str">
            <v>NO</v>
          </cell>
          <cell r="O706" t="str">
            <v>SI</v>
          </cell>
          <cell r="P706" t="str">
            <v>Pesos</v>
          </cell>
          <cell r="Q706" t="str">
            <v>Trimestral</v>
          </cell>
          <cell r="R706" t="str">
            <v>Acumulado</v>
          </cell>
          <cell r="S706">
            <v>390258000000</v>
          </cell>
          <cell r="T706">
            <v>609742000000</v>
          </cell>
          <cell r="U706">
            <v>500000000000</v>
          </cell>
          <cell r="V706">
            <v>600000000000</v>
          </cell>
          <cell r="W706">
            <v>600000000000</v>
          </cell>
          <cell r="X706">
            <v>2309742000000</v>
          </cell>
          <cell r="Y706">
            <v>384646569131</v>
          </cell>
          <cell r="Z706">
            <v>76.930000000000007</v>
          </cell>
          <cell r="AA706">
            <v>1512070397756.49</v>
          </cell>
          <cell r="AB706">
            <v>65.47</v>
          </cell>
          <cell r="AC706">
            <v>42460.208333333299</v>
          </cell>
          <cell r="AD706">
            <v>42467.6916207986</v>
          </cell>
          <cell r="AE706" t="str">
            <v xml:space="preserve">553 órdenes de compra colocadas y cerradas por las Entidades Estatales del orden nacional y territorial. </v>
          </cell>
          <cell r="AF706">
            <v>42490.208333333299</v>
          </cell>
          <cell r="AG706">
            <v>42502.415586840303</v>
          </cell>
          <cell r="AH706" t="str">
            <v>Julio Fajardo</v>
          </cell>
          <cell r="AI706" t="str">
            <v>julio.fajardo@colombiacompra.gov.co</v>
          </cell>
          <cell r="AJ706">
            <v>0</v>
          </cell>
          <cell r="AK706">
            <v>42551.208333333299</v>
          </cell>
          <cell r="AL706">
            <v>-43</v>
          </cell>
        </row>
        <row r="707">
          <cell r="A707">
            <v>4501</v>
          </cell>
          <cell r="B707" t="str">
            <v>Todos por un Nuevo País</v>
          </cell>
          <cell r="C707" t="str">
            <v>Buen Gobierno</v>
          </cell>
          <cell r="D707" t="str">
            <v>Optimizar la Gestión de la inversión de los recursos públicos</v>
          </cell>
          <cell r="E707" t="str">
            <v>Planeación Nacional</v>
          </cell>
          <cell r="F707" t="str">
            <v>Colombia Compra Eficiente</v>
          </cell>
          <cell r="G707" t="str">
            <v>Compra y contratación pública</v>
          </cell>
          <cell r="H707">
            <v>4501</v>
          </cell>
          <cell r="I707" t="str">
            <v>Entidades estatales utilizando el SECOP ll</v>
          </cell>
          <cell r="J707" t="str">
            <v>Gestión</v>
          </cell>
          <cell r="K707" t="str">
            <v>Sectorial</v>
          </cell>
          <cell r="L707" t="str">
            <v>SI</v>
          </cell>
          <cell r="M707" t="str">
            <v>SI</v>
          </cell>
          <cell r="N707" t="str">
            <v>NO</v>
          </cell>
          <cell r="O707" t="str">
            <v>SI</v>
          </cell>
          <cell r="P707" t="str">
            <v>Entidades Estatales</v>
          </cell>
          <cell r="Q707" t="str">
            <v>Mensual</v>
          </cell>
          <cell r="R707" t="str">
            <v>Capacidad</v>
          </cell>
          <cell r="S707">
            <v>0</v>
          </cell>
          <cell r="T707">
            <v>620</v>
          </cell>
          <cell r="U707">
            <v>1426</v>
          </cell>
          <cell r="V707">
            <v>2496</v>
          </cell>
          <cell r="W707">
            <v>4076</v>
          </cell>
          <cell r="X707">
            <v>4076</v>
          </cell>
          <cell r="Y707">
            <v>177</v>
          </cell>
          <cell r="Z707">
            <v>12.412000000000001</v>
          </cell>
          <cell r="AA707">
            <v>177</v>
          </cell>
          <cell r="AB707">
            <v>4.3419999999999996</v>
          </cell>
          <cell r="AC707">
            <v>42429.208333333299</v>
          </cell>
          <cell r="AD707">
            <v>42500.719387766199</v>
          </cell>
          <cell r="AE707" t="str">
            <v>39 Entidades Estatales registradas.</v>
          </cell>
          <cell r="AF707">
            <v>42490.208333333299</v>
          </cell>
          <cell r="AG707">
            <v>42500.719540821803</v>
          </cell>
          <cell r="AH707" t="str">
            <v>Julio Fajardo</v>
          </cell>
          <cell r="AI707" t="str">
            <v>julio.fajardo@colombiacompra.gov.co</v>
          </cell>
          <cell r="AJ707">
            <v>30</v>
          </cell>
          <cell r="AK707">
            <v>42458.208333333299</v>
          </cell>
          <cell r="AL707">
            <v>18</v>
          </cell>
        </row>
        <row r="708">
          <cell r="A708">
            <v>4632</v>
          </cell>
          <cell r="B708" t="str">
            <v>Todos por un Nuevo País</v>
          </cell>
          <cell r="C708" t="str">
            <v>Buen Gobierno</v>
          </cell>
          <cell r="D708" t="str">
            <v>Optimizar la Gestión de la inversión de los recursos públicos</v>
          </cell>
          <cell r="E708" t="str">
            <v>Planeación Nacional</v>
          </cell>
          <cell r="F708" t="str">
            <v>DNP</v>
          </cell>
          <cell r="G708" t="str">
            <v>Compra y contratación pública</v>
          </cell>
          <cell r="H708">
            <v>4632</v>
          </cell>
          <cell r="I708" t="str">
            <v>Indicador para capacitaciones en Sinergia editado</v>
          </cell>
          <cell r="J708" t="str">
            <v>Producto</v>
          </cell>
          <cell r="K708" t="str">
            <v>Sectorial</v>
          </cell>
          <cell r="L708" t="str">
            <v>NO</v>
          </cell>
          <cell r="M708" t="str">
            <v>SI</v>
          </cell>
          <cell r="N708" t="str">
            <v>NO</v>
          </cell>
          <cell r="O708" t="str">
            <v>SI</v>
          </cell>
          <cell r="P708" t="str">
            <v>Personas</v>
          </cell>
          <cell r="Q708" t="str">
            <v>Anual</v>
          </cell>
          <cell r="R708" t="str">
            <v>Capacidad</v>
          </cell>
          <cell r="S708">
            <v>700</v>
          </cell>
          <cell r="T708">
            <v>0</v>
          </cell>
          <cell r="U708">
            <v>0</v>
          </cell>
          <cell r="V708">
            <v>0</v>
          </cell>
          <cell r="W708">
            <v>0</v>
          </cell>
          <cell r="X708">
            <v>1200</v>
          </cell>
          <cell r="Y708">
            <v>0</v>
          </cell>
          <cell r="Z708">
            <v>0</v>
          </cell>
          <cell r="AA708">
            <v>0</v>
          </cell>
          <cell r="AB708">
            <v>0</v>
          </cell>
          <cell r="AC708">
            <v>0</v>
          </cell>
          <cell r="AD708">
            <v>0</v>
          </cell>
          <cell r="AE708">
            <v>0</v>
          </cell>
          <cell r="AF708">
            <v>0</v>
          </cell>
          <cell r="AG708">
            <v>0</v>
          </cell>
          <cell r="AH708" t="str">
            <v>Gerente Revisión</v>
          </cell>
          <cell r="AI708" t="str">
            <v>aceballos@dnp.gov.co</v>
          </cell>
          <cell r="AJ708">
            <v>30</v>
          </cell>
          <cell r="AK708">
            <v>0</v>
          </cell>
          <cell r="AL708">
            <v>0</v>
          </cell>
        </row>
        <row r="709">
          <cell r="A709">
            <v>4543</v>
          </cell>
          <cell r="B709" t="str">
            <v>Todos por un Nuevo País</v>
          </cell>
          <cell r="C709" t="str">
            <v>Buen Gobierno</v>
          </cell>
          <cell r="D709" t="str">
            <v>Optimizar la Gestión de la inversión de los recursos públicos</v>
          </cell>
          <cell r="E709" t="str">
            <v>Planeación Nacional</v>
          </cell>
          <cell r="F709" t="str">
            <v>DNP</v>
          </cell>
          <cell r="G709" t="str">
            <v>Asignación, uso eficiente, seguimiento y evaluación de la Inversión Pública</v>
          </cell>
          <cell r="H709">
            <v>4543</v>
          </cell>
          <cell r="I709" t="str">
            <v>Sistema de información integrado de planeación y presupuestación y seguimiento de la inversión (Nación, SGP, SGR)</v>
          </cell>
          <cell r="J709" t="str">
            <v>Gestión</v>
          </cell>
          <cell r="K709" t="str">
            <v>Sectorial</v>
          </cell>
          <cell r="L709" t="str">
            <v>SI</v>
          </cell>
          <cell r="M709" t="str">
            <v>NO</v>
          </cell>
          <cell r="N709" t="str">
            <v>NO</v>
          </cell>
          <cell r="O709" t="str">
            <v>SI</v>
          </cell>
          <cell r="P709" t="str">
            <v>Porcentaje</v>
          </cell>
          <cell r="Q709" t="str">
            <v>Anual</v>
          </cell>
          <cell r="R709" t="str">
            <v>Capacidad</v>
          </cell>
          <cell r="S709">
            <v>0</v>
          </cell>
          <cell r="T709">
            <v>25</v>
          </cell>
          <cell r="U709">
            <v>50</v>
          </cell>
          <cell r="V709">
            <v>75</v>
          </cell>
          <cell r="W709">
            <v>100</v>
          </cell>
          <cell r="X709">
            <v>100</v>
          </cell>
          <cell r="Y709">
            <v>0</v>
          </cell>
          <cell r="Z709">
            <v>0</v>
          </cell>
          <cell r="AA709">
            <v>0</v>
          </cell>
          <cell r="AB709">
            <v>0</v>
          </cell>
          <cell r="AC709">
            <v>0</v>
          </cell>
          <cell r="AD709">
            <v>0</v>
          </cell>
          <cell r="AE709" t="str">
            <v>Se han cumplido con la totalidad de los comités técnicos y de seguimiento, con el fin de dar cumplimiento al cronograma de actividades y entregas de productos, lo anterior con el acompañamiento de la Consultoría SOFTMANAGEMENT S.A. la DIFP y la OI. De igu</v>
          </cell>
          <cell r="AF709">
            <v>42490.208333333299</v>
          </cell>
          <cell r="AG709">
            <v>42501.649544097199</v>
          </cell>
          <cell r="AH709" t="str">
            <v>Carolina Londoño Araque</v>
          </cell>
          <cell r="AI709" t="str">
            <v>clondono@dnp.gov.co</v>
          </cell>
          <cell r="AJ709">
            <v>0</v>
          </cell>
          <cell r="AK709">
            <v>0</v>
          </cell>
          <cell r="AL709">
            <v>0</v>
          </cell>
        </row>
        <row r="710">
          <cell r="A710">
            <v>5258</v>
          </cell>
          <cell r="B710" t="str">
            <v>Todos por un Nuevo País</v>
          </cell>
          <cell r="C710" t="str">
            <v>Buen Gobierno</v>
          </cell>
          <cell r="D710" t="str">
            <v>Promover y asegurar los intereses nacionales a traves de la política exterior y cooperación internacional</v>
          </cell>
          <cell r="E710" t="str">
            <v>Estadísticas</v>
          </cell>
          <cell r="F710" t="str">
            <v>DANE</v>
          </cell>
          <cell r="G710" t="str">
            <v>Grupos Étnicos - Estadística</v>
          </cell>
          <cell r="H710">
            <v>5258</v>
          </cell>
          <cell r="I710" t="str">
            <v>Formulario censal desarrollado con la categoría Rrom incorporada</v>
          </cell>
          <cell r="J710" t="str">
            <v>Gestión</v>
          </cell>
          <cell r="K710" t="str">
            <v>Sectorial</v>
          </cell>
          <cell r="L710" t="str">
            <v>NO</v>
          </cell>
          <cell r="M710" t="str">
            <v>NO</v>
          </cell>
          <cell r="N710" t="str">
            <v>NO</v>
          </cell>
          <cell r="O710" t="str">
            <v>SI</v>
          </cell>
          <cell r="P710" t="str">
            <v>número</v>
          </cell>
          <cell r="Q710" t="str">
            <v>Anual</v>
          </cell>
          <cell r="R710" t="str">
            <v>Acumulado</v>
          </cell>
          <cell r="S710">
            <v>0</v>
          </cell>
          <cell r="T710">
            <v>0</v>
          </cell>
          <cell r="U710">
            <v>1</v>
          </cell>
          <cell r="V710">
            <v>0</v>
          </cell>
          <cell r="W710">
            <v>0</v>
          </cell>
          <cell r="X710">
            <v>1</v>
          </cell>
          <cell r="Y710">
            <v>0</v>
          </cell>
          <cell r="Z710">
            <v>0</v>
          </cell>
          <cell r="AA710">
            <v>0</v>
          </cell>
          <cell r="AB710">
            <v>0</v>
          </cell>
          <cell r="AC710">
            <v>0</v>
          </cell>
          <cell r="AD710">
            <v>0</v>
          </cell>
          <cell r="AE710" t="str">
            <v>Dentro de la estrategia del XVIII Censo Nacional de Población y VII de Vivienda para el componente Formulario censal, para el mes de Abril se reunió el equipo temático de la Dirección de Censos y Demografía del DANE con el fin de revisar y dar respuesta a</v>
          </cell>
          <cell r="AF710">
            <v>42490.208333333299</v>
          </cell>
          <cell r="AG710">
            <v>42494.707615046304</v>
          </cell>
          <cell r="AH710" t="str">
            <v>Eduardo Efraín Freire Delgado</v>
          </cell>
          <cell r="AI710" t="str">
            <v>eefreired@dane.gov.co</v>
          </cell>
          <cell r="AJ710">
            <v>0</v>
          </cell>
          <cell r="AK710">
            <v>0</v>
          </cell>
          <cell r="AL710">
            <v>0</v>
          </cell>
        </row>
        <row r="711">
          <cell r="A711">
            <v>5396</v>
          </cell>
          <cell r="B711" t="str">
            <v>Todos por un Nuevo País</v>
          </cell>
          <cell r="C711" t="str">
            <v>Buen Gobierno</v>
          </cell>
          <cell r="D711" t="str">
            <v>Promover y asegurar los intereses nacionales a traves de la política exterior y cooperación internacional</v>
          </cell>
          <cell r="E711" t="str">
            <v>Planeación Nacional</v>
          </cell>
          <cell r="F711" t="str">
            <v>DNP</v>
          </cell>
          <cell r="G711" t="str">
            <v>Asuntos multilaterales y participación en organismos internacionales y regionales</v>
          </cell>
          <cell r="H711">
            <v>5396</v>
          </cell>
          <cell r="I711" t="str">
            <v>Comités de la OCDE a los que Colombia accede como miembro pleno - DNP</v>
          </cell>
          <cell r="J711" t="str">
            <v>Gestión</v>
          </cell>
          <cell r="K711" t="str">
            <v>Transversal</v>
          </cell>
          <cell r="L711" t="str">
            <v>NO</v>
          </cell>
          <cell r="M711" t="str">
            <v>NO</v>
          </cell>
          <cell r="N711" t="str">
            <v>NO</v>
          </cell>
          <cell r="O711" t="str">
            <v>NO</v>
          </cell>
          <cell r="P711" t="str">
            <v>Comités</v>
          </cell>
          <cell r="Q711" t="str">
            <v>Semestral</v>
          </cell>
          <cell r="R711" t="str">
            <v>Stock</v>
          </cell>
          <cell r="S711">
            <v>0</v>
          </cell>
          <cell r="T711">
            <v>2</v>
          </cell>
          <cell r="U711">
            <v>2</v>
          </cell>
          <cell r="V711">
            <v>2</v>
          </cell>
          <cell r="W711">
            <v>2</v>
          </cell>
          <cell r="X711">
            <v>2</v>
          </cell>
          <cell r="Y711">
            <v>0</v>
          </cell>
          <cell r="Z711">
            <v>0</v>
          </cell>
          <cell r="AA711">
            <v>0</v>
          </cell>
          <cell r="AB711">
            <v>0</v>
          </cell>
          <cell r="AC711">
            <v>0</v>
          </cell>
          <cell r="AD711">
            <v>0</v>
          </cell>
          <cell r="AE711">
            <v>0</v>
          </cell>
          <cell r="AF711">
            <v>0</v>
          </cell>
          <cell r="AG711">
            <v>0</v>
          </cell>
          <cell r="AH711" t="str">
            <v>Elizabeth Arciniegas</v>
          </cell>
          <cell r="AI711" t="str">
            <v>earciniegas@dnp.gov.co</v>
          </cell>
          <cell r="AJ711">
            <v>5</v>
          </cell>
          <cell r="AK711">
            <v>0</v>
          </cell>
          <cell r="AL711">
            <v>0</v>
          </cell>
        </row>
        <row r="712">
          <cell r="A712">
            <v>4325</v>
          </cell>
          <cell r="B712" t="str">
            <v>Todos por un Nuevo País</v>
          </cell>
          <cell r="C712" t="str">
            <v>Buen Gobierno</v>
          </cell>
          <cell r="D712" t="str">
            <v>Promover y asegurar los intereses nacionales a traves de la política exterior y cooperación internacional</v>
          </cell>
          <cell r="E712" t="str">
            <v>Presidencia</v>
          </cell>
          <cell r="F712" t="str">
            <v xml:space="preserve">Agencia Presidencial de Cooperación Internacional </v>
          </cell>
          <cell r="G712" t="str">
            <v>Fomento y promoción de la cooperación internacional desde el sector de Relaciones Exteriores</v>
          </cell>
          <cell r="H712">
            <v>4325</v>
          </cell>
          <cell r="I712" t="str">
            <v>Hoja de ruta de la Cooperación Internacional en Colombia</v>
          </cell>
          <cell r="J712" t="str">
            <v>Gestión</v>
          </cell>
          <cell r="K712" t="str">
            <v>Sectorial</v>
          </cell>
          <cell r="L712" t="str">
            <v>SI</v>
          </cell>
          <cell r="M712" t="str">
            <v>NO</v>
          </cell>
          <cell r="N712" t="str">
            <v>NO</v>
          </cell>
          <cell r="O712" t="str">
            <v>NO</v>
          </cell>
          <cell r="P712" t="str">
            <v>Otro (Hoja de Ruta)</v>
          </cell>
          <cell r="Q712" t="str">
            <v>Anual</v>
          </cell>
          <cell r="R712" t="str">
            <v>Acumulado</v>
          </cell>
          <cell r="S712">
            <v>0</v>
          </cell>
          <cell r="T712">
            <v>1</v>
          </cell>
          <cell r="U712">
            <v>0</v>
          </cell>
          <cell r="V712">
            <v>0</v>
          </cell>
          <cell r="W712">
            <v>0</v>
          </cell>
          <cell r="X712">
            <v>1</v>
          </cell>
          <cell r="Y712">
            <v>0</v>
          </cell>
          <cell r="Z712">
            <v>0</v>
          </cell>
          <cell r="AA712">
            <v>0</v>
          </cell>
          <cell r="AB712">
            <v>0</v>
          </cell>
          <cell r="AC712">
            <v>0</v>
          </cell>
          <cell r="AD712">
            <v>0</v>
          </cell>
          <cell r="AE712">
            <v>0</v>
          </cell>
          <cell r="AF712">
            <v>0</v>
          </cell>
          <cell r="AG712">
            <v>0</v>
          </cell>
          <cell r="AH712" t="str">
            <v>Jorge Iván Escalante Castellanos</v>
          </cell>
          <cell r="AI712" t="str">
            <v>jorgeescalante@apccolombia.gov.co</v>
          </cell>
          <cell r="AJ712">
            <v>10</v>
          </cell>
          <cell r="AK712">
            <v>0</v>
          </cell>
          <cell r="AL712">
            <v>0</v>
          </cell>
        </row>
        <row r="713">
          <cell r="A713">
            <v>5205</v>
          </cell>
          <cell r="B713" t="str">
            <v>Todos por un Nuevo País</v>
          </cell>
          <cell r="C713" t="str">
            <v>Buen Gobierno</v>
          </cell>
          <cell r="D713" t="str">
            <v>Promover y asegurar los intereses nacionales a traves de la política exterior y cooperación internacional</v>
          </cell>
          <cell r="E713" t="str">
            <v>Relaciones Exteriores</v>
          </cell>
          <cell r="F713" t="str">
            <v>MINRELACIONES</v>
          </cell>
          <cell r="G713" t="str">
            <v>Fomento y promoción de la cooperación internacional desde el sector de Relaciones Exteriores</v>
          </cell>
          <cell r="H713">
            <v>5205</v>
          </cell>
          <cell r="I713" t="str">
            <v>Estudiantes colombianos beneficiados por el programa de becas "plataforma de movilidad estudiantil y acádemica de la Alianza del Pacifico"</v>
          </cell>
          <cell r="J713" t="str">
            <v>Producto</v>
          </cell>
          <cell r="K713" t="str">
            <v>Sectorial</v>
          </cell>
          <cell r="L713" t="str">
            <v>NO</v>
          </cell>
          <cell r="M713" t="str">
            <v>NO</v>
          </cell>
          <cell r="N713" t="str">
            <v>NO</v>
          </cell>
          <cell r="O713" t="str">
            <v>NO</v>
          </cell>
          <cell r="P713" t="str">
            <v>Número de estudiantes colombianos</v>
          </cell>
          <cell r="Q713" t="str">
            <v>Semestral</v>
          </cell>
          <cell r="R713" t="str">
            <v>Capacidad</v>
          </cell>
          <cell r="S713">
            <v>175</v>
          </cell>
          <cell r="T713">
            <v>275</v>
          </cell>
          <cell r="U713">
            <v>375</v>
          </cell>
          <cell r="V713">
            <v>475</v>
          </cell>
          <cell r="W713">
            <v>575</v>
          </cell>
          <cell r="X713">
            <v>575</v>
          </cell>
          <cell r="Y713">
            <v>0</v>
          </cell>
          <cell r="Z713">
            <v>0</v>
          </cell>
          <cell r="AA713">
            <v>0</v>
          </cell>
          <cell r="AB713">
            <v>0</v>
          </cell>
          <cell r="AC713">
            <v>0</v>
          </cell>
          <cell r="AD713">
            <v>0</v>
          </cell>
          <cell r="AE713" t="str">
            <v>En abril no fueron beneficiados estudiantes colombianos por el programa de becas plataforma de movilidad estudiantil y académica de la alianza del pacifico.</v>
          </cell>
          <cell r="AF713">
            <v>42490.208333333299</v>
          </cell>
          <cell r="AG713">
            <v>42501.670055520801</v>
          </cell>
          <cell r="AH713" t="str">
            <v>Luis Armando Soto</v>
          </cell>
          <cell r="AI713" t="str">
            <v>luis.soto@cancilleria.gov.co</v>
          </cell>
          <cell r="AJ713">
            <v>15</v>
          </cell>
          <cell r="AK713">
            <v>0</v>
          </cell>
          <cell r="AL713">
            <v>0</v>
          </cell>
        </row>
        <row r="714">
          <cell r="A714">
            <v>5213</v>
          </cell>
          <cell r="B714" t="str">
            <v>Todos por un Nuevo País</v>
          </cell>
          <cell r="C714" t="str">
            <v>Buen Gobierno</v>
          </cell>
          <cell r="D714" t="str">
            <v>Promover y asegurar los intereses nacionales a traves de la política exterior y cooperación internacional</v>
          </cell>
          <cell r="E714" t="str">
            <v>Relaciones Exteriores</v>
          </cell>
          <cell r="F714" t="str">
            <v>MINRELACIONES</v>
          </cell>
          <cell r="G714" t="str">
            <v>Fomento y promoción de la cooperación internacional desde el sector de Relaciones Exteriores</v>
          </cell>
          <cell r="H714">
            <v>5213</v>
          </cell>
          <cell r="I714" t="str">
            <v>Iniciativas, convenios y proyectos con la comunidad internacional que contribuyen con la construcción de paz</v>
          </cell>
          <cell r="J714" t="str">
            <v>Gestión</v>
          </cell>
          <cell r="K714" t="str">
            <v>Sectorial</v>
          </cell>
          <cell r="L714" t="str">
            <v>NO</v>
          </cell>
          <cell r="M714" t="str">
            <v>NO</v>
          </cell>
          <cell r="N714" t="str">
            <v>NO</v>
          </cell>
          <cell r="O714" t="str">
            <v>SI</v>
          </cell>
          <cell r="P714" t="str">
            <v>Número de Iniciativas, convenios y proyectos</v>
          </cell>
          <cell r="Q714" t="str">
            <v>Semestral</v>
          </cell>
          <cell r="R714" t="str">
            <v>Capacidad</v>
          </cell>
          <cell r="S714">
            <v>213</v>
          </cell>
          <cell r="T714">
            <v>248</v>
          </cell>
          <cell r="U714">
            <v>330</v>
          </cell>
          <cell r="V714">
            <v>373</v>
          </cell>
          <cell r="W714">
            <v>383</v>
          </cell>
          <cell r="X714">
            <v>383</v>
          </cell>
          <cell r="Y714">
            <v>0</v>
          </cell>
          <cell r="Z714">
            <v>0</v>
          </cell>
          <cell r="AA714">
            <v>0</v>
          </cell>
          <cell r="AB714">
            <v>0</v>
          </cell>
          <cell r="AC714">
            <v>0</v>
          </cell>
          <cell r="AD714">
            <v>0</v>
          </cell>
          <cell r="AE714" t="str">
            <v>-En Asistencia Oficial al Desarrollo, se adelantaron gestiones con: Alemania, Eslovenia, Estados Unidos, Corea, Francia, Suecia y la Unión Europea (ver archivo adjunto). - Actualmente el Fondo multidonante de las Naciones Unidas para el posconflicto, está</v>
          </cell>
          <cell r="AF714">
            <v>42490.208333333299</v>
          </cell>
          <cell r="AG714">
            <v>42501.670469213001</v>
          </cell>
          <cell r="AH714" t="str">
            <v>María Andrea Albán Durán</v>
          </cell>
          <cell r="AI714" t="str">
            <v>MariaAndrea.Alban@cancilleria.gov.co</v>
          </cell>
          <cell r="AJ714">
            <v>44</v>
          </cell>
          <cell r="AK714">
            <v>0</v>
          </cell>
          <cell r="AL714">
            <v>0</v>
          </cell>
        </row>
        <row r="715">
          <cell r="A715">
            <v>5215</v>
          </cell>
          <cell r="B715" t="str">
            <v>Todos por un Nuevo País</v>
          </cell>
          <cell r="C715" t="str">
            <v>Buen Gobierno</v>
          </cell>
          <cell r="D715" t="str">
            <v>Promover y asegurar los intereses nacionales a traves de la política exterior y cooperación internacional</v>
          </cell>
          <cell r="E715" t="str">
            <v>Relaciones Exteriores</v>
          </cell>
          <cell r="F715" t="str">
            <v>MINRELACIONES</v>
          </cell>
          <cell r="G715" t="str">
            <v>Fomento y promoción de la cooperación internacional desde el sector de Relaciones Exteriores</v>
          </cell>
          <cell r="H715">
            <v>5215</v>
          </cell>
          <cell r="I715" t="str">
            <v>Establecer e implementar mecanismos binacionales de integración fronteriza.</v>
          </cell>
          <cell r="J715" t="str">
            <v>Producto</v>
          </cell>
          <cell r="K715" t="str">
            <v>Sectorial</v>
          </cell>
          <cell r="L715" t="str">
            <v>NO</v>
          </cell>
          <cell r="M715" t="str">
            <v>NO</v>
          </cell>
          <cell r="N715" t="str">
            <v>NO</v>
          </cell>
          <cell r="O715" t="str">
            <v>SI</v>
          </cell>
          <cell r="P715" t="str">
            <v>Número de Mecanismos Binacionales</v>
          </cell>
          <cell r="Q715" t="str">
            <v>Anual</v>
          </cell>
          <cell r="R715" t="str">
            <v>Stock</v>
          </cell>
          <cell r="S715">
            <v>2</v>
          </cell>
          <cell r="T715">
            <v>3</v>
          </cell>
          <cell r="U715">
            <v>4</v>
          </cell>
          <cell r="V715">
            <v>4</v>
          </cell>
          <cell r="W715">
            <v>4</v>
          </cell>
          <cell r="X715">
            <v>4</v>
          </cell>
          <cell r="Y715">
            <v>0</v>
          </cell>
          <cell r="Z715">
            <v>0</v>
          </cell>
          <cell r="AA715">
            <v>0</v>
          </cell>
          <cell r="AB715">
            <v>0</v>
          </cell>
          <cell r="AC715">
            <v>0</v>
          </cell>
          <cell r="AD715">
            <v>0</v>
          </cell>
          <cell r="AE715" t="str">
            <v>En Abril se avanzó en la implementación de los mecanismos binacionales ya establecidos en años anteriores con Perú y Ecuador. En el transcurso del año se avanzará con la creación de un nuevo mecanismo que permita fomentar la integración con los países vec</v>
          </cell>
          <cell r="AF715">
            <v>42490.208333333299</v>
          </cell>
          <cell r="AG715">
            <v>42501.436116435201</v>
          </cell>
          <cell r="AH715" t="str">
            <v>Jorge Humberto Guzmán González</v>
          </cell>
          <cell r="AI715" t="str">
            <v>jorge.guzman@cancilleria.gov.co</v>
          </cell>
          <cell r="AJ715">
            <v>5</v>
          </cell>
          <cell r="AK715">
            <v>0</v>
          </cell>
          <cell r="AL715">
            <v>0</v>
          </cell>
        </row>
        <row r="716">
          <cell r="A716">
            <v>4320</v>
          </cell>
          <cell r="B716" t="str">
            <v>Todos por un Nuevo País</v>
          </cell>
          <cell r="C716" t="str">
            <v>Buen Gobierno</v>
          </cell>
          <cell r="D716" t="str">
            <v>Promover y asegurar los intereses nacionales a traves de la política exterior y cooperación internacional</v>
          </cell>
          <cell r="E716" t="str">
            <v>Relaciones Exteriores</v>
          </cell>
          <cell r="F716" t="str">
            <v>MINRELACIONES</v>
          </cell>
          <cell r="G716" t="str">
            <v>Fomento y promoción de la cooperación internacional desde el sector de Relaciones Exteriores</v>
          </cell>
          <cell r="H716">
            <v>4320</v>
          </cell>
          <cell r="I716" t="str">
            <v>Instrumentos, programas y proyectos de cooperación internacional negociados</v>
          </cell>
          <cell r="J716" t="str">
            <v>Gestión</v>
          </cell>
          <cell r="K716" t="str">
            <v>Sectorial</v>
          </cell>
          <cell r="L716" t="str">
            <v>SI</v>
          </cell>
          <cell r="M716" t="str">
            <v>NO</v>
          </cell>
          <cell r="N716" t="str">
            <v>NO</v>
          </cell>
          <cell r="O716" t="str">
            <v>SI</v>
          </cell>
          <cell r="P716" t="str">
            <v>Otro (Número de Instrumentos, programas y proyectos)</v>
          </cell>
          <cell r="Q716" t="str">
            <v>Semestral</v>
          </cell>
          <cell r="R716" t="str">
            <v>Acumulado</v>
          </cell>
          <cell r="S716">
            <v>74</v>
          </cell>
          <cell r="T716">
            <v>32</v>
          </cell>
          <cell r="U716">
            <v>18</v>
          </cell>
          <cell r="V716">
            <v>13</v>
          </cell>
          <cell r="W716">
            <v>11</v>
          </cell>
          <cell r="X716">
            <v>74</v>
          </cell>
          <cell r="Y716">
            <v>0</v>
          </cell>
          <cell r="Z716">
            <v>0</v>
          </cell>
          <cell r="AA716">
            <v>0</v>
          </cell>
          <cell r="AB716">
            <v>0</v>
          </cell>
          <cell r="AC716">
            <v>0</v>
          </cell>
          <cell r="AD716">
            <v>0</v>
          </cell>
          <cell r="AE716" t="str">
            <v>-En relación con los programas bilaterales de cooperación sur-sur, no se reporta avance cuantitativo, por cuanto se está adelantando la coordinación y negociación para la celebración de la VII Comisión Mixta de Cooperación Técnica y Científica con Costa R</v>
          </cell>
          <cell r="AF716">
            <v>42490.208333333299</v>
          </cell>
          <cell r="AG716">
            <v>42501.673976469901</v>
          </cell>
          <cell r="AH716" t="str">
            <v>María Andrea Albán Durán</v>
          </cell>
          <cell r="AI716" t="str">
            <v>MariaAndrea.Alban@cancilleria.gov.co</v>
          </cell>
          <cell r="AJ716">
            <v>5</v>
          </cell>
          <cell r="AK716">
            <v>0</v>
          </cell>
          <cell r="AL716">
            <v>0</v>
          </cell>
        </row>
        <row r="717">
          <cell r="A717">
            <v>4321</v>
          </cell>
          <cell r="B717" t="str">
            <v>Todos por un Nuevo País</v>
          </cell>
          <cell r="C717" t="str">
            <v>Buen Gobierno</v>
          </cell>
          <cell r="D717" t="str">
            <v>Promover y asegurar los intereses nacionales a traves de la política exterior y cooperación internacional</v>
          </cell>
          <cell r="E717" t="str">
            <v>Relaciones Exteriores</v>
          </cell>
          <cell r="F717" t="str">
            <v>MINRELACIONES</v>
          </cell>
          <cell r="G717" t="str">
            <v>Fomento y promoción de la cooperación internacional desde el sector de Relaciones Exteriores</v>
          </cell>
          <cell r="H717">
            <v>4321</v>
          </cell>
          <cell r="I717" t="str">
            <v>Instrumentos de cooperación bilateral diseñados</v>
          </cell>
          <cell r="J717" t="str">
            <v>Producto</v>
          </cell>
          <cell r="K717" t="str">
            <v>Sectorial</v>
          </cell>
          <cell r="L717" t="str">
            <v>SI</v>
          </cell>
          <cell r="M717" t="str">
            <v>NO</v>
          </cell>
          <cell r="N717" t="str">
            <v>NO</v>
          </cell>
          <cell r="O717" t="str">
            <v>SI</v>
          </cell>
          <cell r="P717" t="str">
            <v>Otro (Número de Instrumentos, programas y proyectos)</v>
          </cell>
          <cell r="Q717" t="str">
            <v>Semestral</v>
          </cell>
          <cell r="R717" t="str">
            <v>Acumulado</v>
          </cell>
          <cell r="S717">
            <v>28</v>
          </cell>
          <cell r="T717">
            <v>13</v>
          </cell>
          <cell r="U717">
            <v>9</v>
          </cell>
          <cell r="V717">
            <v>5</v>
          </cell>
          <cell r="W717">
            <v>4</v>
          </cell>
          <cell r="X717">
            <v>31</v>
          </cell>
          <cell r="Y717">
            <v>0</v>
          </cell>
          <cell r="Z717">
            <v>0</v>
          </cell>
          <cell r="AA717">
            <v>0</v>
          </cell>
          <cell r="AB717">
            <v>0</v>
          </cell>
          <cell r="AC717">
            <v>0</v>
          </cell>
          <cell r="AD717">
            <v>0</v>
          </cell>
          <cell r="AE717" t="str">
            <v>El 18 de abril, APC remitió para concepto jurídico del MRE el Convenio de Financiación del Proyecto FORPAZ, que tiene un monto de € 11 millones. APC también remitió para concepto jurídico el Convenio de Financiación del proyecto de Competitividad Regional</v>
          </cell>
          <cell r="AF717">
            <v>42490.208333333299</v>
          </cell>
          <cell r="AG717">
            <v>42501.673365393501</v>
          </cell>
          <cell r="AH717" t="str">
            <v>María Andrea Albán Durán</v>
          </cell>
          <cell r="AI717" t="str">
            <v>MariaAndrea.Alban@cancilleria.gov.co</v>
          </cell>
          <cell r="AJ717">
            <v>5</v>
          </cell>
          <cell r="AK717">
            <v>0</v>
          </cell>
          <cell r="AL717">
            <v>0</v>
          </cell>
        </row>
        <row r="718">
          <cell r="A718">
            <v>4322</v>
          </cell>
          <cell r="B718" t="str">
            <v>Todos por un Nuevo País</v>
          </cell>
          <cell r="C718" t="str">
            <v>Buen Gobierno</v>
          </cell>
          <cell r="D718" t="str">
            <v>Promover y asegurar los intereses nacionales a traves de la política exterior y cooperación internacional</v>
          </cell>
          <cell r="E718" t="str">
            <v>Relaciones Exteriores</v>
          </cell>
          <cell r="F718" t="str">
            <v>MINRELACIONES</v>
          </cell>
          <cell r="G718" t="str">
            <v>Fomento y promoción de la cooperación internacional desde el sector de Relaciones Exteriores</v>
          </cell>
          <cell r="H718">
            <v>4322</v>
          </cell>
          <cell r="I718" t="str">
            <v>Instrumentos de cooperación multilateral diseñados</v>
          </cell>
          <cell r="J718" t="str">
            <v>Gestión</v>
          </cell>
          <cell r="K718" t="str">
            <v>Sectorial</v>
          </cell>
          <cell r="L718" t="str">
            <v>SI</v>
          </cell>
          <cell r="M718" t="str">
            <v>NO</v>
          </cell>
          <cell r="N718" t="str">
            <v>NO</v>
          </cell>
          <cell r="O718" t="str">
            <v>NO</v>
          </cell>
          <cell r="P718" t="str">
            <v>Otro (Número de Instrumentos, programas y proyectos)</v>
          </cell>
          <cell r="Q718" t="str">
            <v>Semestral</v>
          </cell>
          <cell r="R718" t="str">
            <v>Acumulado</v>
          </cell>
          <cell r="S718">
            <v>11</v>
          </cell>
          <cell r="T718">
            <v>12</v>
          </cell>
          <cell r="U718">
            <v>0</v>
          </cell>
          <cell r="V718">
            <v>0</v>
          </cell>
          <cell r="W718">
            <v>0</v>
          </cell>
          <cell r="X718">
            <v>12</v>
          </cell>
          <cell r="Y718">
            <v>0</v>
          </cell>
          <cell r="Z718">
            <v>0</v>
          </cell>
          <cell r="AA718">
            <v>0</v>
          </cell>
          <cell r="AB718">
            <v>0</v>
          </cell>
          <cell r="AC718">
            <v>0</v>
          </cell>
          <cell r="AD718">
            <v>0</v>
          </cell>
          <cell r="AE718" t="str">
            <v>- Meta del cuatrienio cumplida con los 12 instrumentos de cooperación multilateral suscritos durante el año 2015, dentro de los cuales se encuentran el UNDAF, la OPSR y los marcos de cooperación con las siguientes Agencias de Naciones Unidas: FAO, ONU-Muj</v>
          </cell>
          <cell r="AF718">
            <v>42400.208333333299</v>
          </cell>
          <cell r="AG718">
            <v>42409.3963491088</v>
          </cell>
          <cell r="AH718" t="str">
            <v>María Andrea Albán Durán</v>
          </cell>
          <cell r="AI718" t="str">
            <v>MariaAndrea.Alban@cancilleria.gov.co</v>
          </cell>
          <cell r="AJ718">
            <v>5</v>
          </cell>
          <cell r="AK718">
            <v>0</v>
          </cell>
          <cell r="AL718">
            <v>0</v>
          </cell>
        </row>
        <row r="719">
          <cell r="A719">
            <v>4323</v>
          </cell>
          <cell r="B719" t="str">
            <v>Todos por un Nuevo País</v>
          </cell>
          <cell r="C719" t="str">
            <v>Buen Gobierno</v>
          </cell>
          <cell r="D719" t="str">
            <v>Promover y asegurar los intereses nacionales a traves de la política exterior y cooperación internacional</v>
          </cell>
          <cell r="E719" t="str">
            <v>Relaciones Exteriores</v>
          </cell>
          <cell r="F719" t="str">
            <v>MINRELACIONES</v>
          </cell>
          <cell r="G719" t="str">
            <v>Fomento y promoción de la cooperación internacional desde el sector de Relaciones Exteriores</v>
          </cell>
          <cell r="H719">
            <v>4323</v>
          </cell>
          <cell r="I719" t="str">
            <v>Programas bilaterales de cooperación Sur-Sur, en operación.</v>
          </cell>
          <cell r="J719" t="str">
            <v>Gestión</v>
          </cell>
          <cell r="K719" t="str">
            <v>Sectorial</v>
          </cell>
          <cell r="L719" t="str">
            <v>SI</v>
          </cell>
          <cell r="M719" t="str">
            <v>NO</v>
          </cell>
          <cell r="N719" t="str">
            <v>NO</v>
          </cell>
          <cell r="O719" t="str">
            <v>SI</v>
          </cell>
          <cell r="P719" t="str">
            <v>Otro (Número de Instrumentos, programas y proyectos)</v>
          </cell>
          <cell r="Q719" t="str">
            <v>Anual</v>
          </cell>
          <cell r="R719" t="str">
            <v>Acumulado</v>
          </cell>
          <cell r="S719">
            <v>31</v>
          </cell>
          <cell r="T719">
            <v>6</v>
          </cell>
          <cell r="U719">
            <v>8</v>
          </cell>
          <cell r="V719">
            <v>7</v>
          </cell>
          <cell r="W719">
            <v>6</v>
          </cell>
          <cell r="X719">
            <v>27</v>
          </cell>
          <cell r="Y719">
            <v>0</v>
          </cell>
          <cell r="Z719">
            <v>0</v>
          </cell>
          <cell r="AA719">
            <v>0</v>
          </cell>
          <cell r="AB719">
            <v>0</v>
          </cell>
          <cell r="AC719">
            <v>0</v>
          </cell>
          <cell r="AD719">
            <v>0</v>
          </cell>
          <cell r="AE719" t="str">
            <v>Durante el mes de abril de 2016 no se reportan avance cuantitativo, por cuanto se están adelantando la coordinación y negociación para la celebración de la VII Comisión Mixta de Cooperación Técnica y Científica con Costa Rica en el mes de mayo de 2016.</v>
          </cell>
          <cell r="AF719">
            <v>42490.208333333299</v>
          </cell>
          <cell r="AG719">
            <v>42501.673572569402</v>
          </cell>
          <cell r="AH719" t="str">
            <v>María Andrea Albán Durán</v>
          </cell>
          <cell r="AI719" t="str">
            <v>MariaAndrea.Alban@cancilleria.gov.co</v>
          </cell>
          <cell r="AJ719">
            <v>5</v>
          </cell>
          <cell r="AK719">
            <v>0</v>
          </cell>
          <cell r="AL719">
            <v>0</v>
          </cell>
        </row>
        <row r="720">
          <cell r="A720">
            <v>4324</v>
          </cell>
          <cell r="B720" t="str">
            <v>Todos por un Nuevo País</v>
          </cell>
          <cell r="C720" t="str">
            <v>Buen Gobierno</v>
          </cell>
          <cell r="D720" t="str">
            <v>Promover y asegurar los intereses nacionales a traves de la política exterior y cooperación internacional</v>
          </cell>
          <cell r="E720" t="str">
            <v>Relaciones Exteriores</v>
          </cell>
          <cell r="F720" t="str">
            <v>MINRELACIONES</v>
          </cell>
          <cell r="G720" t="str">
            <v>Fomento y promoción de la cooperación internacional desde el sector de Relaciones Exteriores</v>
          </cell>
          <cell r="H720">
            <v>4324</v>
          </cell>
          <cell r="I720" t="str">
            <v>Estrategias regionales de cooperación Sur-Sur, en operación</v>
          </cell>
          <cell r="J720" t="str">
            <v>Producto</v>
          </cell>
          <cell r="K720" t="str">
            <v>Sectorial</v>
          </cell>
          <cell r="L720" t="str">
            <v>SI</v>
          </cell>
          <cell r="M720" t="str">
            <v>NO</v>
          </cell>
          <cell r="N720" t="str">
            <v>NO</v>
          </cell>
          <cell r="O720" t="str">
            <v>SI</v>
          </cell>
          <cell r="P720" t="str">
            <v>Otro (Número de proyectos)</v>
          </cell>
          <cell r="Q720" t="str">
            <v>Anual</v>
          </cell>
          <cell r="R720" t="str">
            <v>Acumulado</v>
          </cell>
          <cell r="S720">
            <v>0</v>
          </cell>
          <cell r="T720">
            <v>1</v>
          </cell>
          <cell r="U720">
            <v>1</v>
          </cell>
          <cell r="V720">
            <v>1</v>
          </cell>
          <cell r="W720">
            <v>1</v>
          </cell>
          <cell r="X720">
            <v>4</v>
          </cell>
          <cell r="Y720">
            <v>0</v>
          </cell>
          <cell r="Z720">
            <v>0</v>
          </cell>
          <cell r="AA720">
            <v>0</v>
          </cell>
          <cell r="AB720">
            <v>0</v>
          </cell>
          <cell r="AC720">
            <v>0</v>
          </cell>
          <cell r="AD720">
            <v>0</v>
          </cell>
          <cell r="AE720" t="str">
            <v>En el marco de la Estrategia de Cooperación con el Sudeste Asiático, se inició la coordinación para la puesta en marcha del intercambio de experiencias y buenas prácticas en turismo de naturaleza y salud con Indonesia y Filipinas, la primera actividad ten</v>
          </cell>
          <cell r="AF720">
            <v>42490.208333333299</v>
          </cell>
          <cell r="AG720">
            <v>42501.670767442098</v>
          </cell>
          <cell r="AH720" t="str">
            <v>María Andrea Albán Durán</v>
          </cell>
          <cell r="AI720" t="str">
            <v>MariaAndrea.Alban@cancilleria.gov.co</v>
          </cell>
          <cell r="AJ720">
            <v>5</v>
          </cell>
          <cell r="AK720">
            <v>0</v>
          </cell>
          <cell r="AL720">
            <v>0</v>
          </cell>
        </row>
        <row r="721">
          <cell r="A721">
            <v>4314</v>
          </cell>
          <cell r="B721" t="str">
            <v>Todos por un Nuevo País</v>
          </cell>
          <cell r="C721" t="str">
            <v>Buen Gobierno</v>
          </cell>
          <cell r="D721" t="str">
            <v>Promover y asegurar los intereses nacionales a traves de la política exterior y cooperación internacional</v>
          </cell>
          <cell r="E721" t="str">
            <v>Relaciones Exteriores</v>
          </cell>
          <cell r="F721" t="str">
            <v>MINRELACIONES</v>
          </cell>
          <cell r="G721" t="str">
            <v>Asuntos multilaterales y participación en organismos internacionales y regionales</v>
          </cell>
          <cell r="H721">
            <v>4314</v>
          </cell>
          <cell r="I721" t="str">
            <v>Actividades culturales, académicas y deportivas de promoción de Colombia en el exterior</v>
          </cell>
          <cell r="J721" t="str">
            <v>Producto</v>
          </cell>
          <cell r="K721" t="str">
            <v>Sectorial</v>
          </cell>
          <cell r="L721" t="str">
            <v>SI</v>
          </cell>
          <cell r="M721" t="str">
            <v>NO</v>
          </cell>
          <cell r="N721" t="str">
            <v>NO</v>
          </cell>
          <cell r="O721" t="str">
            <v>SI</v>
          </cell>
          <cell r="P721" t="str">
            <v>Otro (Actividades)</v>
          </cell>
          <cell r="Q721" t="str">
            <v>Trimestral</v>
          </cell>
          <cell r="R721" t="str">
            <v>Acumulado</v>
          </cell>
          <cell r="S721">
            <v>1098</v>
          </cell>
          <cell r="T721">
            <v>179</v>
          </cell>
          <cell r="U721">
            <v>235</v>
          </cell>
          <cell r="V721">
            <v>247</v>
          </cell>
          <cell r="W721">
            <v>257</v>
          </cell>
          <cell r="X721">
            <v>918</v>
          </cell>
          <cell r="Y721">
            <v>21</v>
          </cell>
          <cell r="Z721">
            <v>8.94</v>
          </cell>
          <cell r="AA721">
            <v>220</v>
          </cell>
          <cell r="AB721">
            <v>23.97</v>
          </cell>
          <cell r="AC721">
            <v>42460.208333333299</v>
          </cell>
          <cell r="AD721">
            <v>42468.696443634297</v>
          </cell>
          <cell r="AE721" t="str">
            <v>Durante el mes de abril se avanzó en la preparación de las actividades culturales, académicas y deportivas, así como la logística necesaria para el envío de exposiciones, material promocional y de actividades que los implementan programados de mayo en ade</v>
          </cell>
          <cell r="AF721">
            <v>42490.208333333299</v>
          </cell>
          <cell r="AG721">
            <v>42501.666392361098</v>
          </cell>
          <cell r="AH721" t="str">
            <v>Luis Armando Soto</v>
          </cell>
          <cell r="AI721" t="str">
            <v>luis.soto@cancilleria.gov.co</v>
          </cell>
          <cell r="AJ721">
            <v>5</v>
          </cell>
          <cell r="AK721">
            <v>42551.208333333299</v>
          </cell>
          <cell r="AL721">
            <v>-48</v>
          </cell>
        </row>
        <row r="722">
          <cell r="A722">
            <v>4315</v>
          </cell>
          <cell r="B722" t="str">
            <v>Todos por un Nuevo País</v>
          </cell>
          <cell r="C722" t="str">
            <v>Buen Gobierno</v>
          </cell>
          <cell r="D722" t="str">
            <v>Promover y asegurar los intereses nacionales a traves de la política exterior y cooperación internacional</v>
          </cell>
          <cell r="E722" t="str">
            <v>Relaciones Exteriores</v>
          </cell>
          <cell r="F722" t="str">
            <v>MINRELACIONES</v>
          </cell>
          <cell r="G722" t="str">
            <v>Asuntos multilaterales y participación en organismos internacionales y regionales</v>
          </cell>
          <cell r="H722">
            <v>4315</v>
          </cell>
          <cell r="I722" t="str">
            <v>Participación en foros regionales y multilaterales para la promoción y defensa de intereses nacionales</v>
          </cell>
          <cell r="J722" t="str">
            <v>Producto</v>
          </cell>
          <cell r="K722" t="str">
            <v>Sectorial</v>
          </cell>
          <cell r="L722" t="str">
            <v>SI</v>
          </cell>
          <cell r="M722" t="str">
            <v>NO</v>
          </cell>
          <cell r="N722" t="str">
            <v>NO</v>
          </cell>
          <cell r="O722" t="str">
            <v>SI</v>
          </cell>
          <cell r="P722" t="str">
            <v>Otro (Acciones)</v>
          </cell>
          <cell r="Q722" t="str">
            <v>Trimestral</v>
          </cell>
          <cell r="R722" t="str">
            <v>Acumulado</v>
          </cell>
          <cell r="S722">
            <v>63</v>
          </cell>
          <cell r="T722">
            <v>39</v>
          </cell>
          <cell r="U722">
            <v>40</v>
          </cell>
          <cell r="V722">
            <v>37</v>
          </cell>
          <cell r="W722">
            <v>39</v>
          </cell>
          <cell r="X722">
            <v>155</v>
          </cell>
          <cell r="Y722">
            <v>8</v>
          </cell>
          <cell r="Z722">
            <v>20</v>
          </cell>
          <cell r="AA722">
            <v>47</v>
          </cell>
          <cell r="AB722">
            <v>30.32</v>
          </cell>
          <cell r="AC722">
            <v>42460.208333333299</v>
          </cell>
          <cell r="AD722">
            <v>42468.428767824102</v>
          </cell>
          <cell r="AE722" t="str">
            <v>Se adelantaron las siguientes acciones: preparación de insumos para la realización de dos (2) intervenciones, en el marco del 157° periodo de sesiones de la Comisión Interamericana de Derechos Humanos, X Reunión de Ministros de Relaciones Exteriores de la</v>
          </cell>
          <cell r="AF722">
            <v>42490.208333333299</v>
          </cell>
          <cell r="AG722">
            <v>42501.4781679398</v>
          </cell>
          <cell r="AH722" t="str">
            <v>Francisco Javier Echeverri Lara</v>
          </cell>
          <cell r="AI722" t="str">
            <v>francisco.echeverri@cancillaria.gov.co</v>
          </cell>
          <cell r="AJ722">
            <v>5</v>
          </cell>
          <cell r="AK722">
            <v>42551.208333333299</v>
          </cell>
          <cell r="AL722">
            <v>-48</v>
          </cell>
        </row>
        <row r="723">
          <cell r="A723">
            <v>5204</v>
          </cell>
          <cell r="B723" t="str">
            <v>Todos por un Nuevo País</v>
          </cell>
          <cell r="C723" t="str">
            <v>Buen Gobierno</v>
          </cell>
          <cell r="D723" t="str">
            <v>Promover y asegurar los intereses nacionales a traves de la política exterior y cooperación internacional</v>
          </cell>
          <cell r="E723" t="str">
            <v>Relaciones Exteriores</v>
          </cell>
          <cell r="F723" t="str">
            <v>MINRELACIONES</v>
          </cell>
          <cell r="G723" t="str">
            <v>Asuntos multilaterales y participación en organismos internacionales y regionales</v>
          </cell>
          <cell r="H723">
            <v>5204</v>
          </cell>
          <cell r="I723" t="str">
            <v>Niños, niñas y adolescentes beneficiados por la iniciativa de diplomacia deportiva y cultural.</v>
          </cell>
          <cell r="J723" t="str">
            <v>Producto</v>
          </cell>
          <cell r="K723" t="str">
            <v>Sectorial</v>
          </cell>
          <cell r="L723" t="str">
            <v>NO</v>
          </cell>
          <cell r="M723" t="str">
            <v>NO</v>
          </cell>
          <cell r="N723" t="str">
            <v>NO</v>
          </cell>
          <cell r="O723" t="str">
            <v>NO</v>
          </cell>
          <cell r="P723" t="str">
            <v>Número de niños, niñas y adolescentes</v>
          </cell>
          <cell r="Q723" t="str">
            <v>Trimestral</v>
          </cell>
          <cell r="R723" t="str">
            <v>Flujo</v>
          </cell>
          <cell r="S723">
            <v>816</v>
          </cell>
          <cell r="T723">
            <v>1041</v>
          </cell>
          <cell r="U723">
            <v>1266</v>
          </cell>
          <cell r="V723">
            <v>1491</v>
          </cell>
          <cell r="W723">
            <v>1658</v>
          </cell>
          <cell r="X723">
            <v>1658</v>
          </cell>
          <cell r="Y723">
            <v>1084</v>
          </cell>
          <cell r="Z723">
            <v>85.623999999999995</v>
          </cell>
          <cell r="AA723">
            <v>1059</v>
          </cell>
          <cell r="AB723">
            <v>63.872</v>
          </cell>
          <cell r="AC723">
            <v>42460.208333333299</v>
          </cell>
          <cell r="AD723">
            <v>42500.640919675898</v>
          </cell>
          <cell r="AE723" t="str">
            <v>Durante el mes de abril se avanzó en la preparación de los intercambios deportivos y culturales, así como en la logística necesaria para el desarrollo de los intercambios y actividades que los implementan programados de mayo en adelante. En abril se reali</v>
          </cell>
          <cell r="AF723">
            <v>42490.208333333299</v>
          </cell>
          <cell r="AG723">
            <v>42501.669867395802</v>
          </cell>
          <cell r="AH723" t="str">
            <v>Luis Armando Soto</v>
          </cell>
          <cell r="AI723" t="str">
            <v>luis.soto@cancilleria.gov.co</v>
          </cell>
          <cell r="AJ723">
            <v>3</v>
          </cell>
          <cell r="AK723">
            <v>42551.208333333299</v>
          </cell>
          <cell r="AL723">
            <v>-46</v>
          </cell>
        </row>
        <row r="724">
          <cell r="A724">
            <v>4316</v>
          </cell>
          <cell r="B724" t="str">
            <v>Todos por un Nuevo País</v>
          </cell>
          <cell r="C724" t="str">
            <v>Buen Gobierno</v>
          </cell>
          <cell r="D724" t="str">
            <v>Promover y asegurar los intereses nacionales a traves de la política exterior y cooperación internacional</v>
          </cell>
          <cell r="E724" t="str">
            <v>Relaciones Exteriores</v>
          </cell>
          <cell r="F724" t="str">
            <v>MINRELACIONES</v>
          </cell>
          <cell r="G724" t="str">
            <v>Política Migratoria</v>
          </cell>
          <cell r="H724">
            <v>4316</v>
          </cell>
          <cell r="I724" t="str">
            <v>Consulados móviles instalados</v>
          </cell>
          <cell r="J724" t="str">
            <v>Producto</v>
          </cell>
          <cell r="K724" t="str">
            <v>Sectorial</v>
          </cell>
          <cell r="L724" t="str">
            <v>SI</v>
          </cell>
          <cell r="M724" t="str">
            <v>NO</v>
          </cell>
          <cell r="N724" t="str">
            <v>NO</v>
          </cell>
          <cell r="O724" t="str">
            <v>SI</v>
          </cell>
          <cell r="P724" t="str">
            <v>Otro (Consulados móviles)</v>
          </cell>
          <cell r="Q724" t="str">
            <v>Trimestral</v>
          </cell>
          <cell r="R724" t="str">
            <v>Acumulado</v>
          </cell>
          <cell r="S724">
            <v>521</v>
          </cell>
          <cell r="T724">
            <v>120</v>
          </cell>
          <cell r="U724">
            <v>120</v>
          </cell>
          <cell r="V724">
            <v>120</v>
          </cell>
          <cell r="W724">
            <v>65</v>
          </cell>
          <cell r="X724">
            <v>425</v>
          </cell>
          <cell r="Y724">
            <v>22</v>
          </cell>
          <cell r="Z724">
            <v>18.329999999999998</v>
          </cell>
          <cell r="AA724">
            <v>182</v>
          </cell>
          <cell r="AB724">
            <v>42.82</v>
          </cell>
          <cell r="AC724">
            <v>42460.208333333299</v>
          </cell>
          <cell r="AD724">
            <v>42467.696005092599</v>
          </cell>
          <cell r="AE724"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4">
            <v>42490.208333333299</v>
          </cell>
          <cell r="AG724">
            <v>42500.451782638898</v>
          </cell>
          <cell r="AH724" t="str">
            <v>Javier Darío Higuera Angel</v>
          </cell>
          <cell r="AI724" t="str">
            <v>javier.higuera@cancilleria.gov.co</v>
          </cell>
          <cell r="AJ724">
            <v>5</v>
          </cell>
          <cell r="AK724">
            <v>42551.208333333299</v>
          </cell>
          <cell r="AL724">
            <v>-48</v>
          </cell>
        </row>
        <row r="725">
          <cell r="A725">
            <v>4317</v>
          </cell>
          <cell r="B725" t="str">
            <v>Todos por un Nuevo País</v>
          </cell>
          <cell r="C725" t="str">
            <v>Buen Gobierno</v>
          </cell>
          <cell r="D725" t="str">
            <v>Promover y asegurar los intereses nacionales a traves de la política exterior y cooperación internacional</v>
          </cell>
          <cell r="E725" t="str">
            <v>Relaciones Exteriores</v>
          </cell>
          <cell r="F725" t="str">
            <v>MINRELACIONES</v>
          </cell>
          <cell r="G725" t="str">
            <v>Política Migratoria</v>
          </cell>
          <cell r="H725">
            <v>4317</v>
          </cell>
          <cell r="I725" t="str">
            <v>Puntos totales de atención migratoria fortalecidos</v>
          </cell>
          <cell r="J725" t="str">
            <v>Producto</v>
          </cell>
          <cell r="K725" t="str">
            <v>Sectorial</v>
          </cell>
          <cell r="L725" t="str">
            <v>SI</v>
          </cell>
          <cell r="M725" t="str">
            <v>NO</v>
          </cell>
          <cell r="N725" t="str">
            <v>NO</v>
          </cell>
          <cell r="O725" t="str">
            <v>SI</v>
          </cell>
          <cell r="P725" t="str">
            <v>Otro (Puntos de atención)</v>
          </cell>
          <cell r="Q725" t="str">
            <v>Semestral</v>
          </cell>
          <cell r="R725" t="str">
            <v>Capacidad</v>
          </cell>
          <cell r="S725">
            <v>64</v>
          </cell>
          <cell r="T725">
            <v>65</v>
          </cell>
          <cell r="U725">
            <v>66</v>
          </cell>
          <cell r="V725">
            <v>67</v>
          </cell>
          <cell r="W725">
            <v>67</v>
          </cell>
          <cell r="X725">
            <v>67</v>
          </cell>
          <cell r="Y725">
            <v>0</v>
          </cell>
          <cell r="Z725">
            <v>0</v>
          </cell>
          <cell r="AA725">
            <v>0</v>
          </cell>
          <cell r="AB725">
            <v>0</v>
          </cell>
          <cell r="AC725">
            <v>0</v>
          </cell>
          <cell r="AD725">
            <v>0</v>
          </cell>
          <cell r="AE725" t="str">
            <v>Se avanza en la Construcción de una balsa flotante sobre el río Amazonas como punto de control migratorio fluvial, en donde después de reiniciadas las obras, se realiza una visita técnica con las partes involucradas (Consorcio Balsa del Amazonas, Gobernac</v>
          </cell>
          <cell r="AF725">
            <v>42490.208333333299</v>
          </cell>
          <cell r="AG725">
            <v>42502.439301504601</v>
          </cell>
          <cell r="AH725" t="str">
            <v>Cristhian Alexander Caballero Mora</v>
          </cell>
          <cell r="AI725" t="str">
            <v>cristhian.caballero@migracioncolombia.gov.co</v>
          </cell>
          <cell r="AJ725">
            <v>5</v>
          </cell>
          <cell r="AK725">
            <v>0</v>
          </cell>
          <cell r="AL725">
            <v>0</v>
          </cell>
        </row>
        <row r="726">
          <cell r="A726">
            <v>4319</v>
          </cell>
          <cell r="B726" t="str">
            <v>Todos por un Nuevo País</v>
          </cell>
          <cell r="C726" t="str">
            <v>Buen Gobierno</v>
          </cell>
          <cell r="D726" t="str">
            <v>Promover y asegurar los intereses nacionales a traves de la política exterior y cooperación internacional</v>
          </cell>
          <cell r="E726" t="str">
            <v>Relaciones Exteriores</v>
          </cell>
          <cell r="F726" t="str">
            <v>MINRELACIONES</v>
          </cell>
          <cell r="G726" t="str">
            <v>Política Migratoria</v>
          </cell>
          <cell r="H726">
            <v>4319</v>
          </cell>
          <cell r="I726" t="str">
            <v>Intervenciones para atender las prioridades de la política exterior y el servicio al ciudadano fortalecidas</v>
          </cell>
          <cell r="J726" t="str">
            <v>Producto</v>
          </cell>
          <cell r="K726" t="str">
            <v>Sectorial</v>
          </cell>
          <cell r="L726" t="str">
            <v>SI</v>
          </cell>
          <cell r="M726" t="str">
            <v>NO</v>
          </cell>
          <cell r="N726" t="str">
            <v>NO</v>
          </cell>
          <cell r="O726" t="str">
            <v>SI</v>
          </cell>
          <cell r="P726" t="str">
            <v>Otro (Sedes)</v>
          </cell>
          <cell r="Q726" t="str">
            <v>Trimestral</v>
          </cell>
          <cell r="R726" t="str">
            <v>Acumulado</v>
          </cell>
          <cell r="S726">
            <v>125</v>
          </cell>
          <cell r="T726">
            <v>26</v>
          </cell>
          <cell r="U726">
            <v>26</v>
          </cell>
          <cell r="V726">
            <v>26</v>
          </cell>
          <cell r="W726">
            <v>26</v>
          </cell>
          <cell r="X726">
            <v>104</v>
          </cell>
          <cell r="Y726">
            <v>11</v>
          </cell>
          <cell r="Z726">
            <v>42.31</v>
          </cell>
          <cell r="AA726">
            <v>60</v>
          </cell>
          <cell r="AB726">
            <v>57.69</v>
          </cell>
          <cell r="AC726">
            <v>42460.208333333299</v>
          </cell>
          <cell r="AD726">
            <v>42471.460241284702</v>
          </cell>
          <cell r="AE726" t="str">
            <v>Durante este periodo se ha avanzado en el mantenimiento y dotación de las misiones de Colombia en el exterior.</v>
          </cell>
          <cell r="AF726">
            <v>42490.208333333299</v>
          </cell>
          <cell r="AG726">
            <v>42501.635307789402</v>
          </cell>
          <cell r="AH726" t="str">
            <v>Luis Fernando Críales Gutierrez</v>
          </cell>
          <cell r="AI726" t="str">
            <v>luis.criales@cancilleria.gov.co</v>
          </cell>
          <cell r="AJ726">
            <v>5</v>
          </cell>
          <cell r="AK726">
            <v>42551.208333333299</v>
          </cell>
          <cell r="AL726">
            <v>-48</v>
          </cell>
        </row>
        <row r="727">
          <cell r="A727">
            <v>5216</v>
          </cell>
          <cell r="B727" t="str">
            <v>Todos por un Nuevo País</v>
          </cell>
          <cell r="C727" t="str">
            <v>Buen Gobierno</v>
          </cell>
          <cell r="D727" t="str">
            <v>Promover y asegurar los intereses nacionales a traves de la política exterior y cooperación internacional</v>
          </cell>
          <cell r="E727" t="str">
            <v>Relaciones Exteriores</v>
          </cell>
          <cell r="F727" t="str">
            <v>MINRELACIONES</v>
          </cell>
          <cell r="G727" t="str">
            <v>Política Migratoria</v>
          </cell>
          <cell r="H727">
            <v>5216</v>
          </cell>
          <cell r="I727" t="str">
            <v>Actuaciones consulares realizadas a través de Consulados Móviles</v>
          </cell>
          <cell r="J727" t="str">
            <v>Producto</v>
          </cell>
          <cell r="K727" t="str">
            <v>Sectorial</v>
          </cell>
          <cell r="L727" t="str">
            <v>NO</v>
          </cell>
          <cell r="M727" t="str">
            <v>NO</v>
          </cell>
          <cell r="N727" t="str">
            <v>NO</v>
          </cell>
          <cell r="O727" t="str">
            <v>SI</v>
          </cell>
          <cell r="P727" t="str">
            <v>Número de actuaciones consulares</v>
          </cell>
          <cell r="Q727" t="str">
            <v>Mensual</v>
          </cell>
          <cell r="R727" t="str">
            <v>Acumulado</v>
          </cell>
          <cell r="S727">
            <v>73607</v>
          </cell>
          <cell r="T727">
            <v>20000</v>
          </cell>
          <cell r="U727">
            <v>14000</v>
          </cell>
          <cell r="V727">
            <v>14000</v>
          </cell>
          <cell r="W727">
            <v>8400</v>
          </cell>
          <cell r="X727">
            <v>56400</v>
          </cell>
          <cell r="Y727">
            <v>5610</v>
          </cell>
          <cell r="Z727">
            <v>40.070999999999998</v>
          </cell>
          <cell r="AA727">
            <v>33676</v>
          </cell>
          <cell r="AB727">
            <v>59.709000000000003</v>
          </cell>
          <cell r="AC727">
            <v>42490.208333333299</v>
          </cell>
          <cell r="AD727">
            <v>42501.665787418999</v>
          </cell>
          <cell r="AE727" t="str">
            <v xml:space="preserve">De acuerdo al Plan Anual de Consulados Móviles para el mes de Abril, se realizaron 13 consulados móviles en: Madrid (Castilla y León), Newark (Englewood), San Francisco (Denver Colorado), Barcelona (Girona, Lleida y Zaragoza), Nueva Loja (Zamora, Macas), </v>
          </cell>
          <cell r="AF727">
            <v>42490.208333333299</v>
          </cell>
          <cell r="AG727">
            <v>42501.665787268503</v>
          </cell>
          <cell r="AH727" t="str">
            <v>Javier Darío Higuera Angel</v>
          </cell>
          <cell r="AI727" t="str">
            <v>javier.higuera@cancilleria.gov.co</v>
          </cell>
          <cell r="AJ727">
            <v>7</v>
          </cell>
          <cell r="AK727">
            <v>42520.208333333299</v>
          </cell>
          <cell r="AL727">
            <v>-20</v>
          </cell>
        </row>
        <row r="728">
          <cell r="A728">
            <v>4312</v>
          </cell>
          <cell r="B728" t="str">
            <v>Todos por un Nuevo País</v>
          </cell>
          <cell r="C728" t="str">
            <v>Buen Gobierno</v>
          </cell>
          <cell r="D728" t="str">
            <v>Promover y asegurar los intereses nacionales a traves de la política exterior y cooperación internacional</v>
          </cell>
          <cell r="E728" t="str">
            <v>Relaciones Exteriores</v>
          </cell>
          <cell r="F728" t="str">
            <v>MINRELACIONES</v>
          </cell>
          <cell r="G728" t="str">
            <v>Gestión de asuntos geoestratégicos</v>
          </cell>
          <cell r="H728">
            <v>4312</v>
          </cell>
          <cell r="I728" t="str">
            <v>Acciones estratégicas desarrolladas para la promoción de los intereses nacionales en el marco de las prioridades de la política exterior</v>
          </cell>
          <cell r="J728" t="str">
            <v>Producto</v>
          </cell>
          <cell r="K728" t="str">
            <v>Sectorial</v>
          </cell>
          <cell r="L728" t="str">
            <v>SI</v>
          </cell>
          <cell r="M728" t="str">
            <v>NO</v>
          </cell>
          <cell r="N728" t="str">
            <v>NO</v>
          </cell>
          <cell r="O728" t="str">
            <v>SI</v>
          </cell>
          <cell r="P728" t="str">
            <v>Porcentaje</v>
          </cell>
          <cell r="Q728" t="str">
            <v>Trimestral</v>
          </cell>
          <cell r="R728" t="str">
            <v>Stock</v>
          </cell>
          <cell r="S728">
            <v>100</v>
          </cell>
          <cell r="T728">
            <v>100</v>
          </cell>
          <cell r="U728">
            <v>100</v>
          </cell>
          <cell r="V728">
            <v>100</v>
          </cell>
          <cell r="W728">
            <v>100</v>
          </cell>
          <cell r="X728">
            <v>100</v>
          </cell>
          <cell r="Y728">
            <v>37</v>
          </cell>
          <cell r="Z728">
            <v>37</v>
          </cell>
          <cell r="AA728">
            <v>37</v>
          </cell>
          <cell r="AB728">
            <v>37</v>
          </cell>
          <cell r="AC728">
            <v>42460.208333333299</v>
          </cell>
          <cell r="AD728">
            <v>42471.444688576397</v>
          </cell>
          <cell r="AE728" t="str">
            <v>Durante este periodo se realizaron 4 acciones para consolidar y lograr la consecución de resultados de las agendas bilaterales a nivel global (socios tradicionales y no tradicionales), 20 actividades culturales, académicas y deportivas de promoción de Col</v>
          </cell>
          <cell r="AF728">
            <v>42490.208333333299</v>
          </cell>
          <cell r="AG728">
            <v>42500.720282754599</v>
          </cell>
          <cell r="AH728" t="str">
            <v>Liz Alexi Jerez Araque</v>
          </cell>
          <cell r="AI728" t="str">
            <v>liz.jerez@cancilleria.gov.co</v>
          </cell>
          <cell r="AJ728">
            <v>5</v>
          </cell>
          <cell r="AK728">
            <v>42551.208333333299</v>
          </cell>
          <cell r="AL728">
            <v>-48</v>
          </cell>
        </row>
        <row r="729">
          <cell r="A729">
            <v>4313</v>
          </cell>
          <cell r="B729" t="str">
            <v>Todos por un Nuevo País</v>
          </cell>
          <cell r="C729" t="str">
            <v>Buen Gobierno</v>
          </cell>
          <cell r="D729" t="str">
            <v>Promover y asegurar los intereses nacionales a traves de la política exterior y cooperación internacional</v>
          </cell>
          <cell r="E729" t="str">
            <v>Relaciones Exteriores</v>
          </cell>
          <cell r="F729" t="str">
            <v>MINRELACIONES</v>
          </cell>
          <cell r="G729" t="str">
            <v>Gestión de asuntos geoestratégicos</v>
          </cell>
          <cell r="H729">
            <v>4313</v>
          </cell>
          <cell r="I729" t="str">
            <v>Acciones para consolidar y lograr la consecución de resultados de las agendas bilaterales a nivel global (socios tradicionales y no tradicionales)</v>
          </cell>
          <cell r="J729" t="str">
            <v>Producto</v>
          </cell>
          <cell r="K729" t="str">
            <v>Sectorial</v>
          </cell>
          <cell r="L729" t="str">
            <v>SI</v>
          </cell>
          <cell r="M729" t="str">
            <v>NO</v>
          </cell>
          <cell r="N729" t="str">
            <v>NO</v>
          </cell>
          <cell r="O729" t="str">
            <v>SI</v>
          </cell>
          <cell r="P729" t="str">
            <v>Otro (Acciones)</v>
          </cell>
          <cell r="Q729" t="str">
            <v>Trimestral</v>
          </cell>
          <cell r="R729" t="str">
            <v>Capacidad</v>
          </cell>
          <cell r="S729">
            <v>152</v>
          </cell>
          <cell r="T729">
            <v>207</v>
          </cell>
          <cell r="U729">
            <v>261</v>
          </cell>
          <cell r="V729">
            <v>303</v>
          </cell>
          <cell r="W729">
            <v>328</v>
          </cell>
          <cell r="X729">
            <v>328</v>
          </cell>
          <cell r="Y729">
            <v>232</v>
          </cell>
          <cell r="Z729">
            <v>73.39</v>
          </cell>
          <cell r="AA729">
            <v>232</v>
          </cell>
          <cell r="AB729">
            <v>45.46</v>
          </cell>
          <cell r="AC729">
            <v>42460.208333333299</v>
          </cell>
          <cell r="AD729">
            <v>42468.629348530099</v>
          </cell>
          <cell r="AE729" t="str">
            <v>Durante el mes de abril de 2016, se hizo seguimiento al proceso de saneamiento del Convenio Andrés Bello, se anunció el upgrade de la misión diplomática de Finlandia en Bogotá, se avanzó en la negociación del acuerdo de exención de visado con Georgia y se</v>
          </cell>
          <cell r="AF729">
            <v>42490.208333333299</v>
          </cell>
          <cell r="AG729">
            <v>42501.480142210603</v>
          </cell>
          <cell r="AH729" t="str">
            <v>Juan Guillermo Castro Benetti</v>
          </cell>
          <cell r="AI729" t="str">
            <v>juan.castro@cancilleria.gov.co</v>
          </cell>
          <cell r="AJ729">
            <v>5</v>
          </cell>
          <cell r="AK729">
            <v>42551.208333333299</v>
          </cell>
          <cell r="AL729">
            <v>-48</v>
          </cell>
        </row>
        <row r="730">
          <cell r="A730">
            <v>4318</v>
          </cell>
          <cell r="B730" t="str">
            <v>Todos por un Nuevo País</v>
          </cell>
          <cell r="C730" t="str">
            <v>Buen Gobierno</v>
          </cell>
          <cell r="D730" t="str">
            <v>Promover y asegurar los intereses nacionales a traves de la política exterior y cooperación internacional</v>
          </cell>
          <cell r="E730" t="str">
            <v>Relaciones Exteriores</v>
          </cell>
          <cell r="F730" t="str">
            <v>MINRELACIONES</v>
          </cell>
          <cell r="G730" t="str">
            <v>Soberanía Territorial y Desarrollo Fronterizo</v>
          </cell>
          <cell r="H730">
            <v>4318</v>
          </cell>
          <cell r="I730" t="str">
            <v>Municipios y corregimientos departamentales fronterizos intervenidos con proyectos de impacto social y económico en zonas rurales</v>
          </cell>
          <cell r="J730" t="str">
            <v>Producto</v>
          </cell>
          <cell r="K730" t="str">
            <v>Sectorial</v>
          </cell>
          <cell r="L730" t="str">
            <v>SI</v>
          </cell>
          <cell r="M730" t="str">
            <v>NO</v>
          </cell>
          <cell r="N730" t="str">
            <v>NO</v>
          </cell>
          <cell r="O730" t="str">
            <v>SI</v>
          </cell>
          <cell r="P730" t="str">
            <v>Otro (Municipios)</v>
          </cell>
          <cell r="Q730" t="str">
            <v>Trimestral</v>
          </cell>
          <cell r="R730" t="str">
            <v>Acumulado</v>
          </cell>
          <cell r="S730">
            <v>0</v>
          </cell>
          <cell r="T730">
            <v>5</v>
          </cell>
          <cell r="U730">
            <v>5</v>
          </cell>
          <cell r="V730">
            <v>5</v>
          </cell>
          <cell r="W730">
            <v>5</v>
          </cell>
          <cell r="X730">
            <v>20</v>
          </cell>
          <cell r="Y730">
            <v>3</v>
          </cell>
          <cell r="Z730">
            <v>60</v>
          </cell>
          <cell r="AA730">
            <v>8</v>
          </cell>
          <cell r="AB730">
            <v>40</v>
          </cell>
          <cell r="AC730">
            <v>42460.208333333299</v>
          </cell>
          <cell r="AD730">
            <v>42468.631222766198</v>
          </cell>
          <cell r="AE730" t="str">
            <v>En el mes de abril avanzó en la suscripción de contratos mediante los cuales se ejecutarán proyectos de impacto social y económico en diferentes municipios de frontera. Una vez inicie la ejecución de estos proyectos, se determinarán las intervenciones int</v>
          </cell>
          <cell r="AF730">
            <v>42490.208333333299</v>
          </cell>
          <cell r="AG730">
            <v>42501.433133298597</v>
          </cell>
          <cell r="AH730" t="str">
            <v>Jorge Humberto Guzmán González</v>
          </cell>
          <cell r="AI730" t="str">
            <v>jorge.guzman@cancilleria.gov.co</v>
          </cell>
          <cell r="AJ730">
            <v>5</v>
          </cell>
          <cell r="AK730">
            <v>42551.208333333299</v>
          </cell>
          <cell r="AL730">
            <v>-48</v>
          </cell>
        </row>
        <row r="731">
          <cell r="A731">
            <v>5217</v>
          </cell>
          <cell r="B731" t="str">
            <v>Todos por un Nuevo País</v>
          </cell>
          <cell r="C731" t="str">
            <v>Buen Gobierno</v>
          </cell>
          <cell r="D731" t="str">
            <v>Promover y asegurar los intereses nacionales a traves de la política exterior y cooperación internacional</v>
          </cell>
          <cell r="E731" t="str">
            <v>Relaciones Exteriores</v>
          </cell>
          <cell r="F731" t="str">
            <v>MINRELACIONES</v>
          </cell>
          <cell r="G731" t="str">
            <v>Soberanía Territorial y Desarrollo Fronterizo</v>
          </cell>
          <cell r="H731">
            <v>5217</v>
          </cell>
          <cell r="I731" t="str">
            <v>Proyectos de impacto social y económico en zonas de frontera (en implementación)</v>
          </cell>
          <cell r="J731" t="str">
            <v>Producto</v>
          </cell>
          <cell r="K731" t="str">
            <v>Sectorial</v>
          </cell>
          <cell r="L731" t="str">
            <v>NO</v>
          </cell>
          <cell r="M731" t="str">
            <v>NO</v>
          </cell>
          <cell r="N731" t="str">
            <v>NO</v>
          </cell>
          <cell r="O731" t="str">
            <v>SI</v>
          </cell>
          <cell r="P731" t="str">
            <v>Proyectos</v>
          </cell>
          <cell r="Q731" t="str">
            <v>Semestral</v>
          </cell>
          <cell r="R731" t="str">
            <v>Capacidad</v>
          </cell>
          <cell r="S731">
            <v>335</v>
          </cell>
          <cell r="T731">
            <v>528</v>
          </cell>
          <cell r="U731">
            <v>528</v>
          </cell>
          <cell r="V731">
            <v>578</v>
          </cell>
          <cell r="W731">
            <v>635</v>
          </cell>
          <cell r="X731">
            <v>635</v>
          </cell>
          <cell r="Y731">
            <v>0</v>
          </cell>
          <cell r="Z731">
            <v>0</v>
          </cell>
          <cell r="AA731">
            <v>0</v>
          </cell>
          <cell r="AB731">
            <v>0</v>
          </cell>
          <cell r="AC731">
            <v>0</v>
          </cell>
          <cell r="AD731">
            <v>0</v>
          </cell>
          <cell r="AE731" t="str">
            <v>En el mes de abril el PFP mantuvo el número de proyectos en implementación reportados con anterioridad.</v>
          </cell>
          <cell r="AF731">
            <v>42490.208333333299</v>
          </cell>
          <cell r="AG731">
            <v>42501.432801273098</v>
          </cell>
          <cell r="AH731" t="str">
            <v>Jorge Humberto Guzmán González</v>
          </cell>
          <cell r="AI731" t="str">
            <v>jorge.guzman@cancilleria.gov.co</v>
          </cell>
          <cell r="AJ731">
            <v>5</v>
          </cell>
          <cell r="AK731">
            <v>0</v>
          </cell>
          <cell r="AL731">
            <v>0</v>
          </cell>
        </row>
        <row r="732">
          <cell r="A732">
            <v>5256</v>
          </cell>
          <cell r="B732" t="str">
            <v>Todos por un Nuevo País</v>
          </cell>
          <cell r="C732" t="str">
            <v>Buen Gobierno</v>
          </cell>
          <cell r="D732" t="str">
            <v>Promover y asegurar los intereses nacionales a traves de la política exterior y cooperación internacional</v>
          </cell>
          <cell r="E732" t="str">
            <v>Relaciones Exteriores</v>
          </cell>
          <cell r="F732" t="str">
            <v>MINRELACIONES</v>
          </cell>
          <cell r="G732" t="str">
            <v>Grupos Étnicos - Relaciones Exteriores</v>
          </cell>
          <cell r="H732">
            <v>5256</v>
          </cell>
          <cell r="I732" t="str">
            <v>Porcentaje de sesiones de comisiones regionales en las que participaron representantes de la comunidad Rrom</v>
          </cell>
          <cell r="J732" t="str">
            <v>Producto</v>
          </cell>
          <cell r="K732" t="str">
            <v>Sectorial</v>
          </cell>
          <cell r="L732" t="str">
            <v>NO</v>
          </cell>
          <cell r="M732" t="str">
            <v>NO</v>
          </cell>
          <cell r="N732" t="str">
            <v>NO</v>
          </cell>
          <cell r="O732" t="str">
            <v>SI</v>
          </cell>
          <cell r="P732" t="str">
            <v>Porcentaje</v>
          </cell>
          <cell r="Q732" t="str">
            <v>Semestral</v>
          </cell>
          <cell r="R732" t="str">
            <v>Capacidad</v>
          </cell>
          <cell r="S732">
            <v>0</v>
          </cell>
          <cell r="T732">
            <v>100</v>
          </cell>
          <cell r="U732">
            <v>100</v>
          </cell>
          <cell r="V732">
            <v>100</v>
          </cell>
          <cell r="W732">
            <v>100</v>
          </cell>
          <cell r="X732">
            <v>100</v>
          </cell>
          <cell r="Y732">
            <v>0</v>
          </cell>
          <cell r="Z732">
            <v>0</v>
          </cell>
          <cell r="AA732">
            <v>0</v>
          </cell>
          <cell r="AB732">
            <v>0</v>
          </cell>
          <cell r="AC732">
            <v>0</v>
          </cell>
          <cell r="AD732">
            <v>0</v>
          </cell>
          <cell r="AE732" t="str">
            <v xml:space="preserve">El mes de abril hace parte del plazo en el que las entidades de Gobierno Nacional deberán estudiar internamente qué tipo de recursos están pendientes de asignar a programas o proyectos en el marco del Conpes 3805. Lo anterior se lleva a cabo de acuerdo a </v>
          </cell>
          <cell r="AF732">
            <v>42490.208333333299</v>
          </cell>
          <cell r="AG732">
            <v>42501.432368252303</v>
          </cell>
          <cell r="AH732" t="str">
            <v>Jorge Humberto Guzmán González</v>
          </cell>
          <cell r="AI732" t="str">
            <v>jorge.guzman@cancilleria.gov.co</v>
          </cell>
          <cell r="AJ732">
            <v>5</v>
          </cell>
          <cell r="AK732">
            <v>0</v>
          </cell>
          <cell r="AL732">
            <v>0</v>
          </cell>
        </row>
        <row r="733">
          <cell r="A733">
            <v>5257</v>
          </cell>
          <cell r="B733" t="str">
            <v>Todos por un Nuevo País</v>
          </cell>
          <cell r="C733" t="str">
            <v>Buen Gobierno</v>
          </cell>
          <cell r="D733" t="str">
            <v>Promover y asegurar los intereses nacionales a traves de la política exterior y cooperación internacional</v>
          </cell>
          <cell r="E733" t="str">
            <v>Relaciones Exteriores</v>
          </cell>
          <cell r="F733" t="str">
            <v>MINRELACIONES</v>
          </cell>
          <cell r="G733" t="str">
            <v>Grupos Étnicos - Relaciones Exteriores</v>
          </cell>
          <cell r="H733">
            <v>5257</v>
          </cell>
          <cell r="I733" t="str">
            <v>Proyecto de fortalecimiento de desarrollo social y económico dirigido al pueblo Rrom con presencia en zona de frontera.</v>
          </cell>
          <cell r="J733" t="str">
            <v>Producto</v>
          </cell>
          <cell r="K733" t="str">
            <v>Sectorial</v>
          </cell>
          <cell r="L733" t="str">
            <v>NO</v>
          </cell>
          <cell r="M733" t="str">
            <v>NO</v>
          </cell>
          <cell r="N733" t="str">
            <v>NO</v>
          </cell>
          <cell r="O733" t="str">
            <v>SI</v>
          </cell>
          <cell r="P733" t="str">
            <v>Proyectos</v>
          </cell>
          <cell r="Q733" t="str">
            <v>Anual</v>
          </cell>
          <cell r="R733" t="str">
            <v>Acumulado</v>
          </cell>
          <cell r="S733">
            <v>0</v>
          </cell>
          <cell r="T733">
            <v>0</v>
          </cell>
          <cell r="U733">
            <v>0</v>
          </cell>
          <cell r="V733">
            <v>1</v>
          </cell>
          <cell r="W733">
            <v>0</v>
          </cell>
          <cell r="X733">
            <v>1</v>
          </cell>
          <cell r="Y733">
            <v>0</v>
          </cell>
          <cell r="Z733">
            <v>0</v>
          </cell>
          <cell r="AA733">
            <v>0</v>
          </cell>
          <cell r="AB733">
            <v>0</v>
          </cell>
          <cell r="AC733">
            <v>0</v>
          </cell>
          <cell r="AD733">
            <v>0</v>
          </cell>
          <cell r="AE733" t="str">
            <v>Este indicador se cumplirá en la vigencia 2017.</v>
          </cell>
          <cell r="AF733">
            <v>42490.208333333299</v>
          </cell>
          <cell r="AG733">
            <v>42501.431984525501</v>
          </cell>
          <cell r="AH733" t="str">
            <v>Jorge Humberto Guzmán González</v>
          </cell>
          <cell r="AI733" t="str">
            <v>jorge.guzman@cancilleria.gov.co</v>
          </cell>
          <cell r="AJ733">
            <v>5</v>
          </cell>
          <cell r="AK733">
            <v>0</v>
          </cell>
          <cell r="AL733">
            <v>0</v>
          </cell>
        </row>
        <row r="734">
          <cell r="A734">
            <v>5343</v>
          </cell>
          <cell r="B734" t="str">
            <v>Todos por un Nuevo País</v>
          </cell>
          <cell r="C734" t="str">
            <v>Buen Gobierno</v>
          </cell>
          <cell r="D734" t="str">
            <v>Promover y asegurar los intereses nacionales a traves de la política exterior y cooperación internacional</v>
          </cell>
          <cell r="E734" t="str">
            <v>Relaciones Exteriores</v>
          </cell>
          <cell r="F734" t="str">
            <v>MINRELACIONES</v>
          </cell>
          <cell r="G734" t="str">
            <v>Grupos Étnicos - Relaciones Exteriores</v>
          </cell>
          <cell r="H734">
            <v>5343</v>
          </cell>
          <cell r="I734" t="str">
            <v>Proyectos de desarrollo social y económico con pertinencia cultural implementados de manera concertada con las comunidades, organizaciones y pueblos indígenas en zonas de frontera.</v>
          </cell>
          <cell r="J734" t="str">
            <v>Producto</v>
          </cell>
          <cell r="K734" t="str">
            <v>Sectorial</v>
          </cell>
          <cell r="L734" t="str">
            <v>NO</v>
          </cell>
          <cell r="M734" t="str">
            <v>NO</v>
          </cell>
          <cell r="N734" t="str">
            <v>SI</v>
          </cell>
          <cell r="O734" t="str">
            <v>SI</v>
          </cell>
          <cell r="P734" t="str">
            <v>Proyectos</v>
          </cell>
          <cell r="Q734" t="str">
            <v>Semestral</v>
          </cell>
          <cell r="R734" t="str">
            <v>Acumulado</v>
          </cell>
          <cell r="S734">
            <v>12</v>
          </cell>
          <cell r="T734">
            <v>3</v>
          </cell>
          <cell r="U734">
            <v>3</v>
          </cell>
          <cell r="V734">
            <v>3</v>
          </cell>
          <cell r="W734">
            <v>3</v>
          </cell>
          <cell r="X734">
            <v>12</v>
          </cell>
          <cell r="Y734">
            <v>0</v>
          </cell>
          <cell r="Z734">
            <v>0</v>
          </cell>
          <cell r="AA734">
            <v>0</v>
          </cell>
          <cell r="AB734">
            <v>0</v>
          </cell>
          <cell r="AC734">
            <v>0</v>
          </cell>
          <cell r="AD734">
            <v>0</v>
          </cell>
          <cell r="AE734" t="str">
            <v xml:space="preserve">En el mes de enero el PFP avanzó en la formalización de los acuerdos y cierre financiero de proyectos a implementar durante la vigencia 2016. </v>
          </cell>
          <cell r="AF734">
            <v>42400.208333333299</v>
          </cell>
          <cell r="AG734">
            <v>42501.430500775503</v>
          </cell>
          <cell r="AH734" t="str">
            <v>Jorge Humberto Guzmán González</v>
          </cell>
          <cell r="AI734" t="str">
            <v>jorge.guzman@cancilleria.gov.co</v>
          </cell>
          <cell r="AJ734">
            <v>5</v>
          </cell>
          <cell r="AK734">
            <v>0</v>
          </cell>
          <cell r="AL734">
            <v>0</v>
          </cell>
        </row>
        <row r="735">
          <cell r="A735">
            <v>4893</v>
          </cell>
          <cell r="B735" t="str">
            <v>Todos por un Nuevo País</v>
          </cell>
          <cell r="C735" t="str">
            <v>Crecimiento verde</v>
          </cell>
          <cell r="D735" t="str">
            <v>Proteger y asegurar el uso sostenible del capital natural y mejorar la calidad y la gobernanza ambiental</v>
          </cell>
          <cell r="E735" t="str">
            <v>Ambiente</v>
          </cell>
          <cell r="F735" t="str">
            <v>ANLA</v>
          </cell>
          <cell r="G735" t="str">
            <v>Formulacion y seguimiento a la Política Ambiental</v>
          </cell>
          <cell r="H735">
            <v>4893</v>
          </cell>
          <cell r="I735" t="str">
            <v>Porcentaje de las solicitudes de licencias ambientales y modificaciones a instrumentos competencia de la ANLA resueltas dentro de los tiempos establecidos en la normatividad vigente</v>
          </cell>
          <cell r="J735" t="str">
            <v>Producto</v>
          </cell>
          <cell r="K735" t="str">
            <v>Sectorial</v>
          </cell>
          <cell r="L735" t="str">
            <v>SI</v>
          </cell>
          <cell r="M735" t="str">
            <v>NO</v>
          </cell>
          <cell r="N735" t="str">
            <v>NO</v>
          </cell>
          <cell r="O735" t="str">
            <v>SI</v>
          </cell>
          <cell r="P735" t="str">
            <v>Porcentaje</v>
          </cell>
          <cell r="Q735" t="str">
            <v>Mensual</v>
          </cell>
          <cell r="R735" t="str">
            <v>Flujo</v>
          </cell>
          <cell r="S735">
            <v>0</v>
          </cell>
          <cell r="T735">
            <v>80</v>
          </cell>
          <cell r="U735">
            <v>85</v>
          </cell>
          <cell r="V735">
            <v>90</v>
          </cell>
          <cell r="W735">
            <v>95</v>
          </cell>
          <cell r="X735">
            <v>95</v>
          </cell>
          <cell r="Y735">
            <v>65</v>
          </cell>
          <cell r="Z735">
            <v>76.471000000000004</v>
          </cell>
          <cell r="AA735">
            <v>89</v>
          </cell>
          <cell r="AB735">
            <v>93.683999999999997</v>
          </cell>
          <cell r="AC735">
            <v>42490.208333333299</v>
          </cell>
          <cell r="AD735">
            <v>42506.833527581002</v>
          </cell>
          <cell r="AE735" t="str">
            <v>A 30 de abril la Autoridad Nacional de Licencias Ambientales contaba con 34 solicitudes para resolver así: (20) licencias ambientales Nuevas y (14) modificaciones a Licencias, de las cuales se han resuelto 22 solicitudes en términos de la siguiente manera</v>
          </cell>
          <cell r="AF735">
            <v>42490.208333333299</v>
          </cell>
          <cell r="AG735">
            <v>42506.833527430601</v>
          </cell>
          <cell r="AH735" t="str">
            <v>Fernando Iregui Mejía</v>
          </cell>
          <cell r="AI735" t="str">
            <v>firegui@anla.gov.co</v>
          </cell>
          <cell r="AJ735">
            <v>7</v>
          </cell>
          <cell r="AK735">
            <v>42520.208333333299</v>
          </cell>
          <cell r="AL735">
            <v>-20</v>
          </cell>
        </row>
        <row r="736">
          <cell r="A736">
            <v>4894</v>
          </cell>
          <cell r="B736" t="str">
            <v>Todos por un Nuevo País</v>
          </cell>
          <cell r="C736" t="str">
            <v>Crecimiento verde</v>
          </cell>
          <cell r="D736" t="str">
            <v>Proteger y asegurar el uso sostenible del capital natural y mejorar la calidad y la gobernanza ambiental</v>
          </cell>
          <cell r="E736" t="str">
            <v>Ambiente</v>
          </cell>
          <cell r="F736" t="str">
            <v>ANLA</v>
          </cell>
          <cell r="G736" t="str">
            <v>Formulacion y seguimiento a la Política Ambiental</v>
          </cell>
          <cell r="H736">
            <v>4894</v>
          </cell>
          <cell r="I736" t="str">
            <v>Porcentaje de visitas de seguimiento a proyectos con licencia ambiental en los sectores priorizados</v>
          </cell>
          <cell r="J736" t="str">
            <v>Producto</v>
          </cell>
          <cell r="K736" t="str">
            <v>Sectorial</v>
          </cell>
          <cell r="L736" t="str">
            <v>SI</v>
          </cell>
          <cell r="M736" t="str">
            <v>NO</v>
          </cell>
          <cell r="N736" t="str">
            <v>NO</v>
          </cell>
          <cell r="O736" t="str">
            <v>SI</v>
          </cell>
          <cell r="P736" t="str">
            <v>Porcentaje</v>
          </cell>
          <cell r="Q736" t="str">
            <v>Mensual</v>
          </cell>
          <cell r="R736" t="str">
            <v>Flujo</v>
          </cell>
          <cell r="S736">
            <v>35</v>
          </cell>
          <cell r="T736">
            <v>80</v>
          </cell>
          <cell r="U736">
            <v>85</v>
          </cell>
          <cell r="V736">
            <v>90</v>
          </cell>
          <cell r="W736">
            <v>95</v>
          </cell>
          <cell r="X736">
            <v>95</v>
          </cell>
          <cell r="Y736">
            <v>22</v>
          </cell>
          <cell r="Z736">
            <v>25.882000000000001</v>
          </cell>
          <cell r="AA736">
            <v>100</v>
          </cell>
          <cell r="AB736">
            <v>100</v>
          </cell>
          <cell r="AC736">
            <v>42490.208333333299</v>
          </cell>
          <cell r="AD736">
            <v>42506.834638576402</v>
          </cell>
          <cell r="AE736" t="str">
            <v>Para el 2016 el sector priorizado es Minería con una meta de 50 seguimientos realizados, en el mes de Abril se realizaron 0 (cero) seguimientos, para un total de 11 seguimientos realizados a la fecha, los cuales incluyen visita y acto administrativo. Es d</v>
          </cell>
          <cell r="AF736">
            <v>42490.208333333299</v>
          </cell>
          <cell r="AG736">
            <v>42506.834638460597</v>
          </cell>
          <cell r="AH736" t="str">
            <v>Fernando Iregui Mejía</v>
          </cell>
          <cell r="AI736" t="str">
            <v>firegui@anla.gov.co</v>
          </cell>
          <cell r="AJ736">
            <v>7</v>
          </cell>
          <cell r="AK736">
            <v>42520.208333333299</v>
          </cell>
          <cell r="AL736">
            <v>-20</v>
          </cell>
        </row>
        <row r="737">
          <cell r="A737">
            <v>4874</v>
          </cell>
          <cell r="B737" t="str">
            <v>Todos por un Nuevo País</v>
          </cell>
          <cell r="C737" t="str">
            <v>Crecimiento verde</v>
          </cell>
          <cell r="D737" t="str">
            <v>Proteger y asegurar el uso sostenible del capital natural y mejorar la calidad y la gobernanza ambiental</v>
          </cell>
          <cell r="E737" t="str">
            <v>Ambiente</v>
          </cell>
          <cell r="F737" t="str">
            <v>IDEAM</v>
          </cell>
          <cell r="G737" t="str">
            <v>Gestión integral de la biodiversidad</v>
          </cell>
          <cell r="H737">
            <v>4874</v>
          </cell>
          <cell r="I737" t="str">
            <v>Hectáreas deforestadas anualmente</v>
          </cell>
          <cell r="J737" t="str">
            <v>Resultado</v>
          </cell>
          <cell r="K737" t="str">
            <v>Sectorial</v>
          </cell>
          <cell r="L737" t="str">
            <v>SI</v>
          </cell>
          <cell r="M737" t="str">
            <v>SI</v>
          </cell>
          <cell r="N737" t="str">
            <v>NO</v>
          </cell>
          <cell r="O737" t="str">
            <v>SI</v>
          </cell>
          <cell r="P737" t="str">
            <v>Hectáreas</v>
          </cell>
          <cell r="Q737" t="str">
            <v>Anual</v>
          </cell>
          <cell r="R737" t="str">
            <v>Reducción anual</v>
          </cell>
          <cell r="S737">
            <v>140356</v>
          </cell>
          <cell r="T737">
            <v>120000</v>
          </cell>
          <cell r="U737">
            <v>120000</v>
          </cell>
          <cell r="V737">
            <v>120000</v>
          </cell>
          <cell r="W737">
            <v>90000</v>
          </cell>
          <cell r="X737">
            <v>90000</v>
          </cell>
          <cell r="Y737">
            <v>0</v>
          </cell>
          <cell r="Z737">
            <v>0</v>
          </cell>
          <cell r="AA737">
            <v>0</v>
          </cell>
          <cell r="AB737">
            <v>0</v>
          </cell>
          <cell r="AC737">
            <v>0</v>
          </cell>
          <cell r="AD737">
            <v>0</v>
          </cell>
          <cell r="AE737" t="str">
            <v>Se continuó con la descarga de imágenes MOD09A1 y MOD09Q1 ya que el número de estas es alrededor de 1000, para garantizar la cobertura y la no existencia de nubes. Preparación de los compuestos de la mediana del primer y segundo semestre de 2015 usando la</v>
          </cell>
          <cell r="AF737">
            <v>42429.208333333299</v>
          </cell>
          <cell r="AG737">
            <v>42439.7513954514</v>
          </cell>
          <cell r="AH737" t="str">
            <v>Omar Franco</v>
          </cell>
          <cell r="AI737" t="str">
            <v>ofranco@ideam.gov.co</v>
          </cell>
          <cell r="AJ737">
            <v>30</v>
          </cell>
          <cell r="AK737">
            <v>0</v>
          </cell>
          <cell r="AL737">
            <v>0</v>
          </cell>
        </row>
        <row r="738">
          <cell r="A738">
            <v>4898</v>
          </cell>
          <cell r="B738" t="str">
            <v>Todos por un Nuevo País</v>
          </cell>
          <cell r="C738" t="str">
            <v>Crecimiento verde</v>
          </cell>
          <cell r="D738" t="str">
            <v>Proteger y asegurar el uso sostenible del capital natural y mejorar la calidad y la gobernanza ambiental</v>
          </cell>
          <cell r="E738" t="str">
            <v>Ambiente</v>
          </cell>
          <cell r="F738" t="str">
            <v>IDEAM</v>
          </cell>
          <cell r="G738" t="str">
            <v>Prevención, mitigación y adaptación de los efectos del cambio climático</v>
          </cell>
          <cell r="H738">
            <v>4898</v>
          </cell>
          <cell r="I738" t="str">
            <v>Estaciones de monitoreo del IDEAM</v>
          </cell>
          <cell r="J738" t="str">
            <v>Producto</v>
          </cell>
          <cell r="K738" t="str">
            <v>Sectorial</v>
          </cell>
          <cell r="L738" t="str">
            <v>SI</v>
          </cell>
          <cell r="M738" t="str">
            <v>SI</v>
          </cell>
          <cell r="N738" t="str">
            <v>NO</v>
          </cell>
          <cell r="O738" t="str">
            <v>SI</v>
          </cell>
          <cell r="P738" t="str">
            <v>Estaciones</v>
          </cell>
          <cell r="Q738" t="str">
            <v>Semestral</v>
          </cell>
          <cell r="R738" t="str">
            <v>Flujo</v>
          </cell>
          <cell r="S738">
            <v>170</v>
          </cell>
          <cell r="T738">
            <v>170</v>
          </cell>
          <cell r="U738">
            <v>170</v>
          </cell>
          <cell r="V738">
            <v>270</v>
          </cell>
          <cell r="W738">
            <v>700</v>
          </cell>
          <cell r="X738">
            <v>700</v>
          </cell>
          <cell r="Y738">
            <v>0</v>
          </cell>
          <cell r="Z738">
            <v>0</v>
          </cell>
          <cell r="AA738">
            <v>0</v>
          </cell>
          <cell r="AB738">
            <v>0</v>
          </cell>
          <cell r="AC738">
            <v>0</v>
          </cell>
          <cell r="AD738">
            <v>0</v>
          </cell>
          <cell r="AE738" t="str">
            <v xml:space="preserve">El IDEAM se encuentra adelantando los siguientes proyectos: FONDO DE ADAPTACIÓN – FA, se van a incorporar 457 estaciones en dos años. De las cuales 210 son nuevas y 247 repotenciadas. El proyecto se encuentra en ejecución en la etapa de la visita técnica </v>
          </cell>
          <cell r="AF738">
            <v>42490.208333333299</v>
          </cell>
          <cell r="AG738">
            <v>42506.765913738403</v>
          </cell>
          <cell r="AH738" t="str">
            <v>Gabriel de Jesús Saldarriaga</v>
          </cell>
          <cell r="AI738" t="str">
            <v>gsaldarriaga@ideam.gov.co</v>
          </cell>
          <cell r="AJ738">
            <v>15</v>
          </cell>
          <cell r="AK738">
            <v>0</v>
          </cell>
          <cell r="AL738">
            <v>0</v>
          </cell>
        </row>
        <row r="739">
          <cell r="A739">
            <v>4899</v>
          </cell>
          <cell r="B739" t="str">
            <v>Todos por un Nuevo País</v>
          </cell>
          <cell r="C739" t="str">
            <v>Crecimiento verde</v>
          </cell>
          <cell r="D739" t="str">
            <v>Proteger y asegurar el uso sostenible del capital natural y mejorar la calidad y la gobernanza ambiental</v>
          </cell>
          <cell r="E739" t="str">
            <v>Ambiente</v>
          </cell>
          <cell r="F739" t="str">
            <v>IDEAM</v>
          </cell>
          <cell r="G739" t="str">
            <v>Prevención, mitigación y adaptación de los efectos del cambio climático</v>
          </cell>
          <cell r="H739">
            <v>4899</v>
          </cell>
          <cell r="I739" t="str">
            <v>Mapas de amenaza por inundación a escala 1:5.000 (IDEAM)</v>
          </cell>
          <cell r="J739" t="str">
            <v>Producto</v>
          </cell>
          <cell r="K739" t="str">
            <v>Sectorial</v>
          </cell>
          <cell r="L739" t="str">
            <v>SI</v>
          </cell>
          <cell r="M739" t="str">
            <v>SI</v>
          </cell>
          <cell r="N739" t="str">
            <v>NO</v>
          </cell>
          <cell r="O739" t="str">
            <v>SI</v>
          </cell>
          <cell r="P739" t="str">
            <v>Mapas</v>
          </cell>
          <cell r="Q739" t="str">
            <v>Semestral</v>
          </cell>
          <cell r="R739" t="str">
            <v>Capacidad</v>
          </cell>
          <cell r="S739">
            <v>34</v>
          </cell>
          <cell r="T739">
            <v>34</v>
          </cell>
          <cell r="U739">
            <v>37</v>
          </cell>
          <cell r="V739">
            <v>40</v>
          </cell>
          <cell r="W739">
            <v>40</v>
          </cell>
          <cell r="X739">
            <v>40</v>
          </cell>
          <cell r="Y739">
            <v>0</v>
          </cell>
          <cell r="Z739">
            <v>0</v>
          </cell>
          <cell r="AA739">
            <v>0</v>
          </cell>
          <cell r="AB739">
            <v>0</v>
          </cell>
          <cell r="AC739">
            <v>0</v>
          </cell>
          <cell r="AD739">
            <v>0</v>
          </cell>
          <cell r="AE739" t="str">
            <v>TÉRMINOS DE REFERENCIA Y ESTUDIOS PREVIOS PARA LA CONTRATACIÓN DEL PERSONAL QUE DESARROLLARÁ LAS ACTIVIDADES INHERENTES A LA ELABORACIÓN DE LOS MAPAS DE INUNDACIÓN.</v>
          </cell>
          <cell r="AF739">
            <v>42400.208333333299</v>
          </cell>
          <cell r="AG739">
            <v>42471.636949918997</v>
          </cell>
          <cell r="AH739" t="str">
            <v>Nelson Omar Vargas</v>
          </cell>
          <cell r="AI739" t="str">
            <v>nvargas@ideam.gov.co</v>
          </cell>
          <cell r="AJ739">
            <v>15</v>
          </cell>
          <cell r="AK739">
            <v>0</v>
          </cell>
          <cell r="AL739">
            <v>0</v>
          </cell>
        </row>
        <row r="740">
          <cell r="A740">
            <v>4900</v>
          </cell>
          <cell r="B740" t="str">
            <v>Todos por un Nuevo País</v>
          </cell>
          <cell r="C740" t="str">
            <v>Crecimiento verde</v>
          </cell>
          <cell r="D740" t="str">
            <v>Proteger y asegurar el uso sostenible del capital natural y mejorar la calidad y la gobernanza ambiental</v>
          </cell>
          <cell r="E740" t="str">
            <v>Ambiente</v>
          </cell>
          <cell r="F740" t="str">
            <v>IDEAM</v>
          </cell>
          <cell r="G740" t="str">
            <v>Prevención, mitigación y adaptación de los efectos del cambio climático</v>
          </cell>
          <cell r="H740">
            <v>4900</v>
          </cell>
          <cell r="I740" t="str">
            <v>Mapas por crecientes súbitas a escala 1:5.000 (IDEAM)</v>
          </cell>
          <cell r="J740" t="str">
            <v>Producto</v>
          </cell>
          <cell r="K740" t="str">
            <v>Sectorial</v>
          </cell>
          <cell r="L740" t="str">
            <v>SI</v>
          </cell>
          <cell r="M740" t="str">
            <v>SI</v>
          </cell>
          <cell r="N740" t="str">
            <v>NO</v>
          </cell>
          <cell r="O740" t="str">
            <v>SI</v>
          </cell>
          <cell r="P740" t="str">
            <v>Mapas</v>
          </cell>
          <cell r="Q740" t="str">
            <v>Semestral</v>
          </cell>
          <cell r="R740" t="str">
            <v>Capacidad</v>
          </cell>
          <cell r="S740">
            <v>20</v>
          </cell>
          <cell r="T740">
            <v>20</v>
          </cell>
          <cell r="U740">
            <v>22</v>
          </cell>
          <cell r="V740">
            <v>26</v>
          </cell>
          <cell r="W740">
            <v>30</v>
          </cell>
          <cell r="X740">
            <v>30</v>
          </cell>
          <cell r="Y740">
            <v>0</v>
          </cell>
          <cell r="Z740">
            <v>0</v>
          </cell>
          <cell r="AA740">
            <v>0</v>
          </cell>
          <cell r="AB740">
            <v>0</v>
          </cell>
          <cell r="AC740">
            <v>0</v>
          </cell>
          <cell r="AD740">
            <v>0</v>
          </cell>
          <cell r="AE740" t="str">
            <v>TÉRMINOS DE REFERENCIA Y ESTUDIOS PREVIOS PARA LA CONTRATACIÓN DEL PERSONAL QUE DESARROLLARÁ LAS ACTIVIDADES INHERENTES A LA ELABORACIÓN DE LOS MAPAS DE CORRIENTES SÚBITAS.</v>
          </cell>
          <cell r="AF740">
            <v>42400.208333333299</v>
          </cell>
          <cell r="AG740">
            <v>42471.638139780101</v>
          </cell>
          <cell r="AH740" t="str">
            <v>Nelson Omar Vargas</v>
          </cell>
          <cell r="AI740" t="str">
            <v>nvargas@ideam.gov.co</v>
          </cell>
          <cell r="AJ740">
            <v>15</v>
          </cell>
          <cell r="AK740">
            <v>0</v>
          </cell>
          <cell r="AL740">
            <v>0</v>
          </cell>
        </row>
        <row r="741">
          <cell r="A741">
            <v>5226</v>
          </cell>
          <cell r="B741" t="str">
            <v>Todos por un Nuevo País</v>
          </cell>
          <cell r="C741" t="str">
            <v>Crecimiento verde</v>
          </cell>
          <cell r="D741" t="str">
            <v>Proteger y asegurar el uso sostenible del capital natural y mejorar la calidad y la gobernanza ambiental</v>
          </cell>
          <cell r="E741" t="str">
            <v>Ambiente</v>
          </cell>
          <cell r="F741" t="str">
            <v>MinAmbiente</v>
          </cell>
          <cell r="G741" t="str">
            <v>Grupos Étnicos - Ambiente</v>
          </cell>
          <cell r="H741">
            <v>5226</v>
          </cell>
          <cell r="I741" t="str">
            <v>Programas de Gestión Ambiental Local implementados en las Kumpañy del pueblo Rrom por parte de la Autoridades Ambientales Regionales y Municipales</v>
          </cell>
          <cell r="J741" t="str">
            <v>Producto</v>
          </cell>
          <cell r="K741" t="str">
            <v>Transversal</v>
          </cell>
          <cell r="L741" t="str">
            <v>SI</v>
          </cell>
          <cell r="M741" t="str">
            <v>NO</v>
          </cell>
          <cell r="N741" t="str">
            <v>NO</v>
          </cell>
          <cell r="O741" t="str">
            <v>SI</v>
          </cell>
          <cell r="P741" t="str">
            <v>Programa</v>
          </cell>
          <cell r="Q741" t="str">
            <v>Semestral</v>
          </cell>
          <cell r="R741" t="str">
            <v>Acumulado</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30</v>
          </cell>
          <cell r="AK741">
            <v>0</v>
          </cell>
          <cell r="AL741">
            <v>0</v>
          </cell>
        </row>
        <row r="742">
          <cell r="A742">
            <v>4884</v>
          </cell>
          <cell r="B742" t="str">
            <v>Todos por un Nuevo País</v>
          </cell>
          <cell r="C742" t="str">
            <v>Crecimiento verde</v>
          </cell>
          <cell r="D742" t="str">
            <v>Proteger y asegurar el uso sostenible del capital natural y mejorar la calidad y la gobernanza ambiental</v>
          </cell>
          <cell r="E742" t="str">
            <v>Ambiente</v>
          </cell>
          <cell r="F742" t="str">
            <v>MinAmbiente</v>
          </cell>
          <cell r="G742" t="str">
            <v xml:space="preserve">Promoción y apoyo de la gestión ambiental </v>
          </cell>
          <cell r="H742">
            <v>4884</v>
          </cell>
          <cell r="I742" t="str">
            <v>Sectores económicos que implementan programas que generan beneficios ambientales</v>
          </cell>
          <cell r="J742" t="str">
            <v>Resultado</v>
          </cell>
          <cell r="K742" t="str">
            <v>Sectorial</v>
          </cell>
          <cell r="L742" t="str">
            <v>SI</v>
          </cell>
          <cell r="M742" t="str">
            <v>NO</v>
          </cell>
          <cell r="N742" t="str">
            <v>NO</v>
          </cell>
          <cell r="O742" t="str">
            <v>SI</v>
          </cell>
          <cell r="P742" t="str">
            <v xml:space="preserve">Sectores Económicos </v>
          </cell>
          <cell r="Q742" t="str">
            <v>Anual</v>
          </cell>
          <cell r="R742" t="str">
            <v>Capacidad</v>
          </cell>
          <cell r="S742">
            <v>0</v>
          </cell>
          <cell r="T742">
            <v>0</v>
          </cell>
          <cell r="U742">
            <v>2</v>
          </cell>
          <cell r="V742">
            <v>4</v>
          </cell>
          <cell r="W742">
            <v>6</v>
          </cell>
          <cell r="X742">
            <v>6</v>
          </cell>
          <cell r="Y742">
            <v>0</v>
          </cell>
          <cell r="Z742">
            <v>0</v>
          </cell>
          <cell r="AA742">
            <v>0</v>
          </cell>
          <cell r="AB742">
            <v>0</v>
          </cell>
          <cell r="AC742">
            <v>0</v>
          </cell>
          <cell r="AD742">
            <v>0</v>
          </cell>
          <cell r="AE742" t="str">
            <v xml:space="preserve">Se realizaron ajustes finales a los Programas de gestión ambiental Sectorial formulados por la universidad Nacional. El proceso de contratación para el programa que se formulará en el año 2016, se inicia en Marzo Se continua avanzando en el ajuste de los </v>
          </cell>
          <cell r="AF742">
            <v>42400.208333333299</v>
          </cell>
          <cell r="AG742">
            <v>42496.791045833299</v>
          </cell>
          <cell r="AH742" t="str">
            <v>Francisco José Gómez Montes</v>
          </cell>
          <cell r="AI742" t="str">
            <v>fjgomez@minambiente.gov.co</v>
          </cell>
          <cell r="AJ742">
            <v>30</v>
          </cell>
          <cell r="AK742">
            <v>0</v>
          </cell>
          <cell r="AL742">
            <v>0</v>
          </cell>
        </row>
        <row r="743">
          <cell r="A743">
            <v>4885</v>
          </cell>
          <cell r="B743" t="str">
            <v>Todos por un Nuevo País</v>
          </cell>
          <cell r="C743" t="str">
            <v>Crecimiento verde</v>
          </cell>
          <cell r="D743" t="str">
            <v>Proteger y asegurar el uso sostenible del capital natural y mejorar la calidad y la gobernanza ambiental</v>
          </cell>
          <cell r="E743" t="str">
            <v>Ambiente</v>
          </cell>
          <cell r="F743" t="str">
            <v>MinAmbiente</v>
          </cell>
          <cell r="G743" t="str">
            <v xml:space="preserve">Promoción y apoyo de la gestión ambiental </v>
          </cell>
          <cell r="H743">
            <v>4885</v>
          </cell>
          <cell r="I743" t="str">
            <v>Programas implementados para reducir el consumo y promover la responsabilidad posconsumo</v>
          </cell>
          <cell r="J743" t="str">
            <v>Producto</v>
          </cell>
          <cell r="K743" t="str">
            <v>Sectorial</v>
          </cell>
          <cell r="L743" t="str">
            <v>SI</v>
          </cell>
          <cell r="M743" t="str">
            <v>NO</v>
          </cell>
          <cell r="N743" t="str">
            <v>NO</v>
          </cell>
          <cell r="O743" t="str">
            <v>SI</v>
          </cell>
          <cell r="P743" t="str">
            <v>Programas</v>
          </cell>
          <cell r="Q743" t="str">
            <v>Semestral</v>
          </cell>
          <cell r="R743" t="str">
            <v>Capacidad</v>
          </cell>
          <cell r="S743">
            <v>7</v>
          </cell>
          <cell r="T743">
            <v>7</v>
          </cell>
          <cell r="U743">
            <v>9</v>
          </cell>
          <cell r="V743">
            <v>10</v>
          </cell>
          <cell r="W743">
            <v>10</v>
          </cell>
          <cell r="X743">
            <v>10</v>
          </cell>
          <cell r="Y743">
            <v>0</v>
          </cell>
          <cell r="Z743">
            <v>0</v>
          </cell>
          <cell r="AA743">
            <v>0</v>
          </cell>
          <cell r="AB743">
            <v>0</v>
          </cell>
          <cell r="AC743">
            <v>0</v>
          </cell>
          <cell r="AD743">
            <v>0</v>
          </cell>
          <cell r="AE743" t="str">
            <v>Se formularon los estudios previos para la contratación de servicios profesionales q para apoyar la construcción de la norma que incorpora el principio de responsabilidad extendida del productor para los residuos de envases y empaques, entre otros. Se con</v>
          </cell>
          <cell r="AF743">
            <v>42429.208333333299</v>
          </cell>
          <cell r="AG743">
            <v>42496.788852118101</v>
          </cell>
          <cell r="AH743" t="str">
            <v>Francisco José Gómez Montes</v>
          </cell>
          <cell r="AI743" t="str">
            <v>fjgomez@minambiente.gov.co</v>
          </cell>
          <cell r="AJ743">
            <v>30</v>
          </cell>
          <cell r="AK743">
            <v>0</v>
          </cell>
          <cell r="AL743">
            <v>0</v>
          </cell>
        </row>
        <row r="744">
          <cell r="A744">
            <v>4886</v>
          </cell>
          <cell r="B744" t="str">
            <v>Todos por un Nuevo País</v>
          </cell>
          <cell r="C744" t="str">
            <v>Crecimiento verde</v>
          </cell>
          <cell r="D744" t="str">
            <v>Proteger y asegurar el uso sostenible del capital natural y mejorar la calidad y la gobernanza ambiental</v>
          </cell>
          <cell r="E744" t="str">
            <v>Ambiente</v>
          </cell>
          <cell r="F744" t="str">
            <v>MinAmbiente</v>
          </cell>
          <cell r="G744" t="str">
            <v xml:space="preserve">Promoción y apoyo de la gestión ambiental </v>
          </cell>
          <cell r="H744">
            <v>4886</v>
          </cell>
          <cell r="I744" t="str">
            <v>Programas regionales de negocios verdes implementados para el aumento de la competitividad del país</v>
          </cell>
          <cell r="J744" t="str">
            <v>Producto</v>
          </cell>
          <cell r="K744" t="str">
            <v>Sectorial</v>
          </cell>
          <cell r="L744" t="str">
            <v>SI</v>
          </cell>
          <cell r="M744" t="str">
            <v>SI</v>
          </cell>
          <cell r="N744" t="str">
            <v>NO</v>
          </cell>
          <cell r="O744" t="str">
            <v>SI</v>
          </cell>
          <cell r="P744" t="str">
            <v>Programas</v>
          </cell>
          <cell r="Q744" t="str">
            <v>Trimestral</v>
          </cell>
          <cell r="R744" t="str">
            <v>Capacidad</v>
          </cell>
          <cell r="S744">
            <v>0</v>
          </cell>
          <cell r="T744">
            <v>1</v>
          </cell>
          <cell r="U744">
            <v>2</v>
          </cell>
          <cell r="V744">
            <v>4</v>
          </cell>
          <cell r="W744">
            <v>5</v>
          </cell>
          <cell r="X744">
            <v>5</v>
          </cell>
          <cell r="Y744">
            <v>0</v>
          </cell>
          <cell r="Z744">
            <v>0</v>
          </cell>
          <cell r="AA744">
            <v>0</v>
          </cell>
          <cell r="AB744">
            <v>0</v>
          </cell>
          <cell r="AC744">
            <v>0</v>
          </cell>
          <cell r="AD744">
            <v>0</v>
          </cell>
          <cell r="AE744" t="str">
            <v xml:space="preserve">Se firmó el 1 de marzo de 2016 el Convenio de Asociación N°288 de 2016 entre el MADS y el Fondo Biocomercio, dentro del cual se definió el Plan Operativo de trabajo con su respectivo cronograma de actividades desagregadas y el plan de inversiones para la </v>
          </cell>
          <cell r="AF744">
            <v>42460.208333333299</v>
          </cell>
          <cell r="AG744">
            <v>42496.790024768503</v>
          </cell>
          <cell r="AH744" t="str">
            <v>Mauricio Mira Ponton</v>
          </cell>
          <cell r="AI744" t="str">
            <v>mmira@minambiente.gov.co</v>
          </cell>
          <cell r="AJ744">
            <v>30</v>
          </cell>
          <cell r="AK744">
            <v>0</v>
          </cell>
          <cell r="AL744">
            <v>0</v>
          </cell>
        </row>
        <row r="745">
          <cell r="A745">
            <v>4887</v>
          </cell>
          <cell r="B745" t="str">
            <v>Todos por un Nuevo País</v>
          </cell>
          <cell r="C745" t="str">
            <v>Crecimiento verde</v>
          </cell>
          <cell r="D745" t="str">
            <v>Proteger y asegurar el uso sostenible del capital natural y mejorar la calidad y la gobernanza ambiental</v>
          </cell>
          <cell r="E745" t="str">
            <v>Ambiente</v>
          </cell>
          <cell r="F745" t="str">
            <v>MinAmbiente</v>
          </cell>
          <cell r="G745" t="str">
            <v xml:space="preserve">Promoción y apoyo de la gestión ambiental </v>
          </cell>
          <cell r="H745">
            <v>4887</v>
          </cell>
          <cell r="I745" t="str">
            <v>Programas de gestión ambiental sectorial formulados</v>
          </cell>
          <cell r="J745" t="str">
            <v>Producto</v>
          </cell>
          <cell r="K745" t="str">
            <v>Sectorial</v>
          </cell>
          <cell r="L745" t="str">
            <v>SI</v>
          </cell>
          <cell r="M745" t="str">
            <v>NO</v>
          </cell>
          <cell r="N745" t="str">
            <v>NO</v>
          </cell>
          <cell r="O745" t="str">
            <v>SI</v>
          </cell>
          <cell r="P745" t="str">
            <v>Programas</v>
          </cell>
          <cell r="Q745" t="str">
            <v>Semestral</v>
          </cell>
          <cell r="R745" t="str">
            <v>Capacidad</v>
          </cell>
          <cell r="S745">
            <v>0</v>
          </cell>
          <cell r="T745">
            <v>0</v>
          </cell>
          <cell r="U745">
            <v>1</v>
          </cell>
          <cell r="V745">
            <v>3</v>
          </cell>
          <cell r="W745">
            <v>5</v>
          </cell>
          <cell r="X745">
            <v>5</v>
          </cell>
          <cell r="Y745">
            <v>0</v>
          </cell>
          <cell r="Z745">
            <v>0</v>
          </cell>
          <cell r="AA745">
            <v>0</v>
          </cell>
          <cell r="AB745">
            <v>0</v>
          </cell>
          <cell r="AC745">
            <v>0</v>
          </cell>
          <cell r="AD745">
            <v>0</v>
          </cell>
          <cell r="AE745" t="str">
            <v xml:space="preserve">Se inició la formulación de los estudios previos para la evaluación de la política Nacional de Producción y Consumo, escenario en el cual se formulara un Programa de Gestión Ambiental Sectorial. </v>
          </cell>
          <cell r="AF745">
            <v>42429.208333333299</v>
          </cell>
          <cell r="AG745">
            <v>42496.788455324102</v>
          </cell>
          <cell r="AH745" t="str">
            <v>Francisco José Gómez Montes</v>
          </cell>
          <cell r="AI745" t="str">
            <v>fjgomez@minambiente.gov.co</v>
          </cell>
          <cell r="AJ745">
            <v>30</v>
          </cell>
          <cell r="AK745">
            <v>0</v>
          </cell>
          <cell r="AL745">
            <v>0</v>
          </cell>
        </row>
        <row r="746">
          <cell r="A746">
            <v>4888</v>
          </cell>
          <cell r="B746" t="str">
            <v>Todos por un Nuevo País</v>
          </cell>
          <cell r="C746" t="str">
            <v>Crecimiento verde</v>
          </cell>
          <cell r="D746" t="str">
            <v>Proteger y asegurar el uso sostenible del capital natural y mejorar la calidad y la gobernanza ambiental</v>
          </cell>
          <cell r="E746" t="str">
            <v>Ambiente</v>
          </cell>
          <cell r="F746" t="str">
            <v>MinAmbiente</v>
          </cell>
          <cell r="G746" t="str">
            <v xml:space="preserve">Promoción y apoyo de la gestión ambiental </v>
          </cell>
          <cell r="H746">
            <v>4888</v>
          </cell>
          <cell r="I746" t="str">
            <v>Acuerdos para el desarrollo de proyectos de biotecnología y bioprospección establecidos</v>
          </cell>
          <cell r="J746" t="str">
            <v>Producto</v>
          </cell>
          <cell r="K746" t="str">
            <v>Sectorial</v>
          </cell>
          <cell r="L746" t="str">
            <v>SI</v>
          </cell>
          <cell r="M746" t="str">
            <v>NO</v>
          </cell>
          <cell r="N746" t="str">
            <v>NO</v>
          </cell>
          <cell r="O746" t="str">
            <v>SI</v>
          </cell>
          <cell r="P746" t="str">
            <v>Acuerdos</v>
          </cell>
          <cell r="Q746" t="str">
            <v>Semestral</v>
          </cell>
          <cell r="R746" t="str">
            <v>Capacidad</v>
          </cell>
          <cell r="S746">
            <v>0</v>
          </cell>
          <cell r="T746">
            <v>0</v>
          </cell>
          <cell r="U746">
            <v>2</v>
          </cell>
          <cell r="V746">
            <v>3</v>
          </cell>
          <cell r="W746">
            <v>4</v>
          </cell>
          <cell r="X746">
            <v>4</v>
          </cell>
          <cell r="Y746">
            <v>0</v>
          </cell>
          <cell r="Z746">
            <v>0</v>
          </cell>
          <cell r="AA746">
            <v>0</v>
          </cell>
          <cell r="AB746">
            <v>0</v>
          </cell>
          <cell r="AC746">
            <v>0</v>
          </cell>
          <cell r="AD746">
            <v>0</v>
          </cell>
          <cell r="AE746" t="str">
            <v>En el mes de marzo se realizaron 3 reuniones de formulación de la convocatoria de Bioprospección con la cual se pretende constituir el segundo acuerdo de Bioprospección y Biotecnología; Primera Reunión. Contextualizar a la oficina de jurídica sobre la fun</v>
          </cell>
          <cell r="AF746">
            <v>42460.208333333299</v>
          </cell>
          <cell r="AG746">
            <v>42496.697772881897</v>
          </cell>
          <cell r="AH746" t="str">
            <v>María Claudia García Dávila</v>
          </cell>
          <cell r="AI746" t="str">
            <v>Mcgarcia@minambiente.gov.co</v>
          </cell>
          <cell r="AJ746">
            <v>30</v>
          </cell>
          <cell r="AK746">
            <v>0</v>
          </cell>
          <cell r="AL746">
            <v>0</v>
          </cell>
        </row>
        <row r="747">
          <cell r="A747">
            <v>4876</v>
          </cell>
          <cell r="B747" t="str">
            <v>Todos por un Nuevo País</v>
          </cell>
          <cell r="C747" t="str">
            <v>Crecimiento verde</v>
          </cell>
          <cell r="D747" t="str">
            <v>Proteger y asegurar el uso sostenible del capital natural y mejorar la calidad y la gobernanza ambiental</v>
          </cell>
          <cell r="E747" t="str">
            <v>Ambiente</v>
          </cell>
          <cell r="F747" t="str">
            <v>MinAmbiente</v>
          </cell>
          <cell r="G747" t="str">
            <v>Gestión integral de la biodiversidad</v>
          </cell>
          <cell r="H747">
            <v>4876</v>
          </cell>
          <cell r="I747" t="str">
            <v>Hectáreas en proceso de restauración</v>
          </cell>
          <cell r="J747" t="str">
            <v>Producto</v>
          </cell>
          <cell r="K747" t="str">
            <v>Sectorial</v>
          </cell>
          <cell r="L747" t="str">
            <v>SI</v>
          </cell>
          <cell r="M747" t="str">
            <v>SI</v>
          </cell>
          <cell r="N747" t="str">
            <v>NO</v>
          </cell>
          <cell r="O747" t="str">
            <v>SI</v>
          </cell>
          <cell r="P747" t="str">
            <v>Pendiente</v>
          </cell>
          <cell r="Q747" t="str">
            <v>Semestral</v>
          </cell>
          <cell r="R747" t="str">
            <v>Capacidad</v>
          </cell>
          <cell r="S747">
            <v>400021</v>
          </cell>
          <cell r="T747">
            <v>420021</v>
          </cell>
          <cell r="U747">
            <v>460021</v>
          </cell>
          <cell r="V747">
            <v>530021</v>
          </cell>
          <cell r="W747">
            <v>610000</v>
          </cell>
          <cell r="X747">
            <v>610000</v>
          </cell>
          <cell r="Y747">
            <v>0</v>
          </cell>
          <cell r="Z747">
            <v>0</v>
          </cell>
          <cell r="AA747">
            <v>0</v>
          </cell>
          <cell r="AB747">
            <v>0</v>
          </cell>
          <cell r="AC747">
            <v>0</v>
          </cell>
          <cell r="AD747">
            <v>0</v>
          </cell>
          <cell r="AE747" t="str">
            <v>No hay nuevos reportes de la meta por parte de las autoridades ambientales. 11 Corporaciones Autónomas Regionales han reportado información sobre las hectáreas que proyectan restaurar en sus planes de acción para la vigencia del PND 2014-2018, la superfic</v>
          </cell>
          <cell r="AF747">
            <v>42490.208333333299</v>
          </cell>
          <cell r="AG747">
            <v>42496.776531134303</v>
          </cell>
          <cell r="AH747" t="str">
            <v>María Claudia García Dávila</v>
          </cell>
          <cell r="AI747" t="str">
            <v>Mcgarcia@minambiente.gov.co</v>
          </cell>
          <cell r="AJ747">
            <v>30</v>
          </cell>
          <cell r="AK747">
            <v>0</v>
          </cell>
          <cell r="AL747">
            <v>0</v>
          </cell>
        </row>
        <row r="748">
          <cell r="A748">
            <v>4889</v>
          </cell>
          <cell r="B748" t="str">
            <v>Todos por un Nuevo País</v>
          </cell>
          <cell r="C748" t="str">
            <v>Crecimiento verde</v>
          </cell>
          <cell r="D748" t="str">
            <v>Proteger y asegurar el uso sostenible del capital natural y mejorar la calidad y la gobernanza ambiental</v>
          </cell>
          <cell r="E748" t="str">
            <v>Ambiente</v>
          </cell>
          <cell r="F748" t="str">
            <v>MinAmbiente</v>
          </cell>
          <cell r="G748" t="str">
            <v>Prevención, mitigación y adaptación de los efectos del cambio climático</v>
          </cell>
          <cell r="H748">
            <v>4889</v>
          </cell>
          <cell r="I748" t="str">
            <v>Entidades territoriales que incorporan en los instrumentos de planificación criterios de cambio climático</v>
          </cell>
          <cell r="J748" t="str">
            <v>Resultado</v>
          </cell>
          <cell r="K748" t="str">
            <v>Sectorial</v>
          </cell>
          <cell r="L748" t="str">
            <v>SI</v>
          </cell>
          <cell r="M748" t="str">
            <v>SI</v>
          </cell>
          <cell r="N748" t="str">
            <v>NO</v>
          </cell>
          <cell r="O748" t="str">
            <v>SI</v>
          </cell>
          <cell r="P748" t="str">
            <v>Entidades territoriales</v>
          </cell>
          <cell r="Q748" t="str">
            <v>Semestral</v>
          </cell>
          <cell r="R748" t="str">
            <v>Flujo</v>
          </cell>
          <cell r="S748">
            <v>2</v>
          </cell>
          <cell r="T748">
            <v>2</v>
          </cell>
          <cell r="U748">
            <v>23</v>
          </cell>
          <cell r="V748">
            <v>27</v>
          </cell>
          <cell r="W748">
            <v>27</v>
          </cell>
          <cell r="X748">
            <v>27</v>
          </cell>
          <cell r="Y748">
            <v>0</v>
          </cell>
          <cell r="Z748">
            <v>0</v>
          </cell>
          <cell r="AA748">
            <v>0</v>
          </cell>
          <cell r="AB748">
            <v>0</v>
          </cell>
          <cell r="AC748">
            <v>0</v>
          </cell>
          <cell r="AD748">
            <v>0</v>
          </cell>
          <cell r="AE748" t="str">
            <v>Se continúa con la asesoría a los municipios y departamentos que así lo solicitan. En este mes se asesoró al municipio de Montelibano - Córdoba, personalmente en las instalaciones del MADS. También se está desarrollando revisión de aproximadamente 24 plan</v>
          </cell>
          <cell r="AF748">
            <v>42490.208333333299</v>
          </cell>
          <cell r="AG748">
            <v>42496.717980289402</v>
          </cell>
          <cell r="AH748" t="str">
            <v>Rodrigo Suárez Castaño</v>
          </cell>
          <cell r="AI748" t="str">
            <v>rsuarez@minambiente.gov.co</v>
          </cell>
          <cell r="AJ748">
            <v>30</v>
          </cell>
          <cell r="AK748">
            <v>0</v>
          </cell>
          <cell r="AL748">
            <v>0</v>
          </cell>
        </row>
        <row r="749">
          <cell r="A749">
            <v>4890</v>
          </cell>
          <cell r="B749" t="str">
            <v>Todos por un Nuevo País</v>
          </cell>
          <cell r="C749" t="str">
            <v>Crecimiento verde</v>
          </cell>
          <cell r="D749" t="str">
            <v>Proteger y asegurar el uso sostenible del capital natural y mejorar la calidad y la gobernanza ambiental</v>
          </cell>
          <cell r="E749" t="str">
            <v>Ambiente</v>
          </cell>
          <cell r="F749" t="str">
            <v>MinAmbiente</v>
          </cell>
          <cell r="G749" t="str">
            <v>Prevención, mitigación y adaptación de los efectos del cambio climático</v>
          </cell>
          <cell r="H749">
            <v>4890</v>
          </cell>
          <cell r="I749" t="str">
            <v>Planes formulados de cambio climático</v>
          </cell>
          <cell r="J749" t="str">
            <v>Producto</v>
          </cell>
          <cell r="K749" t="str">
            <v>Sectorial</v>
          </cell>
          <cell r="L749" t="str">
            <v>SI</v>
          </cell>
          <cell r="M749" t="str">
            <v>SI</v>
          </cell>
          <cell r="N749" t="str">
            <v>NO</v>
          </cell>
          <cell r="O749" t="str">
            <v>SI</v>
          </cell>
          <cell r="P749" t="str">
            <v>Planes</v>
          </cell>
          <cell r="Q749" t="str">
            <v>Semestral</v>
          </cell>
          <cell r="R749" t="str">
            <v>Capacidad</v>
          </cell>
          <cell r="S749">
            <v>11</v>
          </cell>
          <cell r="T749">
            <v>12</v>
          </cell>
          <cell r="U749">
            <v>12</v>
          </cell>
          <cell r="V749">
            <v>18</v>
          </cell>
          <cell r="W749">
            <v>18</v>
          </cell>
          <cell r="X749">
            <v>18</v>
          </cell>
          <cell r="Y749">
            <v>0</v>
          </cell>
          <cell r="Z749">
            <v>0</v>
          </cell>
          <cell r="AA749">
            <v>0</v>
          </cell>
          <cell r="AB749">
            <v>0</v>
          </cell>
          <cell r="AC749">
            <v>0</v>
          </cell>
          <cell r="AD749">
            <v>0</v>
          </cell>
          <cell r="AE749" t="str">
            <v>Durante el mes de Abril se recibió el producto 5 correspondiente a la segunda etapa de recolección de información. En este entregable se recopila información sobre el análisis de vulnerabilidad y de inventario de gases efecto invernadero, así como la reco</v>
          </cell>
          <cell r="AF749">
            <v>42490.208333333299</v>
          </cell>
          <cell r="AG749">
            <v>42496.786928935202</v>
          </cell>
          <cell r="AH749" t="str">
            <v>Rodrigo Suárez Castaño</v>
          </cell>
          <cell r="AI749" t="str">
            <v>rsuarez@minambiente.gov.co</v>
          </cell>
          <cell r="AJ749">
            <v>0</v>
          </cell>
          <cell r="AK749">
            <v>0</v>
          </cell>
          <cell r="AL749">
            <v>0</v>
          </cell>
        </row>
        <row r="750">
          <cell r="A750">
            <v>4891</v>
          </cell>
          <cell r="B750" t="str">
            <v>Todos por un Nuevo País</v>
          </cell>
          <cell r="C750" t="str">
            <v>Crecimiento verde</v>
          </cell>
          <cell r="D750" t="str">
            <v>Proteger y asegurar el uso sostenible del capital natural y mejorar la calidad y la gobernanza ambiental</v>
          </cell>
          <cell r="E750" t="str">
            <v>Ambiente</v>
          </cell>
          <cell r="F750" t="str">
            <v>MinAmbiente</v>
          </cell>
          <cell r="G750" t="str">
            <v>Prevención, mitigación y adaptación de los efectos del cambio climático</v>
          </cell>
          <cell r="H750">
            <v>4891</v>
          </cell>
          <cell r="I750" t="str">
            <v>Herramientas de comunicación, divulgación y educación para la toma de decisiones y la promoción de cultura compatible con el clima, disponibles</v>
          </cell>
          <cell r="J750" t="str">
            <v>Producto</v>
          </cell>
          <cell r="K750" t="str">
            <v>Sectorial</v>
          </cell>
          <cell r="L750" t="str">
            <v>SI</v>
          </cell>
          <cell r="M750" t="str">
            <v>NO</v>
          </cell>
          <cell r="N750" t="str">
            <v>NO</v>
          </cell>
          <cell r="O750" t="str">
            <v>SI</v>
          </cell>
          <cell r="P750" t="str">
            <v>Herramientas</v>
          </cell>
          <cell r="Q750" t="str">
            <v>Trimestral</v>
          </cell>
          <cell r="R750" t="str">
            <v>Flujo</v>
          </cell>
          <cell r="S750">
            <v>4</v>
          </cell>
          <cell r="T750">
            <v>8</v>
          </cell>
          <cell r="U750">
            <v>9</v>
          </cell>
          <cell r="V750">
            <v>9</v>
          </cell>
          <cell r="W750">
            <v>9</v>
          </cell>
          <cell r="X750">
            <v>9</v>
          </cell>
          <cell r="Y750">
            <v>0</v>
          </cell>
          <cell r="Z750">
            <v>0</v>
          </cell>
          <cell r="AA750">
            <v>0</v>
          </cell>
          <cell r="AB750">
            <v>0</v>
          </cell>
          <cell r="AC750">
            <v>0</v>
          </cell>
          <cell r="AD750">
            <v>0</v>
          </cell>
          <cell r="AE750" t="str">
            <v>A la fecha la entidad se encuentra en el proceso de contratación para dar cumplimiento con este indicador</v>
          </cell>
          <cell r="AF750">
            <v>42429.208333333299</v>
          </cell>
          <cell r="AG750">
            <v>42496.776964618097</v>
          </cell>
          <cell r="AH750" t="str">
            <v>Rodrigo Suárez Castaño</v>
          </cell>
          <cell r="AI750" t="str">
            <v>rsuarez@minambiente.gov.co</v>
          </cell>
          <cell r="AJ750">
            <v>0</v>
          </cell>
          <cell r="AK750">
            <v>0</v>
          </cell>
          <cell r="AL750">
            <v>0</v>
          </cell>
        </row>
        <row r="751">
          <cell r="A751">
            <v>4878</v>
          </cell>
          <cell r="B751" t="str">
            <v>Todos por un Nuevo País</v>
          </cell>
          <cell r="C751" t="str">
            <v>Crecimiento verde</v>
          </cell>
          <cell r="D751" t="str">
            <v>Proteger y asegurar el uso sostenible del capital natural y mejorar la calidad y la gobernanza ambiental</v>
          </cell>
          <cell r="E751" t="str">
            <v>Ambiente</v>
          </cell>
          <cell r="F751" t="str">
            <v>MinAmbiente</v>
          </cell>
          <cell r="G751" t="str">
            <v>Gestión integral de la biodiversidad</v>
          </cell>
          <cell r="H751">
            <v>4878</v>
          </cell>
          <cell r="I751" t="str">
            <v>Programas que reducen la desforestación, las emisiones de gases de Efecto Invernadero y la degradación ambiental en implementación</v>
          </cell>
          <cell r="J751" t="str">
            <v>Producto</v>
          </cell>
          <cell r="K751" t="str">
            <v>Sectorial</v>
          </cell>
          <cell r="L751" t="str">
            <v>SI</v>
          </cell>
          <cell r="M751" t="str">
            <v>NO</v>
          </cell>
          <cell r="N751" t="str">
            <v>NO</v>
          </cell>
          <cell r="O751" t="str">
            <v>SI</v>
          </cell>
          <cell r="P751" t="str">
            <v>Programas</v>
          </cell>
          <cell r="Q751" t="str">
            <v>Anual</v>
          </cell>
          <cell r="R751" t="str">
            <v>Capacidad</v>
          </cell>
          <cell r="S751">
            <v>0</v>
          </cell>
          <cell r="T751">
            <v>2</v>
          </cell>
          <cell r="U751">
            <v>5</v>
          </cell>
          <cell r="V751">
            <v>8</v>
          </cell>
          <cell r="W751">
            <v>9</v>
          </cell>
          <cell r="X751">
            <v>9</v>
          </cell>
          <cell r="Y751">
            <v>0</v>
          </cell>
          <cell r="Z751">
            <v>0</v>
          </cell>
          <cell r="AA751">
            <v>0</v>
          </cell>
          <cell r="AB751">
            <v>0</v>
          </cell>
          <cell r="AC751">
            <v>0</v>
          </cell>
          <cell r="AD751">
            <v>0</v>
          </cell>
          <cell r="AE751">
            <v>0</v>
          </cell>
          <cell r="AF751">
            <v>0</v>
          </cell>
          <cell r="AG751">
            <v>0</v>
          </cell>
          <cell r="AH751" t="str">
            <v>Raul Jimenez Garcia</v>
          </cell>
          <cell r="AI751" t="str">
            <v>RJimenez@minambiente.gov.co</v>
          </cell>
          <cell r="AJ751">
            <v>30</v>
          </cell>
          <cell r="AK751">
            <v>0</v>
          </cell>
          <cell r="AL751">
            <v>0</v>
          </cell>
        </row>
        <row r="752">
          <cell r="A752">
            <v>4879</v>
          </cell>
          <cell r="B752" t="str">
            <v>Todos por un Nuevo País</v>
          </cell>
          <cell r="C752" t="str">
            <v>Crecimiento verde</v>
          </cell>
          <cell r="D752" t="str">
            <v>Proteger y asegurar el uso sostenible del capital natural y mejorar la calidad y la gobernanza ambiental</v>
          </cell>
          <cell r="E752" t="str">
            <v>Ambiente</v>
          </cell>
          <cell r="F752" t="str">
            <v>MinAmbiente</v>
          </cell>
          <cell r="G752" t="str">
            <v>Gestión integral de la biodiversidad</v>
          </cell>
          <cell r="H752">
            <v>4879</v>
          </cell>
          <cell r="I752" t="str">
            <v>Sectores que implementan acciones en el marco de la Estrategia Nacional REDD+</v>
          </cell>
          <cell r="J752" t="str">
            <v>Producto</v>
          </cell>
          <cell r="K752" t="str">
            <v>Sectorial</v>
          </cell>
          <cell r="L752" t="str">
            <v>SI</v>
          </cell>
          <cell r="M752" t="str">
            <v>NO</v>
          </cell>
          <cell r="N752" t="str">
            <v>NO</v>
          </cell>
          <cell r="O752" t="str">
            <v>SI</v>
          </cell>
          <cell r="P752" t="str">
            <v xml:space="preserve">  Sectores</v>
          </cell>
          <cell r="Q752" t="str">
            <v>Semestral</v>
          </cell>
          <cell r="R752" t="str">
            <v>Capacidad</v>
          </cell>
          <cell r="S752">
            <v>0</v>
          </cell>
          <cell r="T752">
            <v>0</v>
          </cell>
          <cell r="U752">
            <v>1</v>
          </cell>
          <cell r="V752">
            <v>2</v>
          </cell>
          <cell r="W752">
            <v>3</v>
          </cell>
          <cell r="X752">
            <v>3</v>
          </cell>
          <cell r="Y752">
            <v>0</v>
          </cell>
          <cell r="Z752">
            <v>0</v>
          </cell>
          <cell r="AA752">
            <v>0</v>
          </cell>
          <cell r="AB752">
            <v>0</v>
          </cell>
          <cell r="AC752">
            <v>0</v>
          </cell>
          <cell r="AD752">
            <v>0</v>
          </cell>
          <cell r="AE752" t="str">
            <v>En el marco de la Preparación de la Estrategia Nacional REDD+, se adelantó con el Programa ONU REDD una reunión con CRC para identificar la forma como se está abordando la inclusión de acciones REDD+ dentro del Plan de Acción Institucional de la Corporaci</v>
          </cell>
          <cell r="AF752">
            <v>42490.208333333299</v>
          </cell>
          <cell r="AG752">
            <v>42496.791318136602</v>
          </cell>
          <cell r="AH752" t="str">
            <v>María Claudia García Dávila</v>
          </cell>
          <cell r="AI752" t="str">
            <v>Mcgarcia@minambiente.gov.co</v>
          </cell>
          <cell r="AJ752">
            <v>30</v>
          </cell>
          <cell r="AK752">
            <v>0</v>
          </cell>
          <cell r="AL752">
            <v>0</v>
          </cell>
        </row>
        <row r="753">
          <cell r="A753">
            <v>4901</v>
          </cell>
          <cell r="B753" t="str">
            <v>Todos por un Nuevo País</v>
          </cell>
          <cell r="C753" t="str">
            <v>Crecimiento verde</v>
          </cell>
          <cell r="D753" t="str">
            <v>Proteger y asegurar el uso sostenible del capital natural y mejorar la calidad y la gobernanza ambiental</v>
          </cell>
          <cell r="E753" t="str">
            <v>Ambiente</v>
          </cell>
          <cell r="F753" t="str">
            <v>MinAmbiente</v>
          </cell>
          <cell r="G753" t="str">
            <v>Gestión integral de la biodiversidad</v>
          </cell>
          <cell r="H753">
            <v>4901</v>
          </cell>
          <cell r="I753" t="str">
            <v>Complejo de Páramos delimitados a escala 1:25.000.</v>
          </cell>
          <cell r="J753" t="str">
            <v>Producto</v>
          </cell>
          <cell r="K753" t="str">
            <v>Sectorial</v>
          </cell>
          <cell r="L753" t="str">
            <v>NO</v>
          </cell>
          <cell r="M753" t="str">
            <v>SI</v>
          </cell>
          <cell r="N753" t="str">
            <v>NO</v>
          </cell>
          <cell r="O753" t="str">
            <v>SI</v>
          </cell>
          <cell r="P753" t="str">
            <v>complejos de páramos</v>
          </cell>
          <cell r="Q753" t="str">
            <v>Anual</v>
          </cell>
          <cell r="R753" t="str">
            <v>Capacidad</v>
          </cell>
          <cell r="S753">
            <v>1</v>
          </cell>
          <cell r="T753">
            <v>26</v>
          </cell>
          <cell r="U753">
            <v>36</v>
          </cell>
          <cell r="V753">
            <v>36</v>
          </cell>
          <cell r="W753">
            <v>36</v>
          </cell>
          <cell r="X753">
            <v>36</v>
          </cell>
          <cell r="Y753">
            <v>0</v>
          </cell>
          <cell r="Z753">
            <v>0</v>
          </cell>
          <cell r="AA753">
            <v>0</v>
          </cell>
          <cell r="AB753">
            <v>0</v>
          </cell>
          <cell r="AC753">
            <v>0</v>
          </cell>
          <cell r="AD753">
            <v>0</v>
          </cell>
          <cell r="AE753" t="str">
            <v xml:space="preserve">En el marco de lo dispuesto por la Ley 1753 de 2015 y la sentencia C-035 de la Corte Constitucional, y con base en los ETESA que venían elaborando las CAR, el área de referencia elaborada por el IAvH y algunos documentos de recomendaciones elaborados por </v>
          </cell>
          <cell r="AF753">
            <v>42460.208333333299</v>
          </cell>
          <cell r="AG753">
            <v>42496.717507372698</v>
          </cell>
          <cell r="AH753" t="str">
            <v>María Claudia García Dávila</v>
          </cell>
          <cell r="AI753" t="str">
            <v>Mcgarcia@minambiente.gov.co</v>
          </cell>
          <cell r="AJ753">
            <v>30</v>
          </cell>
          <cell r="AK753">
            <v>0</v>
          </cell>
          <cell r="AL753">
            <v>0</v>
          </cell>
        </row>
        <row r="754">
          <cell r="A754">
            <v>4902</v>
          </cell>
          <cell r="B754" t="str">
            <v>Todos por un Nuevo País</v>
          </cell>
          <cell r="C754" t="str">
            <v>Crecimiento verde</v>
          </cell>
          <cell r="D754" t="str">
            <v>Proteger y asegurar el uso sostenible del capital natural y mejorar la calidad y la gobernanza ambiental</v>
          </cell>
          <cell r="E754" t="str">
            <v>Ambiente</v>
          </cell>
          <cell r="F754" t="str">
            <v>MinAmbiente</v>
          </cell>
          <cell r="G754" t="str">
            <v>Gestión integral de la biodiversidad</v>
          </cell>
          <cell r="H754">
            <v>4902</v>
          </cell>
          <cell r="I754" t="str">
            <v>Sitios designados como humedal de importancia internacional Ramsar</v>
          </cell>
          <cell r="J754" t="str">
            <v>Gestión</v>
          </cell>
          <cell r="K754" t="str">
            <v>Sectorial</v>
          </cell>
          <cell r="L754" t="str">
            <v>NO</v>
          </cell>
          <cell r="M754" t="str">
            <v>SI</v>
          </cell>
          <cell r="N754" t="str">
            <v>NO</v>
          </cell>
          <cell r="O754" t="str">
            <v>SI</v>
          </cell>
          <cell r="P754" t="str">
            <v>Sitios Ramsar</v>
          </cell>
          <cell r="Q754" t="str">
            <v>Anual</v>
          </cell>
          <cell r="R754" t="str">
            <v>Capacidad</v>
          </cell>
          <cell r="S754">
            <v>6</v>
          </cell>
          <cell r="T754">
            <v>6</v>
          </cell>
          <cell r="U754">
            <v>8</v>
          </cell>
          <cell r="V754">
            <v>9</v>
          </cell>
          <cell r="W754">
            <v>9</v>
          </cell>
          <cell r="X754">
            <v>9</v>
          </cell>
          <cell r="Y754">
            <v>0</v>
          </cell>
          <cell r="Z754">
            <v>0</v>
          </cell>
          <cell r="AA754">
            <v>0</v>
          </cell>
          <cell r="AB754">
            <v>0</v>
          </cell>
          <cell r="AC754">
            <v>0</v>
          </cell>
          <cell r="AD754">
            <v>0</v>
          </cell>
          <cell r="AE754" t="str">
            <v>Laguna de Sonso: Se proyectó el acto administrativo (Decreto) por la DBBSE y se inició la construcción de carpeta (Documento técnico, memoria justificativa y lista de chequeo) para envío a la Oficina Jurídica. Tarapoto: Se proyectaron los estudios previos</v>
          </cell>
          <cell r="AF754">
            <v>42490.208333333299</v>
          </cell>
          <cell r="AG754">
            <v>42496.791573761599</v>
          </cell>
          <cell r="AH754" t="str">
            <v>María Claudia García Dávila</v>
          </cell>
          <cell r="AI754" t="str">
            <v>Mcgarcia@minambiente.gov.co</v>
          </cell>
          <cell r="AJ754">
            <v>30</v>
          </cell>
          <cell r="AK754">
            <v>0</v>
          </cell>
          <cell r="AL754">
            <v>0</v>
          </cell>
        </row>
        <row r="755">
          <cell r="A755">
            <v>4880</v>
          </cell>
          <cell r="B755" t="str">
            <v>Todos por un Nuevo País</v>
          </cell>
          <cell r="C755" t="str">
            <v>Crecimiento verde</v>
          </cell>
          <cell r="D755" t="str">
            <v>Proteger y asegurar el uso sostenible del capital natural y mejorar la calidad y la gobernanza ambiental</v>
          </cell>
          <cell r="E755" t="str">
            <v>Ambiente</v>
          </cell>
          <cell r="F755" t="str">
            <v>MinAmbiente</v>
          </cell>
          <cell r="G755" t="str">
            <v>Planificación y definición del ordenamiento ambiental</v>
          </cell>
          <cell r="H755">
            <v>4880</v>
          </cell>
          <cell r="I755" t="str">
            <v>Autoridades Ambientales que formulan, actualizan y adoptan sus determinantes ambientales para el ordenamiento territorial municipal, de acuerdo con los Lineamientos del Gobierno Nacional.</v>
          </cell>
          <cell r="J755" t="str">
            <v>Gestión</v>
          </cell>
          <cell r="K755" t="str">
            <v>Sectorial</v>
          </cell>
          <cell r="L755" t="str">
            <v>SI</v>
          </cell>
          <cell r="M755" t="str">
            <v>SI</v>
          </cell>
          <cell r="N755" t="str">
            <v>NO</v>
          </cell>
          <cell r="O755" t="str">
            <v>SI</v>
          </cell>
          <cell r="P755" t="str">
            <v>Autoridades Ambientales</v>
          </cell>
          <cell r="Q755" t="str">
            <v>Semestral</v>
          </cell>
          <cell r="R755" t="str">
            <v>Capacidad</v>
          </cell>
          <cell r="S755">
            <v>0</v>
          </cell>
          <cell r="T755">
            <v>3</v>
          </cell>
          <cell r="U755">
            <v>7</v>
          </cell>
          <cell r="V755">
            <v>11</v>
          </cell>
          <cell r="W755">
            <v>15</v>
          </cell>
          <cell r="X755">
            <v>15</v>
          </cell>
          <cell r="Y755">
            <v>0</v>
          </cell>
          <cell r="Z755">
            <v>0</v>
          </cell>
          <cell r="AA755">
            <v>0</v>
          </cell>
          <cell r="AB755">
            <v>0</v>
          </cell>
          <cell r="AC755">
            <v>0</v>
          </cell>
          <cell r="AD755">
            <v>0</v>
          </cell>
          <cell r="AE755" t="str">
            <v>Se inicia la consolidación de "Base de datos con la información del estado de las determinantes ambientales de las CAR con jurisdicción en las regiones Caribe y Llanos". Adicionalmente, se realizó asistencia técnica a la CVS en la ciudad de Montería y a l</v>
          </cell>
          <cell r="AF755">
            <v>42429.208333333299</v>
          </cell>
          <cell r="AG755">
            <v>42468.720972766198</v>
          </cell>
          <cell r="AH755" t="str">
            <v>Luis Alberto Giraldo Fernandez</v>
          </cell>
          <cell r="AI755" t="str">
            <v>lgiraldo@minambiente.gov.co</v>
          </cell>
          <cell r="AJ755">
            <v>30</v>
          </cell>
          <cell r="AK755">
            <v>0</v>
          </cell>
          <cell r="AL755">
            <v>0</v>
          </cell>
        </row>
        <row r="756">
          <cell r="A756">
            <v>4881</v>
          </cell>
          <cell r="B756" t="str">
            <v>Todos por un Nuevo País</v>
          </cell>
          <cell r="C756" t="str">
            <v>Crecimiento verde</v>
          </cell>
          <cell r="D756" t="str">
            <v>Proteger y asegurar el uso sostenible del capital natural y mejorar la calidad y la gobernanza ambiental</v>
          </cell>
          <cell r="E756" t="str">
            <v>Ambiente</v>
          </cell>
          <cell r="F756" t="str">
            <v>MinAmbiente</v>
          </cell>
          <cell r="G756" t="str">
            <v>Planificación y definición del ordenamiento ambiental</v>
          </cell>
          <cell r="H756">
            <v>4881</v>
          </cell>
          <cell r="I756" t="str">
            <v>POMCA  formulados</v>
          </cell>
          <cell r="J756" t="str">
            <v>Producto</v>
          </cell>
          <cell r="K756" t="str">
            <v>Sectorial</v>
          </cell>
          <cell r="L756" t="str">
            <v>SI</v>
          </cell>
          <cell r="M756" t="str">
            <v>SI</v>
          </cell>
          <cell r="N756" t="str">
            <v>NO</v>
          </cell>
          <cell r="O756" t="str">
            <v>SI</v>
          </cell>
          <cell r="P756" t="str">
            <v>Planes</v>
          </cell>
          <cell r="Q756" t="str">
            <v>Semestral</v>
          </cell>
          <cell r="R756" t="str">
            <v>Flujo</v>
          </cell>
          <cell r="S756">
            <v>2</v>
          </cell>
          <cell r="T756">
            <v>2</v>
          </cell>
          <cell r="U756">
            <v>5</v>
          </cell>
          <cell r="V756">
            <v>23</v>
          </cell>
          <cell r="W756">
            <v>27</v>
          </cell>
          <cell r="X756">
            <v>27</v>
          </cell>
          <cell r="Y756">
            <v>0</v>
          </cell>
          <cell r="Z756">
            <v>0</v>
          </cell>
          <cell r="AA756">
            <v>0</v>
          </cell>
          <cell r="AB756">
            <v>0</v>
          </cell>
          <cell r="AC756">
            <v>0</v>
          </cell>
          <cell r="AD756">
            <v>0</v>
          </cell>
          <cell r="AE756" t="str">
            <v>• 100% de Comisiones Conjuntas conformadas para abordar procesos de ordenación de Cuencas priorizadas(11 Comisiones Conjuntas) •Declaradas en ordenación 25 cuencas objeto de elaboración y/o ajuste de POMCAS. • 23 Consultorías contratadas para abordar la e</v>
          </cell>
          <cell r="AF756">
            <v>42460.208333333299</v>
          </cell>
          <cell r="AG756">
            <v>42506.823948842597</v>
          </cell>
          <cell r="AH756" t="str">
            <v>Ricardo Arnold Baduin Ricardo</v>
          </cell>
          <cell r="AI756" t="str">
            <v>RBaduin@minambiente.gov.co</v>
          </cell>
          <cell r="AJ756">
            <v>30</v>
          </cell>
          <cell r="AK756">
            <v>0</v>
          </cell>
          <cell r="AL756">
            <v>0</v>
          </cell>
        </row>
        <row r="757">
          <cell r="A757">
            <v>4882</v>
          </cell>
          <cell r="B757" t="str">
            <v>Todos por un Nuevo País</v>
          </cell>
          <cell r="C757" t="str">
            <v>Crecimiento verde</v>
          </cell>
          <cell r="D757" t="str">
            <v>Proteger y asegurar el uso sostenible del capital natural y mejorar la calidad y la gobernanza ambiental</v>
          </cell>
          <cell r="E757" t="str">
            <v>Ambiente</v>
          </cell>
          <cell r="F757" t="str">
            <v>MinAmbiente</v>
          </cell>
          <cell r="G757" t="str">
            <v>Planificación y definición del ordenamiento ambiental</v>
          </cell>
          <cell r="H757">
            <v>4882</v>
          </cell>
          <cell r="I757" t="str">
            <v>POMIUAC formulados</v>
          </cell>
          <cell r="J757" t="str">
            <v>Producto</v>
          </cell>
          <cell r="K757" t="str">
            <v>Sectorial</v>
          </cell>
          <cell r="L757" t="str">
            <v>SI</v>
          </cell>
          <cell r="M757" t="str">
            <v>SI</v>
          </cell>
          <cell r="N757" t="str">
            <v>NO</v>
          </cell>
          <cell r="O757" t="str">
            <v>SI</v>
          </cell>
          <cell r="P757" t="str">
            <v>planes</v>
          </cell>
          <cell r="Q757" t="str">
            <v>Semestral</v>
          </cell>
          <cell r="R757" t="str">
            <v>Acumulado</v>
          </cell>
          <cell r="S757">
            <v>0</v>
          </cell>
          <cell r="T757">
            <v>0</v>
          </cell>
          <cell r="U757">
            <v>0</v>
          </cell>
          <cell r="V757">
            <v>0</v>
          </cell>
          <cell r="W757">
            <v>10</v>
          </cell>
          <cell r="X757">
            <v>10</v>
          </cell>
          <cell r="Y757">
            <v>0</v>
          </cell>
          <cell r="Z757">
            <v>0</v>
          </cell>
          <cell r="AA757">
            <v>0</v>
          </cell>
          <cell r="AB757">
            <v>0</v>
          </cell>
          <cell r="AC757">
            <v>0</v>
          </cell>
          <cell r="AD757">
            <v>0</v>
          </cell>
          <cell r="AE757" t="str">
            <v>En el marco de la transferencia a INVEMAR a través de la resolución 478 de 2016, se realizaron reuniones para socializar y presentar Plan de Trabajo UAC LLanura Aluvial del Sur - LLAS y UAC Alta Guajira se recibe plan de acción por parte del INVEMAR el di</v>
          </cell>
          <cell r="AF757">
            <v>42490.208333333299</v>
          </cell>
          <cell r="AG757">
            <v>42496.785090161997</v>
          </cell>
          <cell r="AH757" t="str">
            <v>Andrea  Ramírez</v>
          </cell>
          <cell r="AI757" t="str">
            <v>ARamirez@minambiente.gov.co</v>
          </cell>
          <cell r="AJ757">
            <v>30</v>
          </cell>
          <cell r="AK757">
            <v>0</v>
          </cell>
          <cell r="AL757">
            <v>0</v>
          </cell>
        </row>
        <row r="758">
          <cell r="A758">
            <v>4883</v>
          </cell>
          <cell r="B758" t="str">
            <v>Todos por un Nuevo País</v>
          </cell>
          <cell r="C758" t="str">
            <v>Crecimiento verde</v>
          </cell>
          <cell r="D758" t="str">
            <v>Proteger y asegurar el uso sostenible del capital natural y mejorar la calidad y la gobernanza ambiental</v>
          </cell>
          <cell r="E758" t="str">
            <v>Ambiente</v>
          </cell>
          <cell r="F758" t="str">
            <v>MinAmbiente</v>
          </cell>
          <cell r="G758" t="str">
            <v>Planificación y definición del ordenamiento ambiental</v>
          </cell>
          <cell r="H758">
            <v>4883</v>
          </cell>
          <cell r="I758" t="str">
            <v>Planes Estratégicos de Macrocuenca, POMCA y PMA acuíferos en implementación</v>
          </cell>
          <cell r="J758" t="str">
            <v>Producto</v>
          </cell>
          <cell r="K758" t="str">
            <v>Sectorial</v>
          </cell>
          <cell r="L758" t="str">
            <v>SI</v>
          </cell>
          <cell r="M758" t="str">
            <v>NO</v>
          </cell>
          <cell r="N758" t="str">
            <v>NO</v>
          </cell>
          <cell r="O758" t="str">
            <v>SI</v>
          </cell>
          <cell r="P758" t="str">
            <v>Planes</v>
          </cell>
          <cell r="Q758" t="str">
            <v>Semestral</v>
          </cell>
          <cell r="R758" t="str">
            <v>Capacidad</v>
          </cell>
          <cell r="S758">
            <v>2</v>
          </cell>
          <cell r="T758">
            <v>2</v>
          </cell>
          <cell r="U758">
            <v>3</v>
          </cell>
          <cell r="V758">
            <v>8</v>
          </cell>
          <cell r="W758">
            <v>31</v>
          </cell>
          <cell r="X758">
            <v>31</v>
          </cell>
          <cell r="Y758">
            <v>0</v>
          </cell>
          <cell r="Z758">
            <v>0</v>
          </cell>
          <cell r="AA758">
            <v>0</v>
          </cell>
          <cell r="AB758">
            <v>0</v>
          </cell>
          <cell r="AC758">
            <v>0</v>
          </cell>
          <cell r="AD758">
            <v>0</v>
          </cell>
          <cell r="AE758" t="str">
            <v xml:space="preserve">PEM en implementación: Se realizan reuniones con Min Minas estructurando y definiendo las acciones que hacen parte de plan de acción que implementa el Plan Estratégico de la Macrocuenca Magdalena Cauca. POMCAs en Implementación: Se adelantan la ejecución </v>
          </cell>
          <cell r="AF758">
            <v>42490.208333333299</v>
          </cell>
          <cell r="AG758">
            <v>42506.826274884297</v>
          </cell>
          <cell r="AH758" t="str">
            <v>Ricardo Arnold Baduin Ricardo</v>
          </cell>
          <cell r="AI758" t="str">
            <v>RBaduin@minambiente.gov.co</v>
          </cell>
          <cell r="AJ758">
            <v>30</v>
          </cell>
          <cell r="AK758">
            <v>0</v>
          </cell>
          <cell r="AL758">
            <v>0</v>
          </cell>
        </row>
        <row r="759">
          <cell r="A759">
            <v>4895</v>
          </cell>
          <cell r="B759" t="str">
            <v>Todos por un Nuevo País</v>
          </cell>
          <cell r="C759" t="str">
            <v>Crecimiento verde</v>
          </cell>
          <cell r="D759" t="str">
            <v>Proteger y asegurar el uso sostenible del capital natural y mejorar la calidad y la gobernanza ambiental</v>
          </cell>
          <cell r="E759" t="str">
            <v>Ambiente</v>
          </cell>
          <cell r="F759" t="str">
            <v>MinAmbiente</v>
          </cell>
          <cell r="G759" t="str">
            <v>Formulacion y seguimiento a la Política Ambiental</v>
          </cell>
          <cell r="H759">
            <v>4895</v>
          </cell>
          <cell r="I759" t="str">
            <v>CAR con calificación superior al 80 % en su evaluación de desempeño</v>
          </cell>
          <cell r="J759" t="str">
            <v>Producto</v>
          </cell>
          <cell r="K759" t="str">
            <v>Sectorial</v>
          </cell>
          <cell r="L759" t="str">
            <v>SI</v>
          </cell>
          <cell r="M759" t="str">
            <v>SI</v>
          </cell>
          <cell r="N759" t="str">
            <v>NO</v>
          </cell>
          <cell r="O759" t="str">
            <v>SI</v>
          </cell>
          <cell r="P759" t="str">
            <v>Corporaciones</v>
          </cell>
          <cell r="Q759" t="str">
            <v>Anual</v>
          </cell>
          <cell r="R759" t="str">
            <v>Capacidad</v>
          </cell>
          <cell r="S759">
            <v>0</v>
          </cell>
          <cell r="T759">
            <v>0</v>
          </cell>
          <cell r="U759">
            <v>5</v>
          </cell>
          <cell r="V759">
            <v>10</v>
          </cell>
          <cell r="W759">
            <v>20</v>
          </cell>
          <cell r="X759">
            <v>20</v>
          </cell>
          <cell r="Y759">
            <v>0</v>
          </cell>
          <cell r="Z759">
            <v>0</v>
          </cell>
          <cell r="AA759">
            <v>0</v>
          </cell>
          <cell r="AB759">
            <v>0</v>
          </cell>
          <cell r="AC759">
            <v>0</v>
          </cell>
          <cell r="AD759">
            <v>0</v>
          </cell>
          <cell r="AE759" t="str">
            <v xml:space="preserve">El día 27 de abril se expidió la Resolución 0667, por la cual se establecen los indicadores mínimos de gestión. Con este acto administrativo se prevé la inclusión de los indicadores en los instrumentos de planificación de las Corporaciones y se formaliza </v>
          </cell>
          <cell r="AF759">
            <v>42490.208333333299</v>
          </cell>
          <cell r="AG759">
            <v>42496.699098229197</v>
          </cell>
          <cell r="AH759" t="str">
            <v>Luis Alberto Giraldo Fernandez</v>
          </cell>
          <cell r="AI759" t="str">
            <v>lgiraldo@minambiente.gov.co</v>
          </cell>
          <cell r="AJ759">
            <v>60</v>
          </cell>
          <cell r="AK759">
            <v>0</v>
          </cell>
          <cell r="AL759">
            <v>0</v>
          </cell>
        </row>
        <row r="760">
          <cell r="A760">
            <v>4896</v>
          </cell>
          <cell r="B760" t="str">
            <v>Todos por un Nuevo País</v>
          </cell>
          <cell r="C760" t="str">
            <v>Crecimiento verde</v>
          </cell>
          <cell r="D760" t="str">
            <v>Proteger y asegurar el uso sostenible del capital natural y mejorar la calidad y la gobernanza ambiental</v>
          </cell>
          <cell r="E760" t="str">
            <v>Ambiente</v>
          </cell>
          <cell r="F760" t="str">
            <v>MinAmbiente</v>
          </cell>
          <cell r="G760" t="str">
            <v>Formulacion y seguimiento a la Política Ambiental</v>
          </cell>
          <cell r="H760">
            <v>4896</v>
          </cell>
          <cell r="I760" t="str">
            <v>Estrategias aplicadas de transformación institucional y social que mejoran la eficiencia y la satisfacción de la gestión ambiental del SINA</v>
          </cell>
          <cell r="J760" t="str">
            <v>Producto</v>
          </cell>
          <cell r="K760" t="str">
            <v>Sectorial</v>
          </cell>
          <cell r="L760" t="str">
            <v>SI</v>
          </cell>
          <cell r="M760" t="str">
            <v>NO</v>
          </cell>
          <cell r="N760" t="str">
            <v>NO</v>
          </cell>
          <cell r="O760" t="str">
            <v>SI</v>
          </cell>
          <cell r="P760" t="str">
            <v>Estrategias</v>
          </cell>
          <cell r="Q760" t="str">
            <v>Semestral</v>
          </cell>
          <cell r="R760" t="str">
            <v>Capacidad</v>
          </cell>
          <cell r="S760">
            <v>0</v>
          </cell>
          <cell r="T760">
            <v>0</v>
          </cell>
          <cell r="U760">
            <v>1</v>
          </cell>
          <cell r="V760">
            <v>2</v>
          </cell>
          <cell r="W760">
            <v>4</v>
          </cell>
          <cell r="X760">
            <v>4</v>
          </cell>
          <cell r="Y760">
            <v>0</v>
          </cell>
          <cell r="Z760">
            <v>0</v>
          </cell>
          <cell r="AA760">
            <v>0</v>
          </cell>
          <cell r="AB760">
            <v>0</v>
          </cell>
          <cell r="AC760">
            <v>0</v>
          </cell>
          <cell r="AD760">
            <v>0</v>
          </cell>
          <cell r="AE760">
            <v>0</v>
          </cell>
          <cell r="AF760">
            <v>0</v>
          </cell>
          <cell r="AG760">
            <v>0</v>
          </cell>
          <cell r="AH760" t="str">
            <v>Luis Alberto Giraldo Fernandez</v>
          </cell>
          <cell r="AI760" t="str">
            <v>lgiraldo@minambiente.gov.co</v>
          </cell>
          <cell r="AJ760">
            <v>30</v>
          </cell>
          <cell r="AK760">
            <v>0</v>
          </cell>
          <cell r="AL760">
            <v>0</v>
          </cell>
        </row>
        <row r="761">
          <cell r="A761">
            <v>4897</v>
          </cell>
          <cell r="B761" t="str">
            <v>Todos por un Nuevo País</v>
          </cell>
          <cell r="C761" t="str">
            <v>Crecimiento verde</v>
          </cell>
          <cell r="D761" t="str">
            <v>Proteger y asegurar el uso sostenible del capital natural y mejorar la calidad y la gobernanza ambiental</v>
          </cell>
          <cell r="E761" t="str">
            <v>Ambiente</v>
          </cell>
          <cell r="F761" t="str">
            <v>MinAmbiente</v>
          </cell>
          <cell r="G761" t="str">
            <v>Formulacion y seguimiento a la Política Ambiental</v>
          </cell>
          <cell r="H761">
            <v>4897</v>
          </cell>
          <cell r="I761" t="str">
            <v>Alianzas nacionales, sectoriales y territoriales que desarrollan la Política Nacional de Educación Ambiental, a través de procesos que fortalecen la gobernanza en la gestión ambiental</v>
          </cell>
          <cell r="J761" t="str">
            <v>Producto</v>
          </cell>
          <cell r="K761" t="str">
            <v>Sectorial</v>
          </cell>
          <cell r="L761" t="str">
            <v>SI</v>
          </cell>
          <cell r="M761" t="str">
            <v>SI</v>
          </cell>
          <cell r="N761" t="str">
            <v>NO</v>
          </cell>
          <cell r="O761" t="str">
            <v>SI</v>
          </cell>
          <cell r="P761" t="str">
            <v>Alianzas</v>
          </cell>
          <cell r="Q761" t="str">
            <v>Trimestral</v>
          </cell>
          <cell r="R761" t="str">
            <v>Capacidad</v>
          </cell>
          <cell r="S761">
            <v>18</v>
          </cell>
          <cell r="T761">
            <v>20</v>
          </cell>
          <cell r="U761">
            <v>29</v>
          </cell>
          <cell r="V761">
            <v>38</v>
          </cell>
          <cell r="W761">
            <v>56</v>
          </cell>
          <cell r="X761">
            <v>56</v>
          </cell>
          <cell r="Y761">
            <v>0</v>
          </cell>
          <cell r="Z761">
            <v>0</v>
          </cell>
          <cell r="AA761">
            <v>0</v>
          </cell>
          <cell r="AB761">
            <v>0</v>
          </cell>
          <cell r="AC761">
            <v>0</v>
          </cell>
          <cell r="AD761">
            <v>0</v>
          </cell>
          <cell r="AE761" t="str">
            <v>1. Configuración de un equipo de trabajo, responsable de iniciar la implementación del plan operativo de la Alianza Nacional por la Educación Ambiental MADS-MEN (acuerdo 407 de 2015). 2. Preparación de los insumos técnicos por parte de los equipos de trab</v>
          </cell>
          <cell r="AF761">
            <v>42429.208333333299</v>
          </cell>
          <cell r="AG761">
            <v>42440.359826655098</v>
          </cell>
          <cell r="AH761" t="str">
            <v>Luis Alberto Giraldo Fernandez</v>
          </cell>
          <cell r="AI761" t="str">
            <v>lgiraldo@minambiente.gov.co</v>
          </cell>
          <cell r="AJ761">
            <v>15</v>
          </cell>
          <cell r="AK761">
            <v>0</v>
          </cell>
          <cell r="AL761">
            <v>0</v>
          </cell>
        </row>
        <row r="762">
          <cell r="A762">
            <v>4892</v>
          </cell>
          <cell r="B762" t="str">
            <v>Todos por un Nuevo País</v>
          </cell>
          <cell r="C762" t="str">
            <v>Crecimiento verde</v>
          </cell>
          <cell r="D762" t="str">
            <v>Proteger y asegurar el uso sostenible del capital natural y mejorar la calidad y la gobernanza ambiental</v>
          </cell>
          <cell r="E762" t="str">
            <v>Ambiente</v>
          </cell>
          <cell r="F762" t="str">
            <v>MinAmbiente</v>
          </cell>
          <cell r="G762" t="str">
            <v>Formulacion y seguimiento a la Política Ambiental</v>
          </cell>
          <cell r="H762">
            <v>4892</v>
          </cell>
          <cell r="I762" t="str">
            <v>Porcentaje de la población objetivo satisfecha con la gestión ambiental, que evidencia mejora en el desempeño institucional por parte de la ANLA, MADS y CAR</v>
          </cell>
          <cell r="J762" t="str">
            <v>Resultado</v>
          </cell>
          <cell r="K762" t="str">
            <v>Sectorial</v>
          </cell>
          <cell r="L762" t="str">
            <v>SI</v>
          </cell>
          <cell r="M762" t="str">
            <v>NO</v>
          </cell>
          <cell r="N762" t="str">
            <v>NO</v>
          </cell>
          <cell r="O762" t="str">
            <v>SI</v>
          </cell>
          <cell r="P762" t="str">
            <v>Porcentaje</v>
          </cell>
          <cell r="Q762" t="str">
            <v>Anual</v>
          </cell>
          <cell r="R762" t="str">
            <v>Capacidad</v>
          </cell>
          <cell r="S762">
            <v>0</v>
          </cell>
          <cell r="T762">
            <v>60</v>
          </cell>
          <cell r="U762">
            <v>65</v>
          </cell>
          <cell r="V762">
            <v>65</v>
          </cell>
          <cell r="W762">
            <v>70</v>
          </cell>
          <cell r="X762">
            <v>70</v>
          </cell>
          <cell r="Y762">
            <v>0</v>
          </cell>
          <cell r="Z762">
            <v>0</v>
          </cell>
          <cell r="AA762">
            <v>0</v>
          </cell>
          <cell r="AB762">
            <v>0</v>
          </cell>
          <cell r="AC762">
            <v>0</v>
          </cell>
          <cell r="AD762">
            <v>0</v>
          </cell>
          <cell r="AE762">
            <v>0</v>
          </cell>
          <cell r="AF762">
            <v>0</v>
          </cell>
          <cell r="AG762">
            <v>0</v>
          </cell>
          <cell r="AH762" t="str">
            <v>Raul Jimenez Garcia</v>
          </cell>
          <cell r="AI762" t="str">
            <v>RJimenez@minambiente.gov.co</v>
          </cell>
          <cell r="AJ762">
            <v>30</v>
          </cell>
          <cell r="AK762">
            <v>0</v>
          </cell>
          <cell r="AL762">
            <v>0</v>
          </cell>
        </row>
        <row r="763">
          <cell r="A763">
            <v>4875</v>
          </cell>
          <cell r="B763" t="str">
            <v>Todos por un Nuevo País</v>
          </cell>
          <cell r="C763" t="str">
            <v>Crecimiento verde</v>
          </cell>
          <cell r="D763" t="str">
            <v>Proteger y asegurar el uso sostenible del capital natural y mejorar la calidad y la gobernanza ambiental</v>
          </cell>
          <cell r="E763" t="str">
            <v>Ambiente</v>
          </cell>
          <cell r="F763" t="str">
            <v>Parques Nacionales</v>
          </cell>
          <cell r="G763" t="str">
            <v>Gestión integral de la biodiversidad</v>
          </cell>
          <cell r="H763">
            <v>4875</v>
          </cell>
          <cell r="I763" t="str">
            <v>Hectáreas de Áreas Protegidas declaradas en el SINAP</v>
          </cell>
          <cell r="J763" t="str">
            <v>Producto</v>
          </cell>
          <cell r="K763" t="str">
            <v>Sectorial</v>
          </cell>
          <cell r="L763" t="str">
            <v>SI</v>
          </cell>
          <cell r="M763" t="str">
            <v>SI</v>
          </cell>
          <cell r="N763" t="str">
            <v>NO</v>
          </cell>
          <cell r="O763" t="str">
            <v>SI</v>
          </cell>
          <cell r="P763" t="str">
            <v>Hectáreas</v>
          </cell>
          <cell r="Q763" t="str">
            <v>Trimestral</v>
          </cell>
          <cell r="R763" t="str">
            <v>Capacidad</v>
          </cell>
          <cell r="S763">
            <v>23413908</v>
          </cell>
          <cell r="T763">
            <v>23449613</v>
          </cell>
          <cell r="U763">
            <v>24443968</v>
          </cell>
          <cell r="V763">
            <v>25195999</v>
          </cell>
          <cell r="W763">
            <v>25913908</v>
          </cell>
          <cell r="X763">
            <v>25913908</v>
          </cell>
          <cell r="Y763">
            <v>23672609.27</v>
          </cell>
          <cell r="Z763">
            <v>25.12</v>
          </cell>
          <cell r="AA763">
            <v>23672609.27</v>
          </cell>
          <cell r="AB763">
            <v>10.35</v>
          </cell>
          <cell r="AC763">
            <v>42460.208333333299</v>
          </cell>
          <cell r="AD763">
            <v>42471.604448611099</v>
          </cell>
          <cell r="AE763" t="str">
            <v>Se avanza en las siguientes áreas regionales: Región Pacifico: Cortolima para Predios Meridiano y la corporación CVC en cuanto a la Laguna de Sonso. Región Centro Sur: Cortolima para Cerro DMI y para Los Limones. Región Centro Oriente: La corporación Corp</v>
          </cell>
          <cell r="AF763">
            <v>42490.208333333299</v>
          </cell>
          <cell r="AG763">
            <v>42506.7776773148</v>
          </cell>
          <cell r="AH763" t="str">
            <v>Julia Miranda Londoño</v>
          </cell>
          <cell r="AI763" t="str">
            <v>julia.miranda@parquesnacionales.gov.co</v>
          </cell>
          <cell r="AJ763">
            <v>15</v>
          </cell>
          <cell r="AK763">
            <v>42551.208333333299</v>
          </cell>
          <cell r="AL763">
            <v>-58</v>
          </cell>
        </row>
        <row r="764">
          <cell r="A764">
            <v>4877</v>
          </cell>
          <cell r="B764" t="str">
            <v>Todos por un Nuevo País</v>
          </cell>
          <cell r="C764" t="str">
            <v>Crecimiento verde</v>
          </cell>
          <cell r="D764" t="str">
            <v>Proteger y asegurar el uso sostenible del capital natural y mejorar la calidad y la gobernanza ambiental</v>
          </cell>
          <cell r="E764" t="str">
            <v>Ambiente</v>
          </cell>
          <cell r="F764" t="str">
            <v>Parques Nacionales</v>
          </cell>
          <cell r="G764" t="str">
            <v>Gestión integral de la biodiversidad</v>
          </cell>
          <cell r="H764">
            <v>4877</v>
          </cell>
          <cell r="I764" t="str">
            <v>Áreas del SPNN con estrategias en implementación para la solución de conflictos por uso, ocupación o tenencia</v>
          </cell>
          <cell r="J764" t="str">
            <v>Producto</v>
          </cell>
          <cell r="K764" t="str">
            <v>Sectorial</v>
          </cell>
          <cell r="L764" t="str">
            <v>SI</v>
          </cell>
          <cell r="M764" t="str">
            <v>SI</v>
          </cell>
          <cell r="N764" t="str">
            <v>NO</v>
          </cell>
          <cell r="O764" t="str">
            <v>SI</v>
          </cell>
          <cell r="P764" t="str">
            <v>Áreas del SPNN</v>
          </cell>
          <cell r="Q764" t="str">
            <v>Semestral</v>
          </cell>
          <cell r="R764" t="str">
            <v>Capacidad</v>
          </cell>
          <cell r="S764">
            <v>29</v>
          </cell>
          <cell r="T764">
            <v>31</v>
          </cell>
          <cell r="U764">
            <v>33</v>
          </cell>
          <cell r="V764">
            <v>35</v>
          </cell>
          <cell r="W764">
            <v>37</v>
          </cell>
          <cell r="X764">
            <v>37</v>
          </cell>
          <cell r="Y764">
            <v>0</v>
          </cell>
          <cell r="Z764">
            <v>0</v>
          </cell>
          <cell r="AA764">
            <v>0</v>
          </cell>
          <cell r="AB764">
            <v>0</v>
          </cell>
          <cell r="AC764">
            <v>0</v>
          </cell>
          <cell r="AD764">
            <v>0</v>
          </cell>
          <cell r="AE764" t="str">
            <v xml:space="preserve">La mesa Nacional de los delegados campesinos en la fecha del 25 y 26 de febrero de manera autonoma considera que no existe garantias y se levantan de la mesa de concertacion, sin embargo se define que los delegados de las mesas locales y regionales tiene </v>
          </cell>
          <cell r="AF764">
            <v>42460.208333333299</v>
          </cell>
          <cell r="AG764">
            <v>42471.686821909701</v>
          </cell>
          <cell r="AH764" t="str">
            <v>Julia Miranda Londoño</v>
          </cell>
          <cell r="AI764" t="str">
            <v>julia.miranda@parquesnacionales.gov.co</v>
          </cell>
          <cell r="AJ764">
            <v>30</v>
          </cell>
          <cell r="AK764">
            <v>0</v>
          </cell>
          <cell r="AL764">
            <v>0</v>
          </cell>
        </row>
        <row r="765">
          <cell r="A765">
            <v>4570</v>
          </cell>
          <cell r="B765" t="str">
            <v>Todos por un Nuevo País</v>
          </cell>
          <cell r="C765" t="str">
            <v>Crecimiento verde</v>
          </cell>
          <cell r="D765" t="str">
            <v>Lograr un crecimiento resiliente y reducir la vulnerabilidad frente a los riesgos de desastres y al cambio climático</v>
          </cell>
          <cell r="E765" t="str">
            <v>Defensa</v>
          </cell>
          <cell r="F765" t="str">
            <v>MINDEFENSA</v>
          </cell>
          <cell r="G765" t="str">
            <v>Desarrollo marítimo</v>
          </cell>
          <cell r="H765">
            <v>4570</v>
          </cell>
          <cell r="I765" t="str">
            <v>Estaciones de monitoreo de la DIMAR </v>
          </cell>
          <cell r="J765" t="str">
            <v>Gestión</v>
          </cell>
          <cell r="K765" t="str">
            <v>Sectorial</v>
          </cell>
          <cell r="L765" t="str">
            <v>SI</v>
          </cell>
          <cell r="M765" t="str">
            <v>NO</v>
          </cell>
          <cell r="N765" t="str">
            <v>NO</v>
          </cell>
          <cell r="O765" t="str">
            <v>SI</v>
          </cell>
          <cell r="P765" t="str">
            <v>Estaciones</v>
          </cell>
          <cell r="Q765" t="str">
            <v>Semestral</v>
          </cell>
          <cell r="R765" t="str">
            <v>Capacidad</v>
          </cell>
          <cell r="S765">
            <v>26</v>
          </cell>
          <cell r="T765">
            <v>26</v>
          </cell>
          <cell r="U765">
            <v>27</v>
          </cell>
          <cell r="V765">
            <v>28</v>
          </cell>
          <cell r="W765">
            <v>28</v>
          </cell>
          <cell r="X765">
            <v>28</v>
          </cell>
          <cell r="Y765">
            <v>0</v>
          </cell>
          <cell r="Z765">
            <v>0</v>
          </cell>
          <cell r="AA765">
            <v>0</v>
          </cell>
          <cell r="AB765">
            <v>0</v>
          </cell>
          <cell r="AC765">
            <v>0</v>
          </cell>
          <cell r="AD765">
            <v>0</v>
          </cell>
          <cell r="AE765" t="str">
            <v>Se reportan 26 estaciones de monitoreo de amenazas de origen marino instaladas que hacen parte del Centro Nacional de Monitoreo Multiamenazas de Origen Marino, de las cuales 7 presentan novedades por siniestro natural (1), sin comunicación (5) y reconstru</v>
          </cell>
          <cell r="AF765">
            <v>42490.208333333299</v>
          </cell>
          <cell r="AG765">
            <v>42500.622940937501</v>
          </cell>
          <cell r="AH765" t="str">
            <v>Diana Contreras</v>
          </cell>
          <cell r="AI765" t="str">
            <v>dcontreras@dimar.mil.co</v>
          </cell>
          <cell r="AJ765">
            <v>30</v>
          </cell>
          <cell r="AK765">
            <v>0</v>
          </cell>
          <cell r="AL765">
            <v>0</v>
          </cell>
        </row>
        <row r="766">
          <cell r="A766">
            <v>4388</v>
          </cell>
          <cell r="B766" t="str">
            <v>Todos por un Nuevo País</v>
          </cell>
          <cell r="C766" t="str">
            <v>Crecimiento verde</v>
          </cell>
          <cell r="D766" t="str">
            <v>Lograr un crecimiento resiliente y reducir la vulnerabilidad frente a los riesgos de desastres y al cambio climático</v>
          </cell>
          <cell r="E766" t="str">
            <v>Hacienda</v>
          </cell>
          <cell r="F766" t="str">
            <v>Fondo de Adaptación</v>
          </cell>
          <cell r="G766" t="str">
            <v xml:space="preserve">Gestión y atención de desastres </v>
          </cell>
          <cell r="H766">
            <v>4388</v>
          </cell>
          <cell r="I766" t="str">
            <v>Personas beneficiadas con la restauración de los ecosistemas degradados en el área de influencia del Canal del Dique</v>
          </cell>
          <cell r="J766" t="str">
            <v>Gestión</v>
          </cell>
          <cell r="K766" t="str">
            <v>Sectorial</v>
          </cell>
          <cell r="L766" t="str">
            <v>SI</v>
          </cell>
          <cell r="M766" t="str">
            <v>NO</v>
          </cell>
          <cell r="N766" t="str">
            <v>NO</v>
          </cell>
          <cell r="O766" t="str">
            <v>SI</v>
          </cell>
          <cell r="P766" t="str">
            <v>Personas</v>
          </cell>
          <cell r="Q766" t="str">
            <v>Anual</v>
          </cell>
          <cell r="R766" t="str">
            <v>Capacidad</v>
          </cell>
          <cell r="S766">
            <v>0</v>
          </cell>
          <cell r="T766">
            <v>50000</v>
          </cell>
          <cell r="U766">
            <v>200000</v>
          </cell>
          <cell r="V766">
            <v>250000</v>
          </cell>
          <cell r="W766">
            <v>1500000</v>
          </cell>
          <cell r="X766">
            <v>1500000</v>
          </cell>
          <cell r="Y766">
            <v>0</v>
          </cell>
          <cell r="Z766">
            <v>0</v>
          </cell>
          <cell r="AA766">
            <v>0</v>
          </cell>
          <cell r="AB766">
            <v>0</v>
          </cell>
          <cell r="AC766">
            <v>0</v>
          </cell>
          <cell r="AD766">
            <v>0</v>
          </cell>
          <cell r="AE766" t="str">
            <v>Los Beneficiarios del Macroproyecto a corte de 30 de abril son 25 familias que corresponden a los predios intervenidos mediante las Obras de control de inundación entre Puente Calamar y Santa Lucía (K2+190 al K8+419) en los departamentos de Atlántico y Bo</v>
          </cell>
          <cell r="AF766">
            <v>42490.208333333299</v>
          </cell>
          <cell r="AG766">
            <v>42501.795787002302</v>
          </cell>
          <cell r="AH766" t="str">
            <v>Gustavo Andrés Martínez Tello</v>
          </cell>
          <cell r="AI766" t="str">
            <v>gustavomartinez@fondoadaptacion.gov.co</v>
          </cell>
          <cell r="AJ766">
            <v>0</v>
          </cell>
          <cell r="AK766">
            <v>0</v>
          </cell>
          <cell r="AL766">
            <v>0</v>
          </cell>
        </row>
        <row r="767">
          <cell r="A767">
            <v>4389</v>
          </cell>
          <cell r="B767" t="str">
            <v>Todos por un Nuevo País</v>
          </cell>
          <cell r="C767" t="str">
            <v>Crecimiento verde</v>
          </cell>
          <cell r="D767" t="str">
            <v>Lograr un crecimiento resiliente y reducir la vulnerabilidad frente a los riesgos de desastres y al cambio climático</v>
          </cell>
          <cell r="E767" t="str">
            <v>Hacienda</v>
          </cell>
          <cell r="F767" t="str">
            <v>Fondo de Adaptación</v>
          </cell>
          <cell r="G767" t="str">
            <v xml:space="preserve">Gestión y atención de desastres </v>
          </cell>
          <cell r="H767">
            <v>4389</v>
          </cell>
          <cell r="I767" t="str">
            <v>Personas beneficiadas con el plan de reasentamiento de Gramalote</v>
          </cell>
          <cell r="J767" t="str">
            <v>Producto</v>
          </cell>
          <cell r="K767" t="str">
            <v>Sectorial</v>
          </cell>
          <cell r="L767" t="str">
            <v>SI</v>
          </cell>
          <cell r="M767" t="str">
            <v>NO</v>
          </cell>
          <cell r="N767" t="str">
            <v>NO</v>
          </cell>
          <cell r="O767" t="str">
            <v>SI</v>
          </cell>
          <cell r="P767" t="str">
            <v>Personas</v>
          </cell>
          <cell r="Q767" t="str">
            <v>Anual</v>
          </cell>
          <cell r="R767" t="str">
            <v>Acumulado</v>
          </cell>
          <cell r="S767">
            <v>0</v>
          </cell>
          <cell r="T767">
            <v>0</v>
          </cell>
          <cell r="U767">
            <v>2404</v>
          </cell>
          <cell r="V767">
            <v>1646</v>
          </cell>
          <cell r="W767">
            <v>0</v>
          </cell>
          <cell r="X767">
            <v>4050</v>
          </cell>
          <cell r="Y767">
            <v>0</v>
          </cell>
          <cell r="Z767">
            <v>0</v>
          </cell>
          <cell r="AA767">
            <v>0</v>
          </cell>
          <cell r="AB767">
            <v>0</v>
          </cell>
          <cell r="AC767">
            <v>0</v>
          </cell>
          <cell r="AD767">
            <v>0</v>
          </cell>
          <cell r="AE767" t="str">
            <v>Para beneficiar a la población gramalotera, se ha avanzado en las obras que permiten ver la ejecución en el plan de reasentamiento: Después de adelantar gestiones con el contratista de urbanismo, se logó cuantificar los avances físicos que afectaban el re</v>
          </cell>
          <cell r="AF767">
            <v>42490.208333333299</v>
          </cell>
          <cell r="AG767">
            <v>42501.795480983797</v>
          </cell>
          <cell r="AH767" t="str">
            <v>Roberto Zapata</v>
          </cell>
          <cell r="AI767" t="str">
            <v>coordinadorgramalote@fondoadaptacion.gov.co</v>
          </cell>
          <cell r="AJ767">
            <v>0</v>
          </cell>
          <cell r="AK767">
            <v>0</v>
          </cell>
          <cell r="AL767">
            <v>0</v>
          </cell>
        </row>
        <row r="768">
          <cell r="A768">
            <v>4390</v>
          </cell>
          <cell r="B768" t="str">
            <v>Todos por un Nuevo País</v>
          </cell>
          <cell r="C768" t="str">
            <v>Crecimiento verde</v>
          </cell>
          <cell r="D768" t="str">
            <v>Lograr un crecimiento resiliente y reducir la vulnerabilidad frente a los riesgos de desastres y al cambio climático</v>
          </cell>
          <cell r="E768" t="str">
            <v>Hacienda</v>
          </cell>
          <cell r="F768" t="str">
            <v>Fondo de Adaptación</v>
          </cell>
          <cell r="G768" t="str">
            <v xml:space="preserve">Gestión y atención de desastres </v>
          </cell>
          <cell r="H768">
            <v>4390</v>
          </cell>
          <cell r="I768" t="str">
            <v>Personas beneficiadas con reducción del riesgo de inundación en El Jarillón del río Cali</v>
          </cell>
          <cell r="J768" t="str">
            <v>Producto</v>
          </cell>
          <cell r="K768" t="str">
            <v>Sectorial</v>
          </cell>
          <cell r="L768" t="str">
            <v>SI</v>
          </cell>
          <cell r="M768" t="str">
            <v>NO</v>
          </cell>
          <cell r="N768" t="str">
            <v>NO</v>
          </cell>
          <cell r="O768" t="str">
            <v>SI</v>
          </cell>
          <cell r="P768" t="str">
            <v>Personas</v>
          </cell>
          <cell r="Q768" t="str">
            <v>Anual</v>
          </cell>
          <cell r="R768" t="str">
            <v>Acumulado</v>
          </cell>
          <cell r="S768">
            <v>0</v>
          </cell>
          <cell r="T768">
            <v>3010</v>
          </cell>
          <cell r="U768">
            <v>27898</v>
          </cell>
          <cell r="V768">
            <v>769451</v>
          </cell>
          <cell r="W768">
            <v>95707</v>
          </cell>
          <cell r="X768">
            <v>896066</v>
          </cell>
          <cell r="Y768">
            <v>0</v>
          </cell>
          <cell r="Z768">
            <v>0</v>
          </cell>
          <cell r="AA768">
            <v>0</v>
          </cell>
          <cell r="AB768">
            <v>0</v>
          </cell>
          <cell r="AC768">
            <v>0</v>
          </cell>
          <cell r="AD768">
            <v>0</v>
          </cell>
          <cell r="AE768" t="str">
            <v>Se sigue avanzando en la ejecución de las obras de Estación de Bombeo Paso El Comercio y en la recuperación de la capacidad hidráulica de la laguna del Pondaje (Fase II), manteniendo una reducción del riesgo de inundación por deficiencia del drenaje inter</v>
          </cell>
          <cell r="AF768">
            <v>42490.208333333299</v>
          </cell>
          <cell r="AG768">
            <v>42496.774792939803</v>
          </cell>
          <cell r="AH768" t="str">
            <v>Alfredo Martinez Delgadillo</v>
          </cell>
          <cell r="AI768" t="str">
            <v>alfredomartinez@fondoadaptacion.gov.co</v>
          </cell>
          <cell r="AJ768">
            <v>30</v>
          </cell>
          <cell r="AK768">
            <v>0</v>
          </cell>
          <cell r="AL768">
            <v>0</v>
          </cell>
        </row>
        <row r="769">
          <cell r="A769">
            <v>4391</v>
          </cell>
          <cell r="B769" t="str">
            <v>Todos por un Nuevo País</v>
          </cell>
          <cell r="C769" t="str">
            <v>Crecimiento verde</v>
          </cell>
          <cell r="D769" t="str">
            <v>Lograr un crecimiento resiliente y reducir la vulnerabilidad frente a los riesgos de desastres y al cambio climático</v>
          </cell>
          <cell r="E769" t="str">
            <v>Hacienda</v>
          </cell>
          <cell r="F769" t="str">
            <v>Fondo de Adaptación</v>
          </cell>
          <cell r="G769" t="str">
            <v xml:space="preserve">Gestión y atención de desastres </v>
          </cell>
          <cell r="H769">
            <v>4391</v>
          </cell>
          <cell r="I769" t="str">
            <v>Personas beneficiadas por el plan integral de intervención para reducir el riesgo de inundación en la región de La Mojana</v>
          </cell>
          <cell r="J769" t="str">
            <v>Gestión</v>
          </cell>
          <cell r="K769" t="str">
            <v>Sectorial</v>
          </cell>
          <cell r="L769" t="str">
            <v>SI</v>
          </cell>
          <cell r="M769" t="str">
            <v>NO</v>
          </cell>
          <cell r="N769" t="str">
            <v>NO</v>
          </cell>
          <cell r="O769" t="str">
            <v>NO</v>
          </cell>
          <cell r="P769" t="str">
            <v>Personas</v>
          </cell>
          <cell r="Q769" t="str">
            <v>Anual</v>
          </cell>
          <cell r="R769" t="str">
            <v>Acumulado</v>
          </cell>
          <cell r="S769">
            <v>0</v>
          </cell>
          <cell r="T769">
            <v>0</v>
          </cell>
          <cell r="U769">
            <v>0</v>
          </cell>
          <cell r="V769">
            <v>0</v>
          </cell>
          <cell r="W769">
            <v>380000</v>
          </cell>
          <cell r="X769">
            <v>380000</v>
          </cell>
          <cell r="Y769">
            <v>0</v>
          </cell>
          <cell r="Z769">
            <v>0</v>
          </cell>
          <cell r="AA769">
            <v>0</v>
          </cell>
          <cell r="AB769">
            <v>0</v>
          </cell>
          <cell r="AC769">
            <v>0</v>
          </cell>
          <cell r="AD769">
            <v>0</v>
          </cell>
          <cell r="AE769" t="str">
            <v>Se culminó la fase de estructuración del plan de acción y el trabajo de la Coordinación Técnica para La Mojana. El FA reporta con satisfacción la implementación de una estrategia y el diseño de una herramienta tecnológica que le ha permitido al país tomar</v>
          </cell>
          <cell r="AF769">
            <v>42429.208333333299</v>
          </cell>
          <cell r="AG769">
            <v>42438.452066435202</v>
          </cell>
          <cell r="AH769" t="str">
            <v>Aníbal José Pérez García</v>
          </cell>
          <cell r="AI769" t="str">
            <v>anibalperez@fondoadaptacion.gov.co</v>
          </cell>
          <cell r="AJ769">
            <v>30</v>
          </cell>
          <cell r="AK769">
            <v>0</v>
          </cell>
          <cell r="AL769">
            <v>0</v>
          </cell>
        </row>
        <row r="770">
          <cell r="A770">
            <v>4408</v>
          </cell>
          <cell r="B770" t="str">
            <v>Todos por un Nuevo País</v>
          </cell>
          <cell r="C770" t="str">
            <v>Crecimiento verde</v>
          </cell>
          <cell r="D770" t="str">
            <v>Lograr un crecimiento resiliente y reducir la vulnerabilidad frente a los riesgos de desastres y al cambio climático</v>
          </cell>
          <cell r="E770" t="str">
            <v>Hacienda</v>
          </cell>
          <cell r="F770" t="str">
            <v>Fondo de Adaptación</v>
          </cell>
          <cell r="G770" t="str">
            <v xml:space="preserve">Gestión y atención de desastres </v>
          </cell>
          <cell r="H770">
            <v>4408</v>
          </cell>
          <cell r="I770" t="str">
            <v>Soluciones de vivienda entregadas por el Fondo Adaptación (urbanas)</v>
          </cell>
          <cell r="J770" t="str">
            <v>Producto</v>
          </cell>
          <cell r="K770" t="str">
            <v>Sectorial</v>
          </cell>
          <cell r="L770" t="str">
            <v>SI</v>
          </cell>
          <cell r="M770" t="str">
            <v>NO</v>
          </cell>
          <cell r="N770" t="str">
            <v>NO</v>
          </cell>
          <cell r="O770" t="str">
            <v>SI</v>
          </cell>
          <cell r="P770" t="str">
            <v>Viviendas</v>
          </cell>
          <cell r="Q770" t="str">
            <v>Anual</v>
          </cell>
          <cell r="R770" t="str">
            <v>Acumulado</v>
          </cell>
          <cell r="S770">
            <v>2932</v>
          </cell>
          <cell r="T770">
            <v>5319</v>
          </cell>
          <cell r="U770">
            <v>7213</v>
          </cell>
          <cell r="V770">
            <v>9044</v>
          </cell>
          <cell r="W770">
            <v>2677</v>
          </cell>
          <cell r="X770">
            <v>24253</v>
          </cell>
          <cell r="Y770">
            <v>0</v>
          </cell>
          <cell r="Z770">
            <v>0</v>
          </cell>
          <cell r="AA770">
            <v>0</v>
          </cell>
          <cell r="AB770">
            <v>0</v>
          </cell>
          <cell r="AC770">
            <v>0</v>
          </cell>
          <cell r="AD770">
            <v>0</v>
          </cell>
          <cell r="AE770" t="str">
            <v>En el mes de abril de 2016 se contrataron 434 soluciones de vivienda, llegando a un total acumulado de 1.092 viviendas contratadas en lo que va corrido del año por parte del programa nacional de vivienda. el programa Jarillon de Cali reporó un total de vi</v>
          </cell>
          <cell r="AF770">
            <v>42490.208333333299</v>
          </cell>
          <cell r="AG770">
            <v>42501.797900463003</v>
          </cell>
          <cell r="AH770" t="str">
            <v>Jorge Alexander Vargas Meza</v>
          </cell>
          <cell r="AI770" t="str">
            <v>alexandervargas@fondoadaptacion.gov.co</v>
          </cell>
          <cell r="AJ770">
            <v>30</v>
          </cell>
          <cell r="AK770">
            <v>0</v>
          </cell>
          <cell r="AL770">
            <v>0</v>
          </cell>
        </row>
        <row r="771">
          <cell r="A771">
            <v>4963</v>
          </cell>
          <cell r="B771" t="str">
            <v>Todos por un Nuevo País</v>
          </cell>
          <cell r="C771" t="str">
            <v>Crecimiento verde</v>
          </cell>
          <cell r="D771" t="str">
            <v>Lograr un crecimiento resiliente y reducir la vulnerabilidad frente a los riesgos de desastres y al cambio climático</v>
          </cell>
          <cell r="E771" t="str">
            <v>Minas y Energía</v>
          </cell>
          <cell r="F771" t="str">
            <v>SGC</v>
          </cell>
          <cell r="G771" t="str">
            <v>Gestión de la información para la toma de decisiones en el sector minero energético</v>
          </cell>
          <cell r="H771">
            <v>4963</v>
          </cell>
          <cell r="I771" t="str">
            <v>Estaciones de monitoreo del SGC</v>
          </cell>
          <cell r="J771" t="str">
            <v>Producto</v>
          </cell>
          <cell r="K771" t="str">
            <v>Sectorial</v>
          </cell>
          <cell r="L771" t="str">
            <v>SI</v>
          </cell>
          <cell r="M771" t="str">
            <v>NO</v>
          </cell>
          <cell r="N771" t="str">
            <v>NO</v>
          </cell>
          <cell r="O771" t="str">
            <v>SI</v>
          </cell>
          <cell r="P771" t="str">
            <v>Estaciones</v>
          </cell>
          <cell r="Q771" t="str">
            <v>Mensual</v>
          </cell>
          <cell r="R771" t="str">
            <v>Capacidad</v>
          </cell>
          <cell r="S771">
            <v>675</v>
          </cell>
          <cell r="T771">
            <v>726</v>
          </cell>
          <cell r="U771">
            <v>751</v>
          </cell>
          <cell r="V771">
            <v>766</v>
          </cell>
          <cell r="W771">
            <v>766</v>
          </cell>
          <cell r="X771">
            <v>766</v>
          </cell>
          <cell r="Y771">
            <v>740</v>
          </cell>
          <cell r="Z771">
            <v>85.525999999999996</v>
          </cell>
          <cell r="AA771">
            <v>740</v>
          </cell>
          <cell r="AB771">
            <v>71.429000000000002</v>
          </cell>
          <cell r="AC771">
            <v>42429.208333333299</v>
          </cell>
          <cell r="AD771">
            <v>42496.770170636599</v>
          </cell>
          <cell r="AE771" t="str">
            <v>Continuan las actividades de diseño y adecuación para las nuevas estaciones que se instalaran apartir del mes marzo</v>
          </cell>
          <cell r="AF771">
            <v>42429.208333333299</v>
          </cell>
          <cell r="AG771">
            <v>42496.770170451397</v>
          </cell>
          <cell r="AH771" t="str">
            <v>Marta Lucía Calvache Velasco</v>
          </cell>
          <cell r="AI771" t="str">
            <v>mcalvache@sgc.gov.co</v>
          </cell>
          <cell r="AJ771">
            <v>7</v>
          </cell>
          <cell r="AK771">
            <v>42458.208333333299</v>
          </cell>
          <cell r="AL771">
            <v>41</v>
          </cell>
        </row>
        <row r="772">
          <cell r="A772">
            <v>4964</v>
          </cell>
          <cell r="B772" t="str">
            <v>Todos por un Nuevo País</v>
          </cell>
          <cell r="C772" t="str">
            <v>Crecimiento verde</v>
          </cell>
          <cell r="D772" t="str">
            <v>Lograr un crecimiento resiliente y reducir la vulnerabilidad frente a los riesgos de desastres y al cambio climático</v>
          </cell>
          <cell r="E772" t="str">
            <v>Minas y Energía</v>
          </cell>
          <cell r="F772" t="str">
            <v>SGC</v>
          </cell>
          <cell r="G772" t="str">
            <v>Gestión de la información para la toma de decisiones en el sector minero energético</v>
          </cell>
          <cell r="H772">
            <v>4964</v>
          </cell>
          <cell r="I772" t="str">
            <v>Mapas de amenaza volcánica del país (SGC)</v>
          </cell>
          <cell r="J772" t="str">
            <v>Producto</v>
          </cell>
          <cell r="K772" t="str">
            <v>Sectorial</v>
          </cell>
          <cell r="L772" t="str">
            <v>SI</v>
          </cell>
          <cell r="M772" t="str">
            <v>NO</v>
          </cell>
          <cell r="N772" t="str">
            <v>NO</v>
          </cell>
          <cell r="O772" t="str">
            <v>SI</v>
          </cell>
          <cell r="P772" t="str">
            <v>Mapas</v>
          </cell>
          <cell r="Q772" t="str">
            <v>Anual</v>
          </cell>
          <cell r="R772" t="str">
            <v>Capacidad</v>
          </cell>
          <cell r="S772">
            <v>10</v>
          </cell>
          <cell r="T772">
            <v>10</v>
          </cell>
          <cell r="U772">
            <v>11</v>
          </cell>
          <cell r="V772">
            <v>12</v>
          </cell>
          <cell r="W772">
            <v>13</v>
          </cell>
          <cell r="X772">
            <v>13</v>
          </cell>
          <cell r="Y772">
            <v>0</v>
          </cell>
          <cell r="Z772">
            <v>0</v>
          </cell>
          <cell r="AA772">
            <v>0</v>
          </cell>
          <cell r="AB772">
            <v>0</v>
          </cell>
          <cell r="AC772">
            <v>0</v>
          </cell>
          <cell r="AD772">
            <v>0</v>
          </cell>
          <cell r="AE772" t="str">
            <v>Se realizaron actividades de recopilación y analisis de información sobre el volcán Sotara</v>
          </cell>
          <cell r="AF772">
            <v>42429.208333333299</v>
          </cell>
          <cell r="AG772">
            <v>42496.779790775501</v>
          </cell>
          <cell r="AH772" t="str">
            <v>Marta Lucía Calvache Velasco</v>
          </cell>
          <cell r="AI772" t="str">
            <v>mcalvache@sgc.gov.co</v>
          </cell>
          <cell r="AJ772">
            <v>7</v>
          </cell>
          <cell r="AK772">
            <v>0</v>
          </cell>
          <cell r="AL772">
            <v>0</v>
          </cell>
        </row>
        <row r="773">
          <cell r="A773">
            <v>4262</v>
          </cell>
          <cell r="B773" t="str">
            <v>Todos por un Nuevo País</v>
          </cell>
          <cell r="C773" t="str">
            <v>Crecimiento verde</v>
          </cell>
          <cell r="D773" t="str">
            <v>Lograr un crecimiento resiliente y reducir la vulnerabilidad frente a los riesgos de desastres y al cambio climático</v>
          </cell>
          <cell r="E773" t="str">
            <v>Presidencia</v>
          </cell>
          <cell r="F773" t="str">
            <v>Unidad para la Gestión del Riesgo</v>
          </cell>
          <cell r="G773" t="str">
            <v>Atención de desastres desde la Unidad para la Gestión del Riesgo y Prevención de Desastres</v>
          </cell>
          <cell r="H773">
            <v>4262</v>
          </cell>
          <cell r="I773" t="str">
            <v>Cofinanciación de recursos por parte de las entidades territoriales y sectores beneficiarios del FNGRD</v>
          </cell>
          <cell r="J773" t="str">
            <v>Producto</v>
          </cell>
          <cell r="K773" t="str">
            <v>Sectorial</v>
          </cell>
          <cell r="L773" t="str">
            <v>SI</v>
          </cell>
          <cell r="M773" t="str">
            <v>NO</v>
          </cell>
          <cell r="N773" t="str">
            <v>NO</v>
          </cell>
          <cell r="O773" t="str">
            <v>SI</v>
          </cell>
          <cell r="P773" t="str">
            <v>Porcentaje</v>
          </cell>
          <cell r="Q773" t="str">
            <v>Semestral</v>
          </cell>
          <cell r="R773" t="str">
            <v>Capacidad</v>
          </cell>
          <cell r="S773">
            <v>5</v>
          </cell>
          <cell r="T773">
            <v>5</v>
          </cell>
          <cell r="U773">
            <v>6</v>
          </cell>
          <cell r="V773">
            <v>8</v>
          </cell>
          <cell r="W773">
            <v>10</v>
          </cell>
          <cell r="X773">
            <v>10</v>
          </cell>
          <cell r="Y773">
            <v>0</v>
          </cell>
          <cell r="Z773">
            <v>0</v>
          </cell>
          <cell r="AA773">
            <v>0</v>
          </cell>
          <cell r="AB773">
            <v>0</v>
          </cell>
          <cell r="AC773">
            <v>0</v>
          </cell>
          <cell r="AD773">
            <v>0</v>
          </cell>
          <cell r="AE773" t="str">
            <v xml:space="preserve">Se continúa en la construcción colectiva de la estrategia para incrementar el nivel de cofinanciación por parte de las entidades territoriales y sectoriales en los proyectos que se adelanten con recursos del FNGRD. </v>
          </cell>
          <cell r="AF773">
            <v>42490.208333333299</v>
          </cell>
          <cell r="AG773">
            <v>42502.411830289398</v>
          </cell>
          <cell r="AH773" t="str">
            <v>Ginna Paola Pacheco Lobelo</v>
          </cell>
          <cell r="AI773" t="str">
            <v>ginna.pacheco@gestiondelriesgo.gov.co</v>
          </cell>
          <cell r="AJ773">
            <v>30</v>
          </cell>
          <cell r="AK773">
            <v>0</v>
          </cell>
          <cell r="AL773">
            <v>0</v>
          </cell>
        </row>
        <row r="774">
          <cell r="A774">
            <v>4264</v>
          </cell>
          <cell r="B774" t="str">
            <v>Todos por un Nuevo País</v>
          </cell>
          <cell r="C774" t="str">
            <v>Crecimiento verde</v>
          </cell>
          <cell r="D774" t="str">
            <v>Lograr un crecimiento resiliente y reducir la vulnerabilidad frente a los riesgos de desastres y al cambio climático</v>
          </cell>
          <cell r="E774" t="str">
            <v>Presidencia</v>
          </cell>
          <cell r="F774" t="str">
            <v>Unidad para la Gestión del Riesgo</v>
          </cell>
          <cell r="G774" t="str">
            <v>Atención de desastres desde la Unidad para la Gestión del Riesgo y Prevención de Desastres</v>
          </cell>
          <cell r="H774">
            <v>4264</v>
          </cell>
          <cell r="I774" t="str">
            <v>Sectores estratégicos que involucran la GRD en su planificación</v>
          </cell>
          <cell r="J774" t="str">
            <v>Gestión</v>
          </cell>
          <cell r="K774" t="str">
            <v>Sectorial</v>
          </cell>
          <cell r="L774" t="str">
            <v>SI</v>
          </cell>
          <cell r="M774" t="str">
            <v>NO</v>
          </cell>
          <cell r="N774" t="str">
            <v>NO</v>
          </cell>
          <cell r="O774" t="str">
            <v>SI</v>
          </cell>
          <cell r="P774" t="str">
            <v>Otro (Sectores)</v>
          </cell>
          <cell r="Q774" t="str">
            <v>Semestral</v>
          </cell>
          <cell r="R774" t="str">
            <v>Acumulado</v>
          </cell>
          <cell r="S774">
            <v>0</v>
          </cell>
          <cell r="T774">
            <v>0</v>
          </cell>
          <cell r="U774">
            <v>0</v>
          </cell>
          <cell r="V774">
            <v>1</v>
          </cell>
          <cell r="W774">
            <v>2</v>
          </cell>
          <cell r="X774">
            <v>3</v>
          </cell>
          <cell r="Y774">
            <v>0</v>
          </cell>
          <cell r="Z774">
            <v>0</v>
          </cell>
          <cell r="AA774">
            <v>0</v>
          </cell>
          <cell r="AB774">
            <v>0</v>
          </cell>
          <cell r="AC774">
            <v>0</v>
          </cell>
          <cell r="AD774">
            <v>0</v>
          </cell>
          <cell r="AE774" t="str">
            <v>Se continúa con la preparación de la agenda estratégica con el sector transporte, con base en la información obtenida en las reuniones, con la de taller realizdo por el Sector en el mes de abril. Adicionalmente, se está concertando el apoyo y articulación</v>
          </cell>
          <cell r="AF774">
            <v>42490.208333333299</v>
          </cell>
          <cell r="AG774">
            <v>42502.402184571802</v>
          </cell>
          <cell r="AH774" t="str">
            <v>Natalia Valencia Dávila</v>
          </cell>
          <cell r="AI774" t="str">
            <v>natalia.valencia@gestiondelriesgo.gov.co</v>
          </cell>
          <cell r="AJ774">
            <v>30</v>
          </cell>
          <cell r="AK774">
            <v>0</v>
          </cell>
          <cell r="AL774">
            <v>0</v>
          </cell>
        </row>
        <row r="775">
          <cell r="A775">
            <v>4263</v>
          </cell>
          <cell r="B775" t="str">
            <v>Todos por un Nuevo País</v>
          </cell>
          <cell r="C775" t="str">
            <v>Crecimiento verde</v>
          </cell>
          <cell r="D775" t="str">
            <v>Lograr un crecimiento resiliente y reducir la vulnerabilidad frente a los riesgos de desastres y al cambio climático</v>
          </cell>
          <cell r="E775" t="str">
            <v>Presidencia</v>
          </cell>
          <cell r="F775" t="str">
            <v>Unidad para la Gestión del Riesgo</v>
          </cell>
          <cell r="G775" t="str">
            <v>Prevención y mitigación del riesgo de desastres</v>
          </cell>
          <cell r="H775">
            <v>4263</v>
          </cell>
          <cell r="I775" t="str">
            <v>Proyectos formulados por parte de las entidades territoriales con acompañamiento por parte de la UNGRD</v>
          </cell>
          <cell r="J775" t="str">
            <v>Gestión</v>
          </cell>
          <cell r="K775" t="str">
            <v>Sectorial</v>
          </cell>
          <cell r="L775" t="str">
            <v>SI</v>
          </cell>
          <cell r="M775" t="str">
            <v>SI</v>
          </cell>
          <cell r="N775" t="str">
            <v>NO</v>
          </cell>
          <cell r="O775" t="str">
            <v>SI</v>
          </cell>
          <cell r="P775" t="str">
            <v>Otro (Proyectos)</v>
          </cell>
          <cell r="Q775" t="str">
            <v>Semestral</v>
          </cell>
          <cell r="R775" t="str">
            <v>Acumulado</v>
          </cell>
          <cell r="S775">
            <v>0</v>
          </cell>
          <cell r="T775">
            <v>3</v>
          </cell>
          <cell r="U775">
            <v>23</v>
          </cell>
          <cell r="V775">
            <v>34</v>
          </cell>
          <cell r="W775">
            <v>40</v>
          </cell>
          <cell r="X775">
            <v>100</v>
          </cell>
          <cell r="Y775">
            <v>0</v>
          </cell>
          <cell r="Z775">
            <v>0</v>
          </cell>
          <cell r="AA775">
            <v>0</v>
          </cell>
          <cell r="AB775">
            <v>0</v>
          </cell>
          <cell r="AC775">
            <v>0</v>
          </cell>
          <cell r="AD775">
            <v>0</v>
          </cell>
          <cell r="AE775" t="str">
            <v xml:space="preserve">A la fecha se han asistido a 13 municipios en los departamentos de Valle del Cauca, Cesar, Caldas y Antioquia; teniendo en cuenta que el proceso de formulación de proyectos de inversión contempla la realización de varios talleres de Asistencia Técnica en </v>
          </cell>
          <cell r="AF775">
            <v>42490.208333333299</v>
          </cell>
          <cell r="AG775">
            <v>42502.406267326398</v>
          </cell>
          <cell r="AH775" t="str">
            <v>Beatriz Helena Parra</v>
          </cell>
          <cell r="AI775" t="str">
            <v>beatriz.parra@gestiondelriesgo.gov.co</v>
          </cell>
          <cell r="AJ775">
            <v>15</v>
          </cell>
          <cell r="AK775">
            <v>0</v>
          </cell>
          <cell r="AL775">
            <v>0</v>
          </cell>
        </row>
        <row r="776">
          <cell r="A776">
            <v>4265</v>
          </cell>
          <cell r="B776" t="str">
            <v>Todos por un Nuevo País</v>
          </cell>
          <cell r="C776" t="str">
            <v>Crecimiento verde</v>
          </cell>
          <cell r="D776" t="str">
            <v>Lograr un crecimiento resiliente y reducir la vulnerabilidad frente a los riesgos de desastres y al cambio climático</v>
          </cell>
          <cell r="E776" t="str">
            <v>Presidencia</v>
          </cell>
          <cell r="F776" t="str">
            <v>Unidad para la Gestión del Riesgo</v>
          </cell>
          <cell r="G776" t="str">
            <v>Prevención y mitigación del riesgo de desastres</v>
          </cell>
          <cell r="H776">
            <v>4265</v>
          </cell>
          <cell r="I776" t="str">
            <v>Sectores que han concertado el componente programático del Plan Nacional de Gestión del Riesgo de Desastres, PNGRD</v>
          </cell>
          <cell r="J776" t="str">
            <v>Gestión</v>
          </cell>
          <cell r="K776" t="str">
            <v>Sectorial</v>
          </cell>
          <cell r="L776" t="str">
            <v>SI</v>
          </cell>
          <cell r="M776" t="str">
            <v>NO</v>
          </cell>
          <cell r="N776" t="str">
            <v>NO</v>
          </cell>
          <cell r="O776" t="str">
            <v>SI</v>
          </cell>
          <cell r="P776" t="str">
            <v>Otro (Sectores)</v>
          </cell>
          <cell r="Q776" t="str">
            <v>Semestral</v>
          </cell>
          <cell r="R776" t="str">
            <v>Acumulado</v>
          </cell>
          <cell r="S776">
            <v>0</v>
          </cell>
          <cell r="T776">
            <v>15</v>
          </cell>
          <cell r="U776">
            <v>5</v>
          </cell>
          <cell r="V776">
            <v>0</v>
          </cell>
          <cell r="W776">
            <v>0</v>
          </cell>
          <cell r="X776">
            <v>20</v>
          </cell>
          <cell r="Y776">
            <v>0</v>
          </cell>
          <cell r="Z776">
            <v>0</v>
          </cell>
          <cell r="AA776">
            <v>0</v>
          </cell>
          <cell r="AB776">
            <v>0</v>
          </cell>
          <cell r="AC776">
            <v>0</v>
          </cell>
          <cell r="AD776">
            <v>0</v>
          </cell>
          <cell r="AE776" t="str">
            <v>El Componente programático del PNGRD fue concertado en su totalidad con 20 sectores y sus entidades adscritas. El PNGRD fue adoptado mediante Decreto 308 de 2016.</v>
          </cell>
          <cell r="AF776">
            <v>42490.208333333299</v>
          </cell>
          <cell r="AG776">
            <v>42502.4026574421</v>
          </cell>
          <cell r="AH776" t="str">
            <v>Natalia Valencia Dávila</v>
          </cell>
          <cell r="AI776" t="str">
            <v>natalia.valencia@gestiondelriesgo.gov.co</v>
          </cell>
          <cell r="AJ776">
            <v>15</v>
          </cell>
          <cell r="AK776">
            <v>0</v>
          </cell>
          <cell r="AL776">
            <v>0</v>
          </cell>
        </row>
        <row r="777">
          <cell r="A777">
            <v>4266</v>
          </cell>
          <cell r="B777" t="str">
            <v>Todos por un Nuevo País</v>
          </cell>
          <cell r="C777" t="str">
            <v>Crecimiento verde</v>
          </cell>
          <cell r="D777" t="str">
            <v>Lograr un crecimiento resiliente y reducir la vulnerabilidad frente a los riesgos de desastres y al cambio climático</v>
          </cell>
          <cell r="E777" t="str">
            <v>Presidencia</v>
          </cell>
          <cell r="F777" t="str">
            <v>Unidad para la Gestión del Riesgo</v>
          </cell>
          <cell r="G777" t="str">
            <v>Prevención y mitigación del riesgo de desastres</v>
          </cell>
          <cell r="H777">
            <v>4266</v>
          </cell>
          <cell r="I777" t="str">
            <v>Agendas sectoriales estratégicas del PNGRD en implementación y con seguimiento</v>
          </cell>
          <cell r="J777" t="str">
            <v>Gestión</v>
          </cell>
          <cell r="K777" t="str">
            <v>Sectorial</v>
          </cell>
          <cell r="L777" t="str">
            <v>SI</v>
          </cell>
          <cell r="M777" t="str">
            <v>NO</v>
          </cell>
          <cell r="N777" t="str">
            <v>NO</v>
          </cell>
          <cell r="O777" t="str">
            <v>SI</v>
          </cell>
          <cell r="P777" t="str">
            <v>Otro (Agendas)</v>
          </cell>
          <cell r="Q777" t="str">
            <v>Semestral</v>
          </cell>
          <cell r="R777" t="str">
            <v>Flujo</v>
          </cell>
          <cell r="S777">
            <v>0</v>
          </cell>
          <cell r="T777">
            <v>0</v>
          </cell>
          <cell r="U777">
            <v>1</v>
          </cell>
          <cell r="V777">
            <v>3</v>
          </cell>
          <cell r="W777">
            <v>3</v>
          </cell>
          <cell r="X777">
            <v>3</v>
          </cell>
          <cell r="Y777">
            <v>0</v>
          </cell>
          <cell r="Z777">
            <v>0</v>
          </cell>
          <cell r="AA777">
            <v>0</v>
          </cell>
          <cell r="AB777">
            <v>0</v>
          </cell>
          <cell r="AC777">
            <v>0</v>
          </cell>
          <cell r="AD777">
            <v>0</v>
          </cell>
          <cell r="AE777" t="str">
            <v xml:space="preserve">Se continúan adelantando reuniones internas en la Unidad que permita llegar a acuerdos mediante los cuales se va a concertar la agenda sectorial con Transporte, de tal forma que sea posible apuntar al cumplimiento tanto de metas nacionales del PNGRD y de </v>
          </cell>
          <cell r="AF777">
            <v>42490.208333333299</v>
          </cell>
          <cell r="AG777">
            <v>42501.674301307903</v>
          </cell>
          <cell r="AH777" t="str">
            <v>Natalia Valencia Dávila</v>
          </cell>
          <cell r="AI777" t="str">
            <v>natalia.valencia@gestiondelriesgo.gov.co</v>
          </cell>
          <cell r="AJ777">
            <v>15</v>
          </cell>
          <cell r="AK777">
            <v>0</v>
          </cell>
          <cell r="AL777">
            <v>0</v>
          </cell>
        </row>
        <row r="778">
          <cell r="A778">
            <v>4267</v>
          </cell>
          <cell r="B778" t="str">
            <v>Todos por un Nuevo País</v>
          </cell>
          <cell r="C778" t="str">
            <v>Crecimiento verde</v>
          </cell>
          <cell r="D778" t="str">
            <v>Lograr un crecimiento resiliente y reducir la vulnerabilidad frente a los riesgos de desastres y al cambio climático</v>
          </cell>
          <cell r="E778" t="str">
            <v>Presidencia</v>
          </cell>
          <cell r="F778" t="str">
            <v>Unidad para la Gestión del Riesgo</v>
          </cell>
          <cell r="G778" t="str">
            <v>Prevención y mitigación del riesgo de desastres</v>
          </cell>
          <cell r="H778">
            <v>4267</v>
          </cell>
          <cell r="I778" t="str">
            <v>Entidades del orden nacional que reportan información a la UNGRD para ser integrada al SNIGRD</v>
          </cell>
          <cell r="J778" t="str">
            <v>Gestión</v>
          </cell>
          <cell r="K778" t="str">
            <v>Sectorial</v>
          </cell>
          <cell r="L778" t="str">
            <v>SI</v>
          </cell>
          <cell r="M778" t="str">
            <v>NO</v>
          </cell>
          <cell r="N778" t="str">
            <v>NO</v>
          </cell>
          <cell r="O778" t="str">
            <v>SI</v>
          </cell>
          <cell r="P778" t="str">
            <v>Otro (Entidades)</v>
          </cell>
          <cell r="Q778" t="str">
            <v>Trimestral</v>
          </cell>
          <cell r="R778" t="str">
            <v>Acumulado</v>
          </cell>
          <cell r="S778">
            <v>0</v>
          </cell>
          <cell r="T778">
            <v>1</v>
          </cell>
          <cell r="U778">
            <v>3</v>
          </cell>
          <cell r="V778">
            <v>2</v>
          </cell>
          <cell r="W778">
            <v>2</v>
          </cell>
          <cell r="X778">
            <v>8</v>
          </cell>
          <cell r="Y778">
            <v>0</v>
          </cell>
          <cell r="Z778">
            <v>0</v>
          </cell>
          <cell r="AA778">
            <v>0</v>
          </cell>
          <cell r="AB778">
            <v>0</v>
          </cell>
          <cell r="AC778">
            <v>0</v>
          </cell>
          <cell r="AD778">
            <v>0</v>
          </cell>
          <cell r="AE778" t="str">
            <v>La Unidad se encuentra adelantando las gestiones administrativas pertinentes para el desarrollo de los procesos de integración de información. Se está revisando el último borrador del convenio proyectado entre la UNGRD y la Dirección General Marítima - DI</v>
          </cell>
          <cell r="AF778">
            <v>42460.208333333299</v>
          </cell>
          <cell r="AG778">
            <v>42500.641353391198</v>
          </cell>
          <cell r="AH778" t="str">
            <v>Paula Contreras Murcia</v>
          </cell>
          <cell r="AI778" t="str">
            <v>paula.contreras@gestiondelriesgo.gov.co</v>
          </cell>
          <cell r="AJ778">
            <v>30</v>
          </cell>
          <cell r="AK778">
            <v>0</v>
          </cell>
          <cell r="AL778">
            <v>0</v>
          </cell>
        </row>
        <row r="779">
          <cell r="A779">
            <v>4268</v>
          </cell>
          <cell r="B779" t="str">
            <v>Todos por un Nuevo País</v>
          </cell>
          <cell r="C779" t="str">
            <v>Crecimiento verde</v>
          </cell>
          <cell r="D779" t="str">
            <v>Lograr un crecimiento resiliente y reducir la vulnerabilidad frente a los riesgos de desastres y al cambio climático</v>
          </cell>
          <cell r="E779" t="str">
            <v>Presidencia</v>
          </cell>
          <cell r="F779" t="str">
            <v>Unidad para la Gestión del Riesgo</v>
          </cell>
          <cell r="G779" t="str">
            <v>Prevención y mitigación del riesgo de desastres</v>
          </cell>
          <cell r="H779">
            <v>4268</v>
          </cell>
          <cell r="I779" t="str">
            <v>Municipios que cuentan con el documento de lineamientos para incorporar la gestión del riesgo de desastres en la revisión y ajuste del POT, articulado al plan de inversiones para los municipios</v>
          </cell>
          <cell r="J779" t="str">
            <v>Producto</v>
          </cell>
          <cell r="K779" t="str">
            <v>Sectorial</v>
          </cell>
          <cell r="L779" t="str">
            <v>SI</v>
          </cell>
          <cell r="M779" t="str">
            <v>SI</v>
          </cell>
          <cell r="N779" t="str">
            <v>NO</v>
          </cell>
          <cell r="O779" t="str">
            <v>SI</v>
          </cell>
          <cell r="P779" t="str">
            <v>Otro (Municipios)</v>
          </cell>
          <cell r="Q779" t="str">
            <v>Semestral</v>
          </cell>
          <cell r="R779" t="str">
            <v>Acumulado</v>
          </cell>
          <cell r="S779">
            <v>0</v>
          </cell>
          <cell r="T779">
            <v>5</v>
          </cell>
          <cell r="U779">
            <v>21</v>
          </cell>
          <cell r="V779">
            <v>21</v>
          </cell>
          <cell r="W779">
            <v>21</v>
          </cell>
          <cell r="X779">
            <v>68</v>
          </cell>
          <cell r="Y779">
            <v>0</v>
          </cell>
          <cell r="Z779">
            <v>0</v>
          </cell>
          <cell r="AA779">
            <v>0</v>
          </cell>
          <cell r="AB779">
            <v>0</v>
          </cell>
          <cell r="AC779">
            <v>0</v>
          </cell>
          <cell r="AD779">
            <v>0</v>
          </cell>
          <cell r="AE779" t="str">
            <v>1. Se adelantaron jornadas de acercamiento a los municipios que fueron objeto de asistencia en el año 2015 para presentar el trabajo adelantado a la nueva administración : Villa del Rosario, El Zulia, Los Patios (Norte de Santander), El Retiro, El Santuar</v>
          </cell>
          <cell r="AF779">
            <v>42490.208333333299</v>
          </cell>
          <cell r="AG779">
            <v>42502.405614780102</v>
          </cell>
          <cell r="AH779" t="str">
            <v>Beatriz Helena Parra</v>
          </cell>
          <cell r="AI779" t="str">
            <v>beatriz.parra@gestiondelriesgo.gov.co</v>
          </cell>
          <cell r="AJ779">
            <v>30</v>
          </cell>
          <cell r="AK779">
            <v>0</v>
          </cell>
          <cell r="AL779">
            <v>0</v>
          </cell>
        </row>
        <row r="780">
          <cell r="A780">
            <v>5024</v>
          </cell>
          <cell r="B780" t="str">
            <v>Todos por un Nuevo País</v>
          </cell>
          <cell r="C780" t="str">
            <v>Estrategias regionales</v>
          </cell>
          <cell r="D780" t="str">
            <v>Caribe próspero, equitativo y sin pobreza extrema</v>
          </cell>
          <cell r="E780" t="str">
            <v>Agropecuario</v>
          </cell>
          <cell r="F780" t="str">
            <v>MINAGRICULTURA</v>
          </cell>
          <cell r="G780" t="str">
            <v>Región Caribe - Agricultura</v>
          </cell>
          <cell r="H780">
            <v>5024</v>
          </cell>
          <cell r="I780" t="str">
            <v>Soluciones de vivienda rural entregadas - Caribe</v>
          </cell>
          <cell r="J780" t="str">
            <v>Producto</v>
          </cell>
          <cell r="K780" t="str">
            <v>Sectorial</v>
          </cell>
          <cell r="L780" t="str">
            <v>SI</v>
          </cell>
          <cell r="M780" t="str">
            <v>SI</v>
          </cell>
          <cell r="N780" t="str">
            <v>NO</v>
          </cell>
          <cell r="O780" t="str">
            <v>SI</v>
          </cell>
          <cell r="P780" t="str">
            <v xml:space="preserve">Soluciones de Vivienda Rural </v>
          </cell>
          <cell r="Q780" t="str">
            <v>Mensual</v>
          </cell>
          <cell r="R780" t="str">
            <v>Acumulado</v>
          </cell>
          <cell r="S780">
            <v>22976</v>
          </cell>
          <cell r="T780">
            <v>3035.8</v>
          </cell>
          <cell r="U780">
            <v>3642.96</v>
          </cell>
          <cell r="V780">
            <v>4047.7330000000002</v>
          </cell>
          <cell r="W780">
            <v>4452.5069999999996</v>
          </cell>
          <cell r="X780">
            <v>15179</v>
          </cell>
          <cell r="Y780">
            <v>318</v>
          </cell>
          <cell r="Z780">
            <v>8.7289999999999992</v>
          </cell>
          <cell r="AA780">
            <v>4580</v>
          </cell>
          <cell r="AB780">
            <v>30.172999999999998</v>
          </cell>
          <cell r="AC780">
            <v>42490.208333333299</v>
          </cell>
          <cell r="AD780">
            <v>42501.440052164398</v>
          </cell>
          <cell r="AE780" t="str">
            <v>En lo corrido de 2016, el MADR a través del Banco Agrario, ha logrado entregar un total de 318 soluciones de vivienda de interés social rural en la zona rural dispersa de 6 departamentos de la región caribe (para población campesina y desplazada), a igual</v>
          </cell>
          <cell r="AF780">
            <v>42490.208333333299</v>
          </cell>
          <cell r="AG780">
            <v>42501.440052002297</v>
          </cell>
          <cell r="AH780" t="str">
            <v>Héctor Julio Álvarez Rivero</v>
          </cell>
          <cell r="AI780" t="str">
            <v>hector.alvarez@minagricultura.gov.co</v>
          </cell>
          <cell r="AJ780">
            <v>12</v>
          </cell>
          <cell r="AK780">
            <v>42520.208333333299</v>
          </cell>
          <cell r="AL780">
            <v>-25</v>
          </cell>
        </row>
        <row r="781">
          <cell r="A781">
            <v>5025</v>
          </cell>
          <cell r="B781" t="str">
            <v>Todos por un Nuevo País</v>
          </cell>
          <cell r="C781" t="str">
            <v>Estrategias regionales</v>
          </cell>
          <cell r="D781" t="str">
            <v>Caribe próspero, equitativo y sin pobreza extrema</v>
          </cell>
          <cell r="E781" t="str">
            <v>Agropecuario</v>
          </cell>
          <cell r="F781" t="str">
            <v>MINAGRICULTURA</v>
          </cell>
          <cell r="G781" t="str">
            <v>Región Caribe - Agricultura</v>
          </cell>
          <cell r="H781">
            <v>5025</v>
          </cell>
          <cell r="I781" t="str">
            <v>Productores rurales beneficiados con asistencia técnica integral - Caribe</v>
          </cell>
          <cell r="J781" t="str">
            <v>Producto</v>
          </cell>
          <cell r="K781" t="str">
            <v>Sectorial</v>
          </cell>
          <cell r="L781" t="str">
            <v>SI</v>
          </cell>
          <cell r="M781" t="str">
            <v>SI</v>
          </cell>
          <cell r="N781" t="str">
            <v>NO</v>
          </cell>
          <cell r="O781" t="str">
            <v>SI</v>
          </cell>
          <cell r="P781" t="str">
            <v>Productores rurales</v>
          </cell>
          <cell r="Q781" t="str">
            <v>Semestral</v>
          </cell>
          <cell r="R781" t="str">
            <v>Acumulado</v>
          </cell>
          <cell r="S781">
            <v>32000</v>
          </cell>
          <cell r="T781">
            <v>0</v>
          </cell>
          <cell r="U781">
            <v>0</v>
          </cell>
          <cell r="V781">
            <v>0</v>
          </cell>
          <cell r="W781">
            <v>0</v>
          </cell>
          <cell r="X781">
            <v>66500</v>
          </cell>
          <cell r="Y781">
            <v>0</v>
          </cell>
          <cell r="Z781">
            <v>0</v>
          </cell>
          <cell r="AA781">
            <v>0</v>
          </cell>
          <cell r="AB781">
            <v>0</v>
          </cell>
          <cell r="AC781">
            <v>0</v>
          </cell>
          <cell r="AD781">
            <v>0</v>
          </cell>
          <cell r="AE781" t="str">
            <v>Se reporta el cierre de la convocatoria de Asistencia Técnica Gremial, se recibieron los proyectos y se encuentran en fase de evaluación de acuerdo con los términos de referencia.</v>
          </cell>
          <cell r="AF781">
            <v>42490.208333333299</v>
          </cell>
          <cell r="AG781">
            <v>42495.338746412002</v>
          </cell>
          <cell r="AH781" t="str">
            <v>Claudia Jimena Cuervo Cardona</v>
          </cell>
          <cell r="AI781" t="str">
            <v>claudia.cuervo@minagricultura.gov.co</v>
          </cell>
          <cell r="AJ781">
            <v>15</v>
          </cell>
          <cell r="AK781">
            <v>0</v>
          </cell>
          <cell r="AL781">
            <v>0</v>
          </cell>
        </row>
        <row r="782">
          <cell r="A782">
            <v>5026</v>
          </cell>
          <cell r="B782" t="str">
            <v>Todos por un Nuevo País</v>
          </cell>
          <cell r="C782" t="str">
            <v>Estrategias regionales</v>
          </cell>
          <cell r="D782" t="str">
            <v>Caribe próspero, equitativo y sin pobreza extrema</v>
          </cell>
          <cell r="E782" t="str">
            <v>Agropecuario</v>
          </cell>
          <cell r="F782" t="str">
            <v>MINAGRICULTURA</v>
          </cell>
          <cell r="G782" t="str">
            <v>Región Caribe - Agricultura</v>
          </cell>
          <cell r="H782">
            <v>5026</v>
          </cell>
          <cell r="I782" t="str">
            <v>Ciénagas intervenidas  con repoblamiento pesquero - Caribe</v>
          </cell>
          <cell r="J782" t="str">
            <v>Resultado</v>
          </cell>
          <cell r="K782" t="str">
            <v>Sectorial</v>
          </cell>
          <cell r="L782" t="str">
            <v>SI</v>
          </cell>
          <cell r="M782" t="str">
            <v>SI</v>
          </cell>
          <cell r="N782" t="str">
            <v>NO</v>
          </cell>
          <cell r="O782" t="str">
            <v>SI</v>
          </cell>
          <cell r="P782" t="str">
            <v>Cienagas</v>
          </cell>
          <cell r="Q782" t="str">
            <v>Semestral</v>
          </cell>
          <cell r="R782" t="str">
            <v>Capacidad</v>
          </cell>
          <cell r="S782">
            <v>9</v>
          </cell>
          <cell r="T782">
            <v>12</v>
          </cell>
          <cell r="U782">
            <v>15</v>
          </cell>
          <cell r="V782">
            <v>18</v>
          </cell>
          <cell r="W782">
            <v>20</v>
          </cell>
          <cell r="X782">
            <v>20</v>
          </cell>
          <cell r="Y782">
            <v>0</v>
          </cell>
          <cell r="Z782">
            <v>0</v>
          </cell>
          <cell r="AA782">
            <v>0</v>
          </cell>
          <cell r="AB782">
            <v>0</v>
          </cell>
          <cell r="AC782">
            <v>0</v>
          </cell>
          <cell r="AD782">
            <v>0</v>
          </cell>
          <cell r="AE782">
            <v>0</v>
          </cell>
          <cell r="AF782">
            <v>0</v>
          </cell>
          <cell r="AG782">
            <v>0</v>
          </cell>
          <cell r="AH782" t="str">
            <v>Luis Humberto Guzman Vergara</v>
          </cell>
          <cell r="AI782" t="str">
            <v>luis.guzman@minagricultura.gov.co</v>
          </cell>
          <cell r="AJ782">
            <v>30</v>
          </cell>
          <cell r="AK782">
            <v>0</v>
          </cell>
          <cell r="AL782">
            <v>0</v>
          </cell>
        </row>
        <row r="783">
          <cell r="A783">
            <v>5027</v>
          </cell>
          <cell r="B783" t="str">
            <v>Todos por un Nuevo País</v>
          </cell>
          <cell r="C783" t="str">
            <v>Estrategias regionales</v>
          </cell>
          <cell r="D783" t="str">
            <v>Caribe próspero, equitativo y sin pobreza extrema</v>
          </cell>
          <cell r="E783" t="str">
            <v>Agropecuario</v>
          </cell>
          <cell r="F783" t="str">
            <v>MINAGRICULTURA</v>
          </cell>
          <cell r="G783" t="str">
            <v>Región Caribe - Agricultura</v>
          </cell>
          <cell r="H783">
            <v>5027</v>
          </cell>
          <cell r="I783" t="str">
            <v>Número de alevinos utilizados en actividades de repoblamiento - Caribe</v>
          </cell>
          <cell r="J783" t="str">
            <v>Producto</v>
          </cell>
          <cell r="K783" t="str">
            <v>Sectorial</v>
          </cell>
          <cell r="L783" t="str">
            <v>SI</v>
          </cell>
          <cell r="M783" t="str">
            <v>SI</v>
          </cell>
          <cell r="N783" t="str">
            <v>NO</v>
          </cell>
          <cell r="O783" t="str">
            <v>SI</v>
          </cell>
          <cell r="P783" t="str">
            <v>Alevinos</v>
          </cell>
          <cell r="Q783" t="str">
            <v>Semestral</v>
          </cell>
          <cell r="R783" t="str">
            <v>Flujo</v>
          </cell>
          <cell r="S783">
            <v>6000000</v>
          </cell>
          <cell r="T783">
            <v>6000000</v>
          </cell>
          <cell r="U783">
            <v>12000000</v>
          </cell>
          <cell r="V783">
            <v>16000000</v>
          </cell>
          <cell r="W783">
            <v>20000000</v>
          </cell>
          <cell r="X783">
            <v>20000000</v>
          </cell>
          <cell r="Y783">
            <v>0</v>
          </cell>
          <cell r="Z783">
            <v>0</v>
          </cell>
          <cell r="AA783">
            <v>0</v>
          </cell>
          <cell r="AB783">
            <v>0</v>
          </cell>
          <cell r="AC783">
            <v>0</v>
          </cell>
          <cell r="AD783">
            <v>0</v>
          </cell>
          <cell r="AE783">
            <v>0</v>
          </cell>
          <cell r="AF783">
            <v>0</v>
          </cell>
          <cell r="AG783">
            <v>0</v>
          </cell>
          <cell r="AH783" t="str">
            <v>Luis Humberto Guzman Vergara</v>
          </cell>
          <cell r="AI783" t="str">
            <v>luis.guzman@minagricultura.gov.co</v>
          </cell>
          <cell r="AJ783">
            <v>30</v>
          </cell>
          <cell r="AK783">
            <v>0</v>
          </cell>
          <cell r="AL783">
            <v>0</v>
          </cell>
        </row>
        <row r="784">
          <cell r="A784">
            <v>5028</v>
          </cell>
          <cell r="B784" t="str">
            <v>Todos por un Nuevo País</v>
          </cell>
          <cell r="C784" t="str">
            <v>Estrategias regionales</v>
          </cell>
          <cell r="D784" t="str">
            <v>Caribe próspero, equitativo y sin pobreza extrema</v>
          </cell>
          <cell r="E784" t="str">
            <v>Agropecuario</v>
          </cell>
          <cell r="F784" t="str">
            <v>MINAGRICULTURA</v>
          </cell>
          <cell r="G784" t="str">
            <v>Región Caribe - Agricultura</v>
          </cell>
          <cell r="H784">
            <v>5028</v>
          </cell>
          <cell r="I784" t="str">
            <v>Soluciones de vivienda rural entregadas - San Andrés.</v>
          </cell>
          <cell r="J784" t="str">
            <v>Producto</v>
          </cell>
          <cell r="K784" t="str">
            <v>Sectorial</v>
          </cell>
          <cell r="L784" t="str">
            <v>SI</v>
          </cell>
          <cell r="M784" t="str">
            <v>SI</v>
          </cell>
          <cell r="N784" t="str">
            <v>NO</v>
          </cell>
          <cell r="O784" t="str">
            <v>SI</v>
          </cell>
          <cell r="P784" t="str">
            <v xml:space="preserve">Soluciones de Vivienda Rural </v>
          </cell>
          <cell r="Q784" t="str">
            <v>Mensual</v>
          </cell>
          <cell r="R784" t="str">
            <v>Acumulado</v>
          </cell>
          <cell r="S784">
            <v>0</v>
          </cell>
          <cell r="T784">
            <v>0</v>
          </cell>
          <cell r="U784">
            <v>114</v>
          </cell>
          <cell r="V784">
            <v>70</v>
          </cell>
          <cell r="W784">
            <v>77</v>
          </cell>
          <cell r="X784">
            <v>261</v>
          </cell>
          <cell r="Y784">
            <v>0</v>
          </cell>
          <cell r="Z784">
            <v>0</v>
          </cell>
          <cell r="AA784">
            <v>1</v>
          </cell>
          <cell r="AB784">
            <v>0.38</v>
          </cell>
          <cell r="AC784">
            <v>42460.208333333299</v>
          </cell>
          <cell r="AD784">
            <v>42473.662143171299</v>
          </cell>
          <cell r="AE784" t="str">
            <v>En lo corrido de 2016, el MADR a través del Banco Agrario no ha entregado soluciones de vivienda rural en san Andrés. . Las cifras del indicador presentan un rezago de 30 días respecto al mes de reporte. Los principales riesgos asociados a la ejecución pa</v>
          </cell>
          <cell r="AF784">
            <v>42490.208333333299</v>
          </cell>
          <cell r="AG784">
            <v>42501.4382519676</v>
          </cell>
          <cell r="AH784" t="str">
            <v>Héctor Julio Álvarez Rivero</v>
          </cell>
          <cell r="AI784" t="str">
            <v>hector.alvarez@minagricultura.gov.co</v>
          </cell>
          <cell r="AJ784">
            <v>12</v>
          </cell>
          <cell r="AK784">
            <v>42490.208333333299</v>
          </cell>
          <cell r="AL784">
            <v>5</v>
          </cell>
        </row>
        <row r="785">
          <cell r="A785">
            <v>5072</v>
          </cell>
          <cell r="B785" t="str">
            <v>Todos por un Nuevo País</v>
          </cell>
          <cell r="C785" t="str">
            <v>Estrategias regionales</v>
          </cell>
          <cell r="D785" t="str">
            <v>Caribe próspero, equitativo y sin pobreza extrema</v>
          </cell>
          <cell r="E785" t="str">
            <v>Ambiente</v>
          </cell>
          <cell r="F785" t="str">
            <v>MinAmbiente</v>
          </cell>
          <cell r="G785" t="str">
            <v>Región Caribe - Ambiente</v>
          </cell>
          <cell r="H785">
            <v>5072</v>
          </cell>
          <cell r="I785" t="str">
            <v>Número de municipios asesorados por las Autoridades Ambientales para la revisión y ajuste de los Planes de Ordenamiento Territorial (POT), incorporando las determinantes ambientales incluyendo la temática de riesgo.</v>
          </cell>
          <cell r="J785" t="str">
            <v>Producto</v>
          </cell>
          <cell r="K785" t="str">
            <v>Sectorial</v>
          </cell>
          <cell r="L785" t="str">
            <v>SI</v>
          </cell>
          <cell r="M785" t="str">
            <v>SI</v>
          </cell>
          <cell r="N785" t="str">
            <v>NO</v>
          </cell>
          <cell r="O785" t="str">
            <v>SI</v>
          </cell>
          <cell r="P785" t="str">
            <v>Municipios</v>
          </cell>
          <cell r="Q785" t="str">
            <v>Semestral</v>
          </cell>
          <cell r="R785" t="str">
            <v>Capacidad</v>
          </cell>
          <cell r="S785">
            <v>0</v>
          </cell>
          <cell r="T785">
            <v>10</v>
          </cell>
          <cell r="U785">
            <v>20</v>
          </cell>
          <cell r="V785">
            <v>35</v>
          </cell>
          <cell r="W785">
            <v>50</v>
          </cell>
          <cell r="X785">
            <v>50</v>
          </cell>
          <cell r="Y785">
            <v>0</v>
          </cell>
          <cell r="Z785">
            <v>0</v>
          </cell>
          <cell r="AA785">
            <v>0</v>
          </cell>
          <cell r="AB785">
            <v>0</v>
          </cell>
          <cell r="AC785">
            <v>0</v>
          </cell>
          <cell r="AD785">
            <v>0</v>
          </cell>
          <cell r="AE785">
            <v>0</v>
          </cell>
          <cell r="AF785">
            <v>0</v>
          </cell>
          <cell r="AG785">
            <v>0</v>
          </cell>
          <cell r="AH785" t="str">
            <v>Luis Alberto Giraldo Fernandez</v>
          </cell>
          <cell r="AI785" t="str">
            <v>lgiraldo@minambiente.gov.co</v>
          </cell>
          <cell r="AJ785">
            <v>30</v>
          </cell>
          <cell r="AK785">
            <v>0</v>
          </cell>
          <cell r="AL785">
            <v>0</v>
          </cell>
        </row>
        <row r="786">
          <cell r="A786">
            <v>5073</v>
          </cell>
          <cell r="B786" t="str">
            <v>Todos por un Nuevo País</v>
          </cell>
          <cell r="C786" t="str">
            <v>Estrategias regionales</v>
          </cell>
          <cell r="D786" t="str">
            <v>Caribe próspero, equitativo y sin pobreza extrema</v>
          </cell>
          <cell r="E786" t="str">
            <v>Ambiente</v>
          </cell>
          <cell r="F786" t="str">
            <v>MinAmbiente</v>
          </cell>
          <cell r="G786" t="str">
            <v>Región Caribe - Ambiente</v>
          </cell>
          <cell r="H786">
            <v>5073</v>
          </cell>
          <cell r="I786" t="str">
            <v>Planes de Cambio Climático departamentales formulados</v>
          </cell>
          <cell r="J786" t="str">
            <v>Producto</v>
          </cell>
          <cell r="K786" t="str">
            <v>Sectorial</v>
          </cell>
          <cell r="L786" t="str">
            <v>SI</v>
          </cell>
          <cell r="M786" t="str">
            <v>SI</v>
          </cell>
          <cell r="N786" t="str">
            <v>NO</v>
          </cell>
          <cell r="O786" t="str">
            <v>SI</v>
          </cell>
          <cell r="P786" t="str">
            <v>planes</v>
          </cell>
          <cell r="Q786" t="str">
            <v>Semestral</v>
          </cell>
          <cell r="R786" t="str">
            <v>Stock</v>
          </cell>
          <cell r="S786">
            <v>0</v>
          </cell>
          <cell r="T786">
            <v>0</v>
          </cell>
          <cell r="U786">
            <v>0</v>
          </cell>
          <cell r="V786">
            <v>2</v>
          </cell>
          <cell r="W786">
            <v>2</v>
          </cell>
          <cell r="X786">
            <v>2</v>
          </cell>
          <cell r="Y786">
            <v>0</v>
          </cell>
          <cell r="Z786">
            <v>0</v>
          </cell>
          <cell r="AA786">
            <v>0</v>
          </cell>
          <cell r="AB786">
            <v>0</v>
          </cell>
          <cell r="AC786">
            <v>0</v>
          </cell>
          <cell r="AD786">
            <v>0</v>
          </cell>
          <cell r="AE786" t="str">
            <v xml:space="preserve">Mesas de trabajo sectoriales (desarrollo económico, ordenamiento territorial, gestión de riesgos y sostenibilidad ambiental) plan de cambio climático del Magdalena Taller en Corpocesar </v>
          </cell>
          <cell r="AF786">
            <v>42490.208333333299</v>
          </cell>
          <cell r="AG786">
            <v>42506.828666122703</v>
          </cell>
          <cell r="AH786" t="str">
            <v>Rodrigo Suárez Castaño</v>
          </cell>
          <cell r="AI786" t="str">
            <v>rsuarez@minambiente.gov.co</v>
          </cell>
          <cell r="AJ786">
            <v>0</v>
          </cell>
          <cell r="AK786">
            <v>0</v>
          </cell>
          <cell r="AL786">
            <v>0</v>
          </cell>
        </row>
        <row r="787">
          <cell r="A787">
            <v>5076</v>
          </cell>
          <cell r="B787" t="str">
            <v>Todos por un Nuevo País</v>
          </cell>
          <cell r="C787" t="str">
            <v>Estrategias regionales</v>
          </cell>
          <cell r="D787" t="str">
            <v>Caribe próspero, equitativo y sin pobreza extrema</v>
          </cell>
          <cell r="E787" t="str">
            <v>Ambiente</v>
          </cell>
          <cell r="F787" t="str">
            <v>MinAmbiente</v>
          </cell>
          <cell r="G787" t="str">
            <v>Región Caribe - Ambiente</v>
          </cell>
          <cell r="H787">
            <v>5076</v>
          </cell>
          <cell r="I787" t="str">
            <v>Planes de Ordenación y Manejo Integrado de las Unidades Ambientales Costeras POMIUAC, formulados</v>
          </cell>
          <cell r="J787" t="str">
            <v>Producto</v>
          </cell>
          <cell r="K787" t="str">
            <v>Sectorial</v>
          </cell>
          <cell r="L787" t="str">
            <v>SI</v>
          </cell>
          <cell r="M787" t="str">
            <v>SI</v>
          </cell>
          <cell r="N787" t="str">
            <v>NO</v>
          </cell>
          <cell r="O787" t="str">
            <v>SI</v>
          </cell>
          <cell r="P787" t="str">
            <v>planes</v>
          </cell>
          <cell r="Q787" t="str">
            <v>Semestral</v>
          </cell>
          <cell r="R787" t="str">
            <v>Acumulado</v>
          </cell>
          <cell r="S787">
            <v>0</v>
          </cell>
          <cell r="T787">
            <v>0</v>
          </cell>
          <cell r="U787">
            <v>0</v>
          </cell>
          <cell r="V787">
            <v>0</v>
          </cell>
          <cell r="W787">
            <v>6</v>
          </cell>
          <cell r="X787">
            <v>6</v>
          </cell>
          <cell r="Y787">
            <v>0</v>
          </cell>
          <cell r="Z787">
            <v>0</v>
          </cell>
          <cell r="AA787">
            <v>0</v>
          </cell>
          <cell r="AB787">
            <v>0</v>
          </cell>
          <cell r="AC787">
            <v>0</v>
          </cell>
          <cell r="AD787">
            <v>0</v>
          </cell>
          <cell r="AE787" t="str">
            <v>En el marco de la transferencia a INVEMAR a través de la resolución 478 de 2016, se realizaron reuniones para socializar y presentar Plan de Trabajo UAC Alta Guajira se recibe plan de acción por parte del INVEMAR el dia 29 de abril para ser revisado por s</v>
          </cell>
          <cell r="AF787">
            <v>42490.208333333299</v>
          </cell>
          <cell r="AG787">
            <v>42496.7863524653</v>
          </cell>
          <cell r="AH787" t="str">
            <v>Andrea  Ramírez</v>
          </cell>
          <cell r="AI787" t="str">
            <v>ARamirez@minambiente.gov.co</v>
          </cell>
          <cell r="AJ787">
            <v>30</v>
          </cell>
          <cell r="AK787">
            <v>0</v>
          </cell>
          <cell r="AL787">
            <v>0</v>
          </cell>
        </row>
        <row r="788">
          <cell r="A788">
            <v>5077</v>
          </cell>
          <cell r="B788" t="str">
            <v>Todos por un Nuevo País</v>
          </cell>
          <cell r="C788" t="str">
            <v>Estrategias regionales</v>
          </cell>
          <cell r="D788" t="str">
            <v>Caribe próspero, equitativo y sin pobreza extrema</v>
          </cell>
          <cell r="E788" t="str">
            <v>Ambiente</v>
          </cell>
          <cell r="F788" t="str">
            <v>MinAmbiente</v>
          </cell>
          <cell r="G788" t="str">
            <v>Región Caribe - Ambiente</v>
          </cell>
          <cell r="H788">
            <v>5077</v>
          </cell>
          <cell r="I788" t="str">
            <v>Estudios regionales de erosión costera realizados</v>
          </cell>
          <cell r="J788" t="str">
            <v>Producto</v>
          </cell>
          <cell r="K788" t="str">
            <v>Sectorial</v>
          </cell>
          <cell r="L788" t="str">
            <v>SI</v>
          </cell>
          <cell r="M788" t="str">
            <v>SI</v>
          </cell>
          <cell r="N788" t="str">
            <v>NO</v>
          </cell>
          <cell r="O788" t="str">
            <v>SI</v>
          </cell>
          <cell r="P788" t="str">
            <v>Estudios</v>
          </cell>
          <cell r="Q788" t="str">
            <v>Anual</v>
          </cell>
          <cell r="R788" t="str">
            <v>Acumulado</v>
          </cell>
          <cell r="S788">
            <v>0</v>
          </cell>
          <cell r="T788">
            <v>0</v>
          </cell>
          <cell r="U788">
            <v>0</v>
          </cell>
          <cell r="V788">
            <v>0</v>
          </cell>
          <cell r="W788">
            <v>2</v>
          </cell>
          <cell r="X788">
            <v>2</v>
          </cell>
          <cell r="Y788">
            <v>0</v>
          </cell>
          <cell r="Z788">
            <v>0</v>
          </cell>
          <cell r="AA788">
            <v>0</v>
          </cell>
          <cell r="AB788">
            <v>0</v>
          </cell>
          <cell r="AC788">
            <v>0</v>
          </cell>
          <cell r="AD788">
            <v>0</v>
          </cell>
          <cell r="AE788">
            <v>0</v>
          </cell>
          <cell r="AF788">
            <v>0</v>
          </cell>
          <cell r="AG788">
            <v>0</v>
          </cell>
          <cell r="AH788" t="str">
            <v>Andrea  Ramírez</v>
          </cell>
          <cell r="AI788" t="str">
            <v>ARamirez@minambiente.gov.co</v>
          </cell>
          <cell r="AJ788">
            <v>0</v>
          </cell>
          <cell r="AK788">
            <v>0</v>
          </cell>
          <cell r="AL788">
            <v>0</v>
          </cell>
        </row>
        <row r="789">
          <cell r="A789">
            <v>5089</v>
          </cell>
          <cell r="B789" t="str">
            <v>Todos por un Nuevo País</v>
          </cell>
          <cell r="C789" t="str">
            <v>Estrategias regionales</v>
          </cell>
          <cell r="D789" t="str">
            <v>Caribe próspero, equitativo y sin pobreza extrema</v>
          </cell>
          <cell r="E789" t="str">
            <v>Ambiente</v>
          </cell>
          <cell r="F789" t="str">
            <v>MinAmbiente</v>
          </cell>
          <cell r="G789" t="str">
            <v>Región Caribe - Ambiente</v>
          </cell>
          <cell r="H789">
            <v>5089</v>
          </cell>
          <cell r="I789" t="str">
            <v>Hectáreas que cuentan con planes de ordenación y manejo de cuenca elaborados y/o ajustados. (Caribe)</v>
          </cell>
          <cell r="J789" t="str">
            <v>Gestión</v>
          </cell>
          <cell r="K789" t="str">
            <v>Sectorial</v>
          </cell>
          <cell r="L789" t="str">
            <v>SI</v>
          </cell>
          <cell r="M789" t="str">
            <v>SI</v>
          </cell>
          <cell r="N789" t="str">
            <v>NO</v>
          </cell>
          <cell r="O789" t="str">
            <v>SI</v>
          </cell>
          <cell r="P789" t="str">
            <v>Hectáreas</v>
          </cell>
          <cell r="Q789" t="str">
            <v>Semestral</v>
          </cell>
          <cell r="R789" t="str">
            <v>Capacidad</v>
          </cell>
          <cell r="S789">
            <v>0</v>
          </cell>
          <cell r="T789">
            <v>0</v>
          </cell>
          <cell r="U789">
            <v>89447</v>
          </cell>
          <cell r="V789">
            <v>963746</v>
          </cell>
          <cell r="W789">
            <v>963746</v>
          </cell>
          <cell r="X789">
            <v>963746</v>
          </cell>
          <cell r="Y789">
            <v>0</v>
          </cell>
          <cell r="Z789">
            <v>0</v>
          </cell>
          <cell r="AA789">
            <v>0</v>
          </cell>
          <cell r="AB789">
            <v>0</v>
          </cell>
          <cell r="AC789">
            <v>0</v>
          </cell>
          <cell r="AD789">
            <v>0</v>
          </cell>
          <cell r="AE789" t="str">
            <v>• Conformado el 100% de Comisiones Conjuntas para abordar los procesos de ordenamiento de Cuencas priorizadas (1 Comisión Conjunta) • Declarado en ordenación las 6 cuencas objeto de elaboración y/o ajuste de POMCAS. • Contratadas las 6 Consultorías para a</v>
          </cell>
          <cell r="AF789">
            <v>42490.208333333299</v>
          </cell>
          <cell r="AG789">
            <v>42506.785204664397</v>
          </cell>
          <cell r="AH789" t="str">
            <v>Ricardo Arnold Baduin Ricardo</v>
          </cell>
          <cell r="AI789" t="str">
            <v>RBaduin@minambiente.gov.co</v>
          </cell>
          <cell r="AJ789">
            <v>30</v>
          </cell>
          <cell r="AK789">
            <v>0</v>
          </cell>
          <cell r="AL789">
            <v>0</v>
          </cell>
        </row>
        <row r="790">
          <cell r="A790">
            <v>5074</v>
          </cell>
          <cell r="B790" t="str">
            <v>Todos por un Nuevo País</v>
          </cell>
          <cell r="C790" t="str">
            <v>Estrategias regionales</v>
          </cell>
          <cell r="D790" t="str">
            <v>Caribe próspero, equitativo y sin pobreza extrema</v>
          </cell>
          <cell r="E790" t="str">
            <v>Ambiente</v>
          </cell>
          <cell r="F790" t="str">
            <v>Parques Nacionales</v>
          </cell>
          <cell r="G790" t="str">
            <v>Región Caribe - Ambiente</v>
          </cell>
          <cell r="H790">
            <v>5074</v>
          </cell>
          <cell r="I790" t="str">
            <v>Hectáreas de áreas protegidas de la región Caribe incorporadas en SINAP</v>
          </cell>
          <cell r="J790" t="str">
            <v>Gestión</v>
          </cell>
          <cell r="K790" t="str">
            <v>Sectorial</v>
          </cell>
          <cell r="L790" t="str">
            <v>SI</v>
          </cell>
          <cell r="M790" t="str">
            <v>SI</v>
          </cell>
          <cell r="N790" t="str">
            <v>NO</v>
          </cell>
          <cell r="O790" t="str">
            <v>SI</v>
          </cell>
          <cell r="P790" t="str">
            <v>Hectáreas</v>
          </cell>
          <cell r="Q790" t="str">
            <v>Trimestral</v>
          </cell>
          <cell r="R790" t="str">
            <v>Flujo</v>
          </cell>
          <cell r="S790">
            <v>385982</v>
          </cell>
          <cell r="T790">
            <v>385989.59499999997</v>
          </cell>
          <cell r="U790">
            <v>386256.696</v>
          </cell>
          <cell r="V790">
            <v>389297.63</v>
          </cell>
          <cell r="W790">
            <v>414924.99300000002</v>
          </cell>
          <cell r="X790">
            <v>414925</v>
          </cell>
          <cell r="Y790">
            <v>387247.3</v>
          </cell>
          <cell r="Z790">
            <v>100</v>
          </cell>
          <cell r="AA790">
            <v>385981.1</v>
          </cell>
          <cell r="AB790">
            <v>93.02</v>
          </cell>
          <cell r="AC790">
            <v>42460.208333333299</v>
          </cell>
          <cell r="AD790">
            <v>42471.608784108801</v>
          </cell>
          <cell r="AE790" t="str">
            <v>Corpouraba en cuanto a las DMRI Zona Norte continua proceso de reuniones con comunidades y entidades, asi como recopilacion de informacion secundaria -Se incluye en el diagnóstico para la actualizacion del PGAR y su inclusion en el PAI</v>
          </cell>
          <cell r="AF790">
            <v>42490.208333333299</v>
          </cell>
          <cell r="AG790">
            <v>42496.775040509303</v>
          </cell>
          <cell r="AH790" t="str">
            <v>Julia Miranda Londoño</v>
          </cell>
          <cell r="AI790" t="str">
            <v>julia.miranda@parquesnacionales.gov.co</v>
          </cell>
          <cell r="AJ790">
            <v>30</v>
          </cell>
          <cell r="AK790">
            <v>42551.208333333299</v>
          </cell>
          <cell r="AL790">
            <v>-73</v>
          </cell>
        </row>
        <row r="791">
          <cell r="A791">
            <v>5075</v>
          </cell>
          <cell r="B791" t="str">
            <v>Todos por un Nuevo País</v>
          </cell>
          <cell r="C791" t="str">
            <v>Estrategias regionales</v>
          </cell>
          <cell r="D791" t="str">
            <v>Caribe próspero, equitativo y sin pobreza extrema</v>
          </cell>
          <cell r="E791" t="str">
            <v>Ambiente</v>
          </cell>
          <cell r="F791" t="str">
            <v>Parques Nacionales</v>
          </cell>
          <cell r="G791" t="str">
            <v>Región Caribe - Ambiente</v>
          </cell>
          <cell r="H791">
            <v>5075</v>
          </cell>
          <cell r="I791" t="str">
            <v>Áreas protegidas del SPNN de la Región Caribe adelantando estrategias de solución de conflictos por uso, ocupación y tenencia</v>
          </cell>
          <cell r="J791" t="str">
            <v>Producto</v>
          </cell>
          <cell r="K791" t="str">
            <v>Sectorial</v>
          </cell>
          <cell r="L791" t="str">
            <v>SI</v>
          </cell>
          <cell r="M791" t="str">
            <v>SI</v>
          </cell>
          <cell r="N791" t="str">
            <v>NO</v>
          </cell>
          <cell r="O791" t="str">
            <v>SI</v>
          </cell>
          <cell r="P791" t="str">
            <v>Áreas del SPNN</v>
          </cell>
          <cell r="Q791" t="str">
            <v>Semestral</v>
          </cell>
          <cell r="R791" t="str">
            <v>Capacidad</v>
          </cell>
          <cell r="S791">
            <v>7</v>
          </cell>
          <cell r="T791">
            <v>7</v>
          </cell>
          <cell r="U791">
            <v>7</v>
          </cell>
          <cell r="V791">
            <v>8</v>
          </cell>
          <cell r="W791">
            <v>8</v>
          </cell>
          <cell r="X791">
            <v>8</v>
          </cell>
          <cell r="Y791">
            <v>0</v>
          </cell>
          <cell r="Z791">
            <v>0</v>
          </cell>
          <cell r="AA791">
            <v>0</v>
          </cell>
          <cell r="AB791">
            <v>0</v>
          </cell>
          <cell r="AC791">
            <v>0</v>
          </cell>
          <cell r="AD791">
            <v>0</v>
          </cell>
          <cell r="AE791" t="str">
            <v>SNSM sector salida al mar JAC don diego, JAC los achiotes, JAC perico agiado, JAC Marquetalia, , ASOCOCAM , NACIONES UNIDAS, DEFESORIA DEL PUEBLO, Direccion de PNN, delegados de Ministerio de ambiente , Presidencia firman un acuerdo de Voluntades con camp</v>
          </cell>
          <cell r="AF791">
            <v>42460.208333333299</v>
          </cell>
          <cell r="AG791">
            <v>42468.726932905098</v>
          </cell>
          <cell r="AH791" t="str">
            <v>Julia Miranda Londoño</v>
          </cell>
          <cell r="AI791" t="str">
            <v>julia.miranda@parquesnacionales.gov.co</v>
          </cell>
          <cell r="AJ791">
            <v>30</v>
          </cell>
          <cell r="AK791">
            <v>0</v>
          </cell>
          <cell r="AL791">
            <v>0</v>
          </cell>
        </row>
        <row r="792">
          <cell r="A792">
            <v>5099</v>
          </cell>
          <cell r="B792" t="str">
            <v>Todos por un Nuevo País</v>
          </cell>
          <cell r="C792" t="str">
            <v>Estrategias regionales</v>
          </cell>
          <cell r="D792" t="str">
            <v>Caribe próspero, equitativo y sin pobreza extrema</v>
          </cell>
          <cell r="E792" t="str">
            <v>Comercio</v>
          </cell>
          <cell r="F792" t="str">
            <v>MINCOMERCIO</v>
          </cell>
          <cell r="G792" t="str">
            <v>Región Caribe - Comercio</v>
          </cell>
          <cell r="H792">
            <v>5099</v>
          </cell>
          <cell r="I792" t="str">
            <v>Procesos de innovación implementados en los sectores priorizados con Rutas Competitivas - Región Caribe</v>
          </cell>
          <cell r="J792" t="str">
            <v>Producto</v>
          </cell>
          <cell r="K792" t="str">
            <v>Sectorial</v>
          </cell>
          <cell r="L792" t="str">
            <v>SI</v>
          </cell>
          <cell r="M792" t="str">
            <v>NO</v>
          </cell>
          <cell r="N792" t="str">
            <v>NO</v>
          </cell>
          <cell r="O792" t="str">
            <v>SI</v>
          </cell>
          <cell r="P792" t="str">
            <v>Procesos</v>
          </cell>
          <cell r="Q792" t="str">
            <v>Trimestral</v>
          </cell>
          <cell r="R792" t="str">
            <v>Acumulado</v>
          </cell>
          <cell r="S792">
            <v>0</v>
          </cell>
          <cell r="T792">
            <v>2</v>
          </cell>
          <cell r="U792">
            <v>2</v>
          </cell>
          <cell r="V792">
            <v>2</v>
          </cell>
          <cell r="W792">
            <v>2</v>
          </cell>
          <cell r="X792">
            <v>8</v>
          </cell>
          <cell r="Y792">
            <v>0</v>
          </cell>
          <cell r="Z792">
            <v>0</v>
          </cell>
          <cell r="AA792">
            <v>0</v>
          </cell>
          <cell r="AB792">
            <v>0</v>
          </cell>
          <cell r="AC792">
            <v>0</v>
          </cell>
          <cell r="AD792">
            <v>0</v>
          </cell>
          <cell r="AE792" t="str">
            <v>Logro: Los proyectos: "Complejo industrial y logístico del Atlántico para el mobiliario -CILAM-", "Desarrollo e internacionalización de productos turístico de la Media y la Alta Guajira" e "Innova turismo natural en el Magdalena" fueron aprobados en la co</v>
          </cell>
          <cell r="AF792">
            <v>42490.208333333299</v>
          </cell>
          <cell r="AG792">
            <v>42496.591457754599</v>
          </cell>
          <cell r="AH792" t="str">
            <v>Daniel Arango</v>
          </cell>
          <cell r="AI792" t="str">
            <v>darango@mincit.gov.co</v>
          </cell>
          <cell r="AJ792">
            <v>90</v>
          </cell>
          <cell r="AK792">
            <v>0</v>
          </cell>
          <cell r="AL792">
            <v>0</v>
          </cell>
        </row>
        <row r="793">
          <cell r="A793">
            <v>5100</v>
          </cell>
          <cell r="B793" t="str">
            <v>Todos por un Nuevo País</v>
          </cell>
          <cell r="C793" t="str">
            <v>Estrategias regionales</v>
          </cell>
          <cell r="D793" t="str">
            <v>Caribe próspero, equitativo y sin pobreza extrema</v>
          </cell>
          <cell r="E793" t="str">
            <v>Comercio</v>
          </cell>
          <cell r="F793" t="str">
            <v>MINCOMERCIO</v>
          </cell>
          <cell r="G793" t="str">
            <v>Región Caribe - Comercio</v>
          </cell>
          <cell r="H793">
            <v>5100</v>
          </cell>
          <cell r="I793" t="str">
            <v>Rutas competitivas acompañadas en su implementación - Región Caribe</v>
          </cell>
          <cell r="J793" t="str">
            <v>Producto</v>
          </cell>
          <cell r="K793" t="str">
            <v>Sectorial</v>
          </cell>
          <cell r="L793" t="str">
            <v>SI</v>
          </cell>
          <cell r="M793" t="str">
            <v>NO</v>
          </cell>
          <cell r="N793" t="str">
            <v>NO</v>
          </cell>
          <cell r="O793" t="str">
            <v>SI</v>
          </cell>
          <cell r="P793" t="str">
            <v>Rutas</v>
          </cell>
          <cell r="Q793" t="str">
            <v>Trimestral</v>
          </cell>
          <cell r="R793" t="str">
            <v>Acumulado</v>
          </cell>
          <cell r="S793">
            <v>4</v>
          </cell>
          <cell r="T793">
            <v>2</v>
          </cell>
          <cell r="U793">
            <v>3</v>
          </cell>
          <cell r="V793">
            <v>2</v>
          </cell>
          <cell r="W793">
            <v>3</v>
          </cell>
          <cell r="X793">
            <v>10</v>
          </cell>
          <cell r="Y793">
            <v>0</v>
          </cell>
          <cell r="Z793">
            <v>0</v>
          </cell>
          <cell r="AA793">
            <v>0</v>
          </cell>
          <cell r="AB793">
            <v>0</v>
          </cell>
          <cell r="AC793">
            <v>0</v>
          </cell>
          <cell r="AD793">
            <v>0</v>
          </cell>
          <cell r="AE793"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793">
            <v>42490.208333333299</v>
          </cell>
          <cell r="AG793">
            <v>42496.705973414399</v>
          </cell>
          <cell r="AH793" t="str">
            <v>Daniel Arango</v>
          </cell>
          <cell r="AI793" t="str">
            <v>darango@mincit.gov.co</v>
          </cell>
          <cell r="AJ793">
            <v>90</v>
          </cell>
          <cell r="AK793">
            <v>0</v>
          </cell>
          <cell r="AL793">
            <v>0</v>
          </cell>
        </row>
        <row r="794">
          <cell r="A794">
            <v>5101</v>
          </cell>
          <cell r="B794" t="str">
            <v>Todos por un Nuevo País</v>
          </cell>
          <cell r="C794" t="str">
            <v>Estrategias regionales</v>
          </cell>
          <cell r="D794" t="str">
            <v>Caribe próspero, equitativo y sin pobreza extrema</v>
          </cell>
          <cell r="E794" t="str">
            <v>Comercio</v>
          </cell>
          <cell r="F794" t="str">
            <v>MINCOMERCIO</v>
          </cell>
          <cell r="G794" t="str">
            <v>Región Caribe - Comercio</v>
          </cell>
          <cell r="H794">
            <v>5101</v>
          </cell>
          <cell r="I794" t="str">
            <v>Planes de acción (Hojas de Ruta) formulados para sectores estratégicos - Región Caribe</v>
          </cell>
          <cell r="J794" t="str">
            <v>Producto</v>
          </cell>
          <cell r="K794" t="str">
            <v>Sectorial</v>
          </cell>
          <cell r="L794" t="str">
            <v>SI</v>
          </cell>
          <cell r="M794" t="str">
            <v>NO</v>
          </cell>
          <cell r="N794" t="str">
            <v>NO</v>
          </cell>
          <cell r="O794" t="str">
            <v>SI</v>
          </cell>
          <cell r="P794" t="str">
            <v>Planes</v>
          </cell>
          <cell r="Q794" t="str">
            <v>Trimestral</v>
          </cell>
          <cell r="R794" t="str">
            <v>Acumulado</v>
          </cell>
          <cell r="S794">
            <v>10</v>
          </cell>
          <cell r="T794">
            <v>7</v>
          </cell>
          <cell r="U794">
            <v>0</v>
          </cell>
          <cell r="V794">
            <v>0</v>
          </cell>
          <cell r="W794">
            <v>0</v>
          </cell>
          <cell r="X794">
            <v>7</v>
          </cell>
          <cell r="Y794">
            <v>0</v>
          </cell>
          <cell r="Z794">
            <v>0</v>
          </cell>
          <cell r="AA794">
            <v>0</v>
          </cell>
          <cell r="AB794">
            <v>0</v>
          </cell>
          <cell r="AC794">
            <v>0</v>
          </cell>
          <cell r="AD794">
            <v>0</v>
          </cell>
          <cell r="AE794" t="str">
            <v xml:space="preserve">Para el año 2016 no se fijó una meta al respecto. </v>
          </cell>
          <cell r="AF794">
            <v>42490.208333333299</v>
          </cell>
          <cell r="AG794">
            <v>42496.7067129282</v>
          </cell>
          <cell r="AH794" t="str">
            <v>Daniel Arango</v>
          </cell>
          <cell r="AI794" t="str">
            <v>darango@mincit.gov.co</v>
          </cell>
          <cell r="AJ794">
            <v>90</v>
          </cell>
          <cell r="AK794">
            <v>0</v>
          </cell>
          <cell r="AL794">
            <v>0</v>
          </cell>
        </row>
        <row r="795">
          <cell r="A795">
            <v>5102</v>
          </cell>
          <cell r="B795" t="str">
            <v>Todos por un Nuevo País</v>
          </cell>
          <cell r="C795" t="str">
            <v>Estrategias regionales</v>
          </cell>
          <cell r="D795" t="str">
            <v>Caribe próspero, equitativo y sin pobreza extrema</v>
          </cell>
          <cell r="E795" t="str">
            <v>Comercio</v>
          </cell>
          <cell r="F795" t="str">
            <v>MINCOMERCIO</v>
          </cell>
          <cell r="G795" t="str">
            <v>Región Caribe - Comercio</v>
          </cell>
          <cell r="H795">
            <v>5102</v>
          </cell>
          <cell r="I795" t="str">
            <v>Productos ecoturísticos región Caribe</v>
          </cell>
          <cell r="J795" t="str">
            <v>Gestión</v>
          </cell>
          <cell r="K795" t="str">
            <v>Sectorial</v>
          </cell>
          <cell r="L795" t="str">
            <v>SI</v>
          </cell>
          <cell r="M795" t="str">
            <v>NO</v>
          </cell>
          <cell r="N795" t="str">
            <v>NO</v>
          </cell>
          <cell r="O795" t="str">
            <v>NO</v>
          </cell>
          <cell r="P795" t="str">
            <v>Productos</v>
          </cell>
          <cell r="Q795" t="str">
            <v>Anual</v>
          </cell>
          <cell r="R795" t="str">
            <v>Acumulado</v>
          </cell>
          <cell r="S795">
            <v>0</v>
          </cell>
          <cell r="T795">
            <v>0</v>
          </cell>
          <cell r="U795">
            <v>0</v>
          </cell>
          <cell r="V795">
            <v>0</v>
          </cell>
          <cell r="W795">
            <v>3</v>
          </cell>
          <cell r="X795">
            <v>3</v>
          </cell>
          <cell r="Y795">
            <v>0</v>
          </cell>
          <cell r="Z795">
            <v>0</v>
          </cell>
          <cell r="AA795">
            <v>0</v>
          </cell>
          <cell r="AB795">
            <v>0</v>
          </cell>
          <cell r="AC795">
            <v>0</v>
          </cell>
          <cell r="AD795">
            <v>0</v>
          </cell>
          <cell r="AE795">
            <v>0</v>
          </cell>
          <cell r="AF795">
            <v>0</v>
          </cell>
          <cell r="AG795">
            <v>0</v>
          </cell>
          <cell r="AH795" t="str">
            <v>Mary Amalia Vásquez Murillo</v>
          </cell>
          <cell r="AI795" t="str">
            <v>mvasquez@mincomercio.gov.co</v>
          </cell>
          <cell r="AJ795">
            <v>30</v>
          </cell>
          <cell r="AK795">
            <v>0</v>
          </cell>
          <cell r="AL795">
            <v>0</v>
          </cell>
        </row>
        <row r="796">
          <cell r="A796">
            <v>4998</v>
          </cell>
          <cell r="B796" t="str">
            <v>Todos por un Nuevo País</v>
          </cell>
          <cell r="C796" t="str">
            <v>Estrategias regionales</v>
          </cell>
          <cell r="D796" t="str">
            <v>Caribe próspero, equitativo y sin pobreza extrema</v>
          </cell>
          <cell r="E796" t="str">
            <v>Educación</v>
          </cell>
          <cell r="F796" t="str">
            <v>MINEDUCACION</v>
          </cell>
          <cell r="G796" t="str">
            <v>Región Caribe - Educación</v>
          </cell>
          <cell r="H796">
            <v>4998</v>
          </cell>
          <cell r="I796" t="str">
            <v>Tasa de cobertura bruta en educación media - Caribe</v>
          </cell>
          <cell r="J796" t="str">
            <v>Resultado</v>
          </cell>
          <cell r="K796" t="str">
            <v>Sectorial</v>
          </cell>
          <cell r="L796" t="str">
            <v>SI</v>
          </cell>
          <cell r="M796" t="str">
            <v>SI</v>
          </cell>
          <cell r="N796" t="str">
            <v>NO</v>
          </cell>
          <cell r="O796" t="str">
            <v>SI</v>
          </cell>
          <cell r="P796" t="str">
            <v>Tasa</v>
          </cell>
          <cell r="Q796" t="str">
            <v>Anual</v>
          </cell>
          <cell r="R796" t="str">
            <v>Capacidad</v>
          </cell>
          <cell r="S796">
            <v>72.86</v>
          </cell>
          <cell r="T796">
            <v>74.319999999999993</v>
          </cell>
          <cell r="U796">
            <v>74.989999999999995</v>
          </cell>
          <cell r="V796">
            <v>76.14</v>
          </cell>
          <cell r="W796">
            <v>77.09</v>
          </cell>
          <cell r="X796">
            <v>77.09</v>
          </cell>
          <cell r="Y796">
            <v>0</v>
          </cell>
          <cell r="Z796">
            <v>0</v>
          </cell>
          <cell r="AA796">
            <v>0</v>
          </cell>
          <cell r="AB796">
            <v>0</v>
          </cell>
          <cell r="AC796">
            <v>0</v>
          </cell>
          <cell r="AD796">
            <v>0</v>
          </cell>
          <cell r="AE796" t="str">
            <v>Está programado un encuentro regionale en la ciudad de Barranquilla con el fin de fortalecer a los equipos de las secretarías de educación de las ETC de la Región Caribe, en la implementación de estrategias y acciones de acceso y permanencia escolar, trab</v>
          </cell>
          <cell r="AF796">
            <v>42490.208333333299</v>
          </cell>
          <cell r="AG796">
            <v>42496.499769444403</v>
          </cell>
          <cell r="AH796" t="str">
            <v>Hector Julio Flechas</v>
          </cell>
          <cell r="AI796" t="str">
            <v>HFlechas@mineducacion.gov.co</v>
          </cell>
          <cell r="AJ796">
            <v>150</v>
          </cell>
          <cell r="AK796">
            <v>0</v>
          </cell>
          <cell r="AL796">
            <v>0</v>
          </cell>
        </row>
        <row r="797">
          <cell r="A797">
            <v>4999</v>
          </cell>
          <cell r="B797" t="str">
            <v>Todos por un Nuevo País</v>
          </cell>
          <cell r="C797" t="str">
            <v>Estrategias regionales</v>
          </cell>
          <cell r="D797" t="str">
            <v>Caribe próspero, equitativo y sin pobreza extrema</v>
          </cell>
          <cell r="E797" t="str">
            <v>Educación</v>
          </cell>
          <cell r="F797" t="str">
            <v>MINEDUCACION</v>
          </cell>
          <cell r="G797" t="str">
            <v>Región Caribe - Educación</v>
          </cell>
          <cell r="H797">
            <v>4999</v>
          </cell>
          <cell r="I797" t="str">
            <v>Estudiantes matriculados en programas de educación flexible en la región - Caribe</v>
          </cell>
          <cell r="J797" t="str">
            <v>Producto</v>
          </cell>
          <cell r="K797" t="str">
            <v>Sectorial</v>
          </cell>
          <cell r="L797" t="str">
            <v>SI</v>
          </cell>
          <cell r="M797" t="str">
            <v>SI</v>
          </cell>
          <cell r="N797" t="str">
            <v>NO</v>
          </cell>
          <cell r="O797" t="str">
            <v>SI</v>
          </cell>
          <cell r="P797" t="str">
            <v>Estudiantes</v>
          </cell>
          <cell r="Q797" t="str">
            <v>Anual</v>
          </cell>
          <cell r="R797" t="str">
            <v>Capacidad</v>
          </cell>
          <cell r="S797">
            <v>492798</v>
          </cell>
          <cell r="T797">
            <v>494798</v>
          </cell>
          <cell r="U797">
            <v>496798</v>
          </cell>
          <cell r="V797">
            <v>498798</v>
          </cell>
          <cell r="W797">
            <v>582001</v>
          </cell>
          <cell r="X797">
            <v>582001</v>
          </cell>
          <cell r="Y797">
            <v>0</v>
          </cell>
          <cell r="Z797">
            <v>0</v>
          </cell>
          <cell r="AA797">
            <v>0</v>
          </cell>
          <cell r="AB797">
            <v>0</v>
          </cell>
          <cell r="AC797">
            <v>0</v>
          </cell>
          <cell r="AD797">
            <v>0</v>
          </cell>
          <cell r="AE797" t="str">
            <v>En el mes de abril se suscribió el convenio 818 de 2016 con la Fundación Escuela Nueva - Volvamos a la Gente, para la formación de docentes, directivos docentes y funcionarios de las secretarías de educación certificadas focalizadas.</v>
          </cell>
          <cell r="AF797">
            <v>42490.208333333299</v>
          </cell>
          <cell r="AG797">
            <v>42496.499340243099</v>
          </cell>
          <cell r="AH797" t="str">
            <v>Hector Julio Flechas</v>
          </cell>
          <cell r="AI797" t="str">
            <v>HFlechas@mineducacion.gov.co</v>
          </cell>
          <cell r="AJ797">
            <v>150</v>
          </cell>
          <cell r="AK797">
            <v>0</v>
          </cell>
          <cell r="AL797">
            <v>0</v>
          </cell>
        </row>
        <row r="798">
          <cell r="A798">
            <v>5000</v>
          </cell>
          <cell r="B798" t="str">
            <v>Todos por un Nuevo País</v>
          </cell>
          <cell r="C798" t="str">
            <v>Estrategias regionales</v>
          </cell>
          <cell r="D798" t="str">
            <v>Caribe próspero, equitativo y sin pobreza extrema</v>
          </cell>
          <cell r="E798" t="str">
            <v>Educación</v>
          </cell>
          <cell r="F798" t="str">
            <v>MINEDUCACION</v>
          </cell>
          <cell r="G798" t="str">
            <v>Región Caribe - Educación</v>
          </cell>
          <cell r="H798">
            <v>5000</v>
          </cell>
          <cell r="I798" t="str">
            <v>Sedes educativas de la región con Modelos Educativos Flexibles - Caribe</v>
          </cell>
          <cell r="J798" t="str">
            <v>Gestión</v>
          </cell>
          <cell r="K798" t="str">
            <v>Sectorial</v>
          </cell>
          <cell r="L798" t="str">
            <v>SI</v>
          </cell>
          <cell r="M798" t="str">
            <v>SI</v>
          </cell>
          <cell r="N798" t="str">
            <v>NO</v>
          </cell>
          <cell r="O798" t="str">
            <v>SI</v>
          </cell>
          <cell r="P798" t="str">
            <v>Sedes educativas</v>
          </cell>
          <cell r="Q798" t="str">
            <v>Anual</v>
          </cell>
          <cell r="R798" t="str">
            <v>Flujo</v>
          </cell>
          <cell r="S798">
            <v>3769</v>
          </cell>
          <cell r="T798">
            <v>3794</v>
          </cell>
          <cell r="U798">
            <v>3819</v>
          </cell>
          <cell r="V798">
            <v>3844</v>
          </cell>
          <cell r="W798">
            <v>3869</v>
          </cell>
          <cell r="X798">
            <v>3869</v>
          </cell>
          <cell r="Y798">
            <v>0</v>
          </cell>
          <cell r="Z798">
            <v>0</v>
          </cell>
          <cell r="AA798">
            <v>0</v>
          </cell>
          <cell r="AB798">
            <v>0</v>
          </cell>
          <cell r="AC798">
            <v>0</v>
          </cell>
          <cell r="AD798">
            <v>0</v>
          </cell>
          <cell r="AE798" t="str">
            <v>En el mes de abril se suscribió el convenio 818 de 2016 con la Fundación Escuela Nueva - Volvamos a la Gente, para la formación de docentes, directivos docentes y funcionarios de las secretarías de educación certificadas focalizadas.</v>
          </cell>
          <cell r="AF798">
            <v>42490.208333333299</v>
          </cell>
          <cell r="AG798">
            <v>42496.498228969896</v>
          </cell>
          <cell r="AH798" t="str">
            <v>Hector Julio Flechas</v>
          </cell>
          <cell r="AI798" t="str">
            <v>HFlechas@mineducacion.gov.co</v>
          </cell>
          <cell r="AJ798">
            <v>150</v>
          </cell>
          <cell r="AK798">
            <v>0</v>
          </cell>
          <cell r="AL798">
            <v>0</v>
          </cell>
        </row>
        <row r="799">
          <cell r="A799">
            <v>5001</v>
          </cell>
          <cell r="B799" t="str">
            <v>Todos por un Nuevo País</v>
          </cell>
          <cell r="C799" t="str">
            <v>Estrategias regionales</v>
          </cell>
          <cell r="D799" t="str">
            <v>Caribe próspero, equitativo y sin pobreza extrema</v>
          </cell>
          <cell r="E799" t="str">
            <v>Educación</v>
          </cell>
          <cell r="F799" t="str">
            <v>MINEDUCACION</v>
          </cell>
          <cell r="G799" t="str">
            <v>Región Caribe - Educación</v>
          </cell>
          <cell r="H799">
            <v>5001</v>
          </cell>
          <cell r="I799" t="str">
            <v>Personas de 15 años y más analfabetas - Caribe</v>
          </cell>
          <cell r="J799" t="str">
            <v>Gestión</v>
          </cell>
          <cell r="K799" t="str">
            <v>Sectorial</v>
          </cell>
          <cell r="L799" t="str">
            <v>SI</v>
          </cell>
          <cell r="M799" t="str">
            <v>SI</v>
          </cell>
          <cell r="N799" t="str">
            <v>NO</v>
          </cell>
          <cell r="O799" t="str">
            <v>SI</v>
          </cell>
          <cell r="P799" t="str">
            <v>Personas</v>
          </cell>
          <cell r="Q799" t="str">
            <v>Anual</v>
          </cell>
          <cell r="R799" t="str">
            <v>Reducción</v>
          </cell>
          <cell r="S799">
            <v>659000</v>
          </cell>
          <cell r="T799">
            <v>0</v>
          </cell>
          <cell r="U799">
            <v>0</v>
          </cell>
          <cell r="V799">
            <v>0</v>
          </cell>
          <cell r="W799">
            <v>0</v>
          </cell>
          <cell r="X799">
            <v>457081</v>
          </cell>
          <cell r="Y799">
            <v>0</v>
          </cell>
          <cell r="Z799">
            <v>0</v>
          </cell>
          <cell r="AA799">
            <v>0</v>
          </cell>
          <cell r="AB799">
            <v>0</v>
          </cell>
          <cell r="AC799">
            <v>0</v>
          </cell>
          <cell r="AD799">
            <v>0</v>
          </cell>
          <cell r="AE799" t="str">
            <v>Se prevé la atención de 36.050 personas iletradas mediante la estrategia de alfabetización 2016, implementando los modelos educativos Servicio Esucativo Rural - SER, Escuelas para el Perdón y La Reconciliación - ESPERE y A CRECER, cuyos operadores se encu</v>
          </cell>
          <cell r="AF799">
            <v>42490.208333333299</v>
          </cell>
          <cell r="AG799">
            <v>42496.496844826397</v>
          </cell>
          <cell r="AH799" t="str">
            <v>Hector Julio Flechas</v>
          </cell>
          <cell r="AI799" t="str">
            <v>HFlechas@mineducacion.gov.co</v>
          </cell>
          <cell r="AJ799">
            <v>180</v>
          </cell>
          <cell r="AK799">
            <v>0</v>
          </cell>
          <cell r="AL799">
            <v>0</v>
          </cell>
        </row>
        <row r="800">
          <cell r="A800">
            <v>5002</v>
          </cell>
          <cell r="B800" t="str">
            <v>Todos por un Nuevo País</v>
          </cell>
          <cell r="C800" t="str">
            <v>Estrategias regionales</v>
          </cell>
          <cell r="D800" t="str">
            <v>Caribe próspero, equitativo y sin pobreza extrema</v>
          </cell>
          <cell r="E800" t="str">
            <v>Educación</v>
          </cell>
          <cell r="F800" t="str">
            <v>MINEDUCACION</v>
          </cell>
          <cell r="G800" t="str">
            <v>Región Caribe - Educación</v>
          </cell>
          <cell r="H800">
            <v>5002</v>
          </cell>
          <cell r="I800" t="str">
            <v>Tasa de cobertura bruta en educación media en San Andrés</v>
          </cell>
          <cell r="J800" t="str">
            <v>Producto</v>
          </cell>
          <cell r="K800" t="str">
            <v>Sectorial</v>
          </cell>
          <cell r="L800" t="str">
            <v>SI</v>
          </cell>
          <cell r="M800" t="str">
            <v>SI</v>
          </cell>
          <cell r="N800" t="str">
            <v>NO</v>
          </cell>
          <cell r="O800" t="str">
            <v>SI</v>
          </cell>
          <cell r="P800" t="str">
            <v>Tasa</v>
          </cell>
          <cell r="Q800" t="str">
            <v>Anual</v>
          </cell>
          <cell r="R800" t="str">
            <v>Flujo</v>
          </cell>
          <cell r="S800">
            <v>61.98</v>
          </cell>
          <cell r="T800">
            <v>57.66</v>
          </cell>
          <cell r="U800">
            <v>57.66</v>
          </cell>
          <cell r="V800">
            <v>57.72</v>
          </cell>
          <cell r="W800">
            <v>57.79</v>
          </cell>
          <cell r="X800">
            <v>71.069999999999993</v>
          </cell>
          <cell r="Y800">
            <v>0</v>
          </cell>
          <cell r="Z800">
            <v>0</v>
          </cell>
          <cell r="AA800">
            <v>0</v>
          </cell>
          <cell r="AB800">
            <v>0</v>
          </cell>
          <cell r="AC800">
            <v>0</v>
          </cell>
          <cell r="AD800">
            <v>0</v>
          </cell>
          <cell r="AE800" t="str">
            <v>Se tiene programado para el mes de mayo un encuentro regional en la ciudad de Medellín, donde se tiene incluida la participación de San Andrés Islas para fortalecer los equipos de la secretaría de educación en la implementación de estrategias y acciones d</v>
          </cell>
          <cell r="AF800">
            <v>42490.208333333299</v>
          </cell>
          <cell r="AG800">
            <v>42496.495870254599</v>
          </cell>
          <cell r="AH800" t="str">
            <v>Hector Julio Flechas</v>
          </cell>
          <cell r="AI800" t="str">
            <v>HFlechas@mineducacion.gov.co</v>
          </cell>
          <cell r="AJ800">
            <v>150</v>
          </cell>
          <cell r="AK800">
            <v>0</v>
          </cell>
          <cell r="AL800">
            <v>0</v>
          </cell>
        </row>
        <row r="801">
          <cell r="A801">
            <v>4767</v>
          </cell>
          <cell r="B801" t="str">
            <v>Todos por un Nuevo País</v>
          </cell>
          <cell r="C801" t="str">
            <v>Estrategias regionales</v>
          </cell>
          <cell r="D801" t="str">
            <v>Caribe próspero, equitativo y sin pobreza extrema</v>
          </cell>
          <cell r="E801" t="str">
            <v>Inclusión Social y Reconciliación</v>
          </cell>
          <cell r="F801" t="str">
            <v>Prosperidad Social</v>
          </cell>
          <cell r="G801" t="str">
            <v>Región Caribe - Inclusión Social</v>
          </cell>
          <cell r="H801">
            <v>4767</v>
          </cell>
          <cell r="I801" t="str">
            <v>Índice de Pobreza Multidimensional - Región Caribe</v>
          </cell>
          <cell r="J801" t="str">
            <v>Resultado</v>
          </cell>
          <cell r="K801" t="str">
            <v>Sectorial</v>
          </cell>
          <cell r="L801" t="str">
            <v>SI</v>
          </cell>
          <cell r="M801" t="str">
            <v>NO</v>
          </cell>
          <cell r="N801" t="str">
            <v>NO</v>
          </cell>
          <cell r="O801" t="str">
            <v>SI</v>
          </cell>
          <cell r="P801" t="str">
            <v>Porcentaje</v>
          </cell>
          <cell r="Q801" t="str">
            <v>Anual</v>
          </cell>
          <cell r="R801" t="str">
            <v>Reducción</v>
          </cell>
          <cell r="S801">
            <v>34.6</v>
          </cell>
          <cell r="T801">
            <v>32.6</v>
          </cell>
          <cell r="U801">
            <v>30.6</v>
          </cell>
          <cell r="V801">
            <v>28.6</v>
          </cell>
          <cell r="W801">
            <v>26.6</v>
          </cell>
          <cell r="X801">
            <v>26.6</v>
          </cell>
          <cell r="Y801">
            <v>0</v>
          </cell>
          <cell r="Z801">
            <v>0</v>
          </cell>
          <cell r="AA801">
            <v>0</v>
          </cell>
          <cell r="AB801">
            <v>0</v>
          </cell>
          <cell r="AC801">
            <v>0</v>
          </cell>
          <cell r="AD801">
            <v>0</v>
          </cell>
          <cell r="AE801" t="str">
            <v>La periodicidad del indicador es anual. El último dato disponible es el del año 2015 y su valor es de 31,2%.</v>
          </cell>
          <cell r="AF801">
            <v>42490.208333333299</v>
          </cell>
          <cell r="AG801">
            <v>42501.6329470255</v>
          </cell>
          <cell r="AH801" t="str">
            <v>Marilyn Jímenez Chaves</v>
          </cell>
          <cell r="AI801" t="str">
            <v>marilyn.jimenez@dps.gov.co</v>
          </cell>
          <cell r="AJ801">
            <v>90</v>
          </cell>
          <cell r="AK801">
            <v>0</v>
          </cell>
          <cell r="AL801">
            <v>0</v>
          </cell>
        </row>
        <row r="802">
          <cell r="A802">
            <v>4768</v>
          </cell>
          <cell r="B802" t="str">
            <v>Todos por un Nuevo País</v>
          </cell>
          <cell r="C802" t="str">
            <v>Estrategias regionales</v>
          </cell>
          <cell r="D802" t="str">
            <v>Caribe próspero, equitativo y sin pobreza extrema</v>
          </cell>
          <cell r="E802" t="str">
            <v>Inclusión Social y Reconciliación</v>
          </cell>
          <cell r="F802" t="str">
            <v>Prosperidad Social</v>
          </cell>
          <cell r="G802" t="str">
            <v>Región Caribe - Inclusión Social</v>
          </cell>
          <cell r="H802">
            <v>4768</v>
          </cell>
          <cell r="I802" t="str">
            <v>Pobreza Monetaria - Región Caribe</v>
          </cell>
          <cell r="J802" t="str">
            <v>Resultado</v>
          </cell>
          <cell r="K802" t="str">
            <v>Sectorial</v>
          </cell>
          <cell r="L802" t="str">
            <v>SI</v>
          </cell>
          <cell r="M802" t="str">
            <v>NO</v>
          </cell>
          <cell r="N802" t="str">
            <v>NO</v>
          </cell>
          <cell r="O802" t="str">
            <v>SI</v>
          </cell>
          <cell r="P802" t="str">
            <v>Porcentaje</v>
          </cell>
          <cell r="Q802" t="str">
            <v>Anual</v>
          </cell>
          <cell r="R802" t="str">
            <v>Reducción</v>
          </cell>
          <cell r="S802">
            <v>39.97</v>
          </cell>
          <cell r="T802">
            <v>39.799999999999997</v>
          </cell>
          <cell r="U802">
            <v>39.6</v>
          </cell>
          <cell r="V802">
            <v>39.5</v>
          </cell>
          <cell r="W802">
            <v>39.299999999999997</v>
          </cell>
          <cell r="X802">
            <v>39.299999999999997</v>
          </cell>
          <cell r="Y802">
            <v>0</v>
          </cell>
          <cell r="Z802">
            <v>0</v>
          </cell>
          <cell r="AA802">
            <v>0</v>
          </cell>
          <cell r="AB802">
            <v>0</v>
          </cell>
          <cell r="AC802">
            <v>0</v>
          </cell>
          <cell r="AD802">
            <v>0</v>
          </cell>
          <cell r="AE802" t="str">
            <v>La periodicidad del indicador es anual. Por el momento el último dato disponible es el del año 2014 y su valor es de 39,9%</v>
          </cell>
          <cell r="AF802">
            <v>42460.208333333299</v>
          </cell>
          <cell r="AG802">
            <v>42466.762454826399</v>
          </cell>
          <cell r="AH802" t="str">
            <v>Marilyn Jímenez Chaves</v>
          </cell>
          <cell r="AI802" t="str">
            <v>marilyn.jimenez@dps.gov.co</v>
          </cell>
          <cell r="AJ802">
            <v>90</v>
          </cell>
          <cell r="AK802">
            <v>0</v>
          </cell>
          <cell r="AL802">
            <v>0</v>
          </cell>
        </row>
        <row r="803">
          <cell r="A803">
            <v>5067</v>
          </cell>
          <cell r="B803" t="str">
            <v>Todos por un Nuevo País</v>
          </cell>
          <cell r="C803" t="str">
            <v>Estrategias regionales</v>
          </cell>
          <cell r="D803" t="str">
            <v>Caribe próspero, equitativo y sin pobreza extrema</v>
          </cell>
          <cell r="E803" t="str">
            <v>Minas y Energía</v>
          </cell>
          <cell r="F803" t="str">
            <v>IPSE</v>
          </cell>
          <cell r="G803" t="str">
            <v>Región Caribe - Minas y Energía</v>
          </cell>
          <cell r="H803">
            <v>5067</v>
          </cell>
          <cell r="I803" t="str">
            <v>Capacidad instalada de generación eléctrica con fuentes de energía renovable en San Andrés</v>
          </cell>
          <cell r="J803" t="str">
            <v>Gestión</v>
          </cell>
          <cell r="K803" t="str">
            <v>Sectorial</v>
          </cell>
          <cell r="L803" t="str">
            <v>SI</v>
          </cell>
          <cell r="M803" t="str">
            <v>NO</v>
          </cell>
          <cell r="N803" t="str">
            <v>NO</v>
          </cell>
          <cell r="O803" t="str">
            <v>SI</v>
          </cell>
          <cell r="P803" t="str">
            <v>MW</v>
          </cell>
          <cell r="Q803" t="str">
            <v>Anual</v>
          </cell>
          <cell r="R803" t="str">
            <v>Stock</v>
          </cell>
          <cell r="S803">
            <v>0</v>
          </cell>
          <cell r="T803">
            <v>0</v>
          </cell>
          <cell r="U803">
            <v>0</v>
          </cell>
          <cell r="V803">
            <v>0</v>
          </cell>
          <cell r="W803">
            <v>0</v>
          </cell>
          <cell r="X803">
            <v>7.5</v>
          </cell>
          <cell r="Y803">
            <v>0</v>
          </cell>
          <cell r="Z803">
            <v>0</v>
          </cell>
          <cell r="AA803">
            <v>0</v>
          </cell>
          <cell r="AB803">
            <v>0</v>
          </cell>
          <cell r="AC803">
            <v>0</v>
          </cell>
          <cell r="AD803">
            <v>0</v>
          </cell>
          <cell r="AE803">
            <v>0</v>
          </cell>
          <cell r="AF803">
            <v>0</v>
          </cell>
          <cell r="AG803">
            <v>0</v>
          </cell>
          <cell r="AH803" t="str">
            <v>Jaime William Martínez Castiblanco</v>
          </cell>
          <cell r="AI803" t="str">
            <v>jaimemartinez@ipse.gov.co</v>
          </cell>
          <cell r="AJ803">
            <v>0</v>
          </cell>
          <cell r="AK803">
            <v>0</v>
          </cell>
          <cell r="AL803">
            <v>0</v>
          </cell>
        </row>
        <row r="804">
          <cell r="A804">
            <v>5064</v>
          </cell>
          <cell r="B804" t="str">
            <v>Todos por un Nuevo País</v>
          </cell>
          <cell r="C804" t="str">
            <v>Estrategias regionales</v>
          </cell>
          <cell r="D804" t="str">
            <v>Caribe próspero, equitativo y sin pobreza extrema</v>
          </cell>
          <cell r="E804" t="str">
            <v>Minas y Energía</v>
          </cell>
          <cell r="F804" t="str">
            <v>MINMINAS</v>
          </cell>
          <cell r="G804" t="str">
            <v>Región Caribe - Minas y Energía</v>
          </cell>
          <cell r="H804">
            <v>5064</v>
          </cell>
          <cell r="I804" t="str">
            <v>Hogares conectados al SIN o normalizados en la región caribe mediante infraestructura financiada con recursos públicos en la región Caribe</v>
          </cell>
          <cell r="J804" t="str">
            <v>Producto</v>
          </cell>
          <cell r="K804" t="str">
            <v>Sectorial</v>
          </cell>
          <cell r="L804" t="str">
            <v>SI</v>
          </cell>
          <cell r="M804" t="str">
            <v>SI</v>
          </cell>
          <cell r="N804" t="str">
            <v>NO</v>
          </cell>
          <cell r="O804" t="str">
            <v>SI</v>
          </cell>
          <cell r="P804" t="str">
            <v>Usuarios</v>
          </cell>
          <cell r="Q804" t="str">
            <v>Trimestral</v>
          </cell>
          <cell r="R804" t="str">
            <v>Acumulado</v>
          </cell>
          <cell r="S804">
            <v>26015</v>
          </cell>
          <cell r="T804">
            <v>12736</v>
          </cell>
          <cell r="U804">
            <v>25471</v>
          </cell>
          <cell r="V804">
            <v>25471</v>
          </cell>
          <cell r="W804">
            <v>25471</v>
          </cell>
          <cell r="X804">
            <v>89149</v>
          </cell>
          <cell r="Y804">
            <v>6333</v>
          </cell>
          <cell r="Z804">
            <v>24.86</v>
          </cell>
          <cell r="AA804">
            <v>18820</v>
          </cell>
          <cell r="AB804">
            <v>21.11</v>
          </cell>
          <cell r="AC804">
            <v>42460.208333333299</v>
          </cell>
          <cell r="AD804">
            <v>42471.630105636599</v>
          </cell>
          <cell r="AE804" t="str">
            <v xml:space="preserve">El MME firmó contratos en el año 2014 y 2015, para que con la vigencia de 2016 beneficie a 1514 usuarios ubicados en la zona rural de los departamentos de: Bolívar, Cesar, Córdoba, La Guajira, Magdalena, y Sucre. Además el MME firmó contratos en los años </v>
          </cell>
          <cell r="AF804">
            <v>42490.208333333299</v>
          </cell>
          <cell r="AG804">
            <v>42496.778099919</v>
          </cell>
          <cell r="AH804" t="str">
            <v>Rogerio Ramírez</v>
          </cell>
          <cell r="AI804" t="str">
            <v>rramirez@minminas.gov.co</v>
          </cell>
          <cell r="AJ804">
            <v>0</v>
          </cell>
          <cell r="AK804">
            <v>42551.208333333299</v>
          </cell>
          <cell r="AL804">
            <v>0</v>
          </cell>
        </row>
        <row r="805">
          <cell r="A805">
            <v>5065</v>
          </cell>
          <cell r="B805" t="str">
            <v>Todos por un Nuevo País</v>
          </cell>
          <cell r="C805" t="str">
            <v>Estrategias regionales</v>
          </cell>
          <cell r="D805" t="str">
            <v>Caribe próspero, equitativo y sin pobreza extrema</v>
          </cell>
          <cell r="E805" t="str">
            <v>Minas y Energía</v>
          </cell>
          <cell r="F805" t="str">
            <v>MINMINAS</v>
          </cell>
          <cell r="G805" t="str">
            <v>Región Caribe - Minas y Energía</v>
          </cell>
          <cell r="H805">
            <v>5065</v>
          </cell>
          <cell r="I805" t="str">
            <v>Hogares conectados al SIN pertenecientes a zonas anteriormente sin cobertura mediante recursos públicos en la región Caribe</v>
          </cell>
          <cell r="J805" t="str">
            <v>Producto</v>
          </cell>
          <cell r="K805" t="str">
            <v>Sectorial</v>
          </cell>
          <cell r="L805" t="str">
            <v>SI</v>
          </cell>
          <cell r="M805" t="str">
            <v>SI</v>
          </cell>
          <cell r="N805" t="str">
            <v>NO</v>
          </cell>
          <cell r="O805" t="str">
            <v>SI</v>
          </cell>
          <cell r="P805" t="str">
            <v>Usuarios</v>
          </cell>
          <cell r="Q805" t="str">
            <v>Trimestral</v>
          </cell>
          <cell r="R805" t="str">
            <v>Acumulado</v>
          </cell>
          <cell r="S805">
            <v>1019</v>
          </cell>
          <cell r="T805">
            <v>415</v>
          </cell>
          <cell r="U805">
            <v>830</v>
          </cell>
          <cell r="V805">
            <v>830</v>
          </cell>
          <cell r="W805">
            <v>830</v>
          </cell>
          <cell r="X805">
            <v>2907</v>
          </cell>
          <cell r="Y805">
            <v>1514</v>
          </cell>
          <cell r="Z805">
            <v>100</v>
          </cell>
          <cell r="AA805">
            <v>3917</v>
          </cell>
          <cell r="AB805">
            <v>100</v>
          </cell>
          <cell r="AC805">
            <v>42460.208333333299</v>
          </cell>
          <cell r="AD805">
            <v>42471.632816817102</v>
          </cell>
          <cell r="AE805" t="str">
            <v>El MME firmó contratos en los año 2014 y 2015, para que con la vigencia de 2016 beneficie a 1514 usuarios ubicados en la zona rural de los departamentos de: Bolívar, Cesar, Córdoba, La Guajira, Magdalena, y Sucre.</v>
          </cell>
          <cell r="AF805">
            <v>42490.208333333299</v>
          </cell>
          <cell r="AG805">
            <v>42496.778344178201</v>
          </cell>
          <cell r="AH805" t="str">
            <v>Rogerio Ramírez</v>
          </cell>
          <cell r="AI805" t="str">
            <v>rramirez@minminas.gov.co</v>
          </cell>
          <cell r="AJ805">
            <v>0</v>
          </cell>
          <cell r="AK805">
            <v>42551.208333333299</v>
          </cell>
          <cell r="AL805">
            <v>0</v>
          </cell>
        </row>
        <row r="806">
          <cell r="A806">
            <v>5066</v>
          </cell>
          <cell r="B806" t="str">
            <v>Todos por un Nuevo País</v>
          </cell>
          <cell r="C806" t="str">
            <v>Estrategias regionales</v>
          </cell>
          <cell r="D806" t="str">
            <v>Caribe próspero, equitativo y sin pobreza extrema</v>
          </cell>
          <cell r="E806" t="str">
            <v>Minas y Energía</v>
          </cell>
          <cell r="F806" t="str">
            <v>MINMINAS</v>
          </cell>
          <cell r="G806" t="str">
            <v>Región Caribe - Minas y Energía</v>
          </cell>
          <cell r="H806">
            <v>5066</v>
          </cell>
          <cell r="I806" t="str">
            <v>Usuarios pertenecientes a zonas subnormales normalizados mediante recursos públicos en la Región Caribe</v>
          </cell>
          <cell r="J806" t="str">
            <v>Producto</v>
          </cell>
          <cell r="K806" t="str">
            <v>Sectorial</v>
          </cell>
          <cell r="L806" t="str">
            <v>SI</v>
          </cell>
          <cell r="M806" t="str">
            <v>SI</v>
          </cell>
          <cell r="N806" t="str">
            <v>NO</v>
          </cell>
          <cell r="O806" t="str">
            <v>SI</v>
          </cell>
          <cell r="P806" t="str">
            <v>Usuarios</v>
          </cell>
          <cell r="Q806" t="str">
            <v>Trimestral</v>
          </cell>
          <cell r="R806" t="str">
            <v>Acumulado</v>
          </cell>
          <cell r="S806">
            <v>24996</v>
          </cell>
          <cell r="T806">
            <v>12320</v>
          </cell>
          <cell r="U806">
            <v>24641</v>
          </cell>
          <cell r="V806">
            <v>24641</v>
          </cell>
          <cell r="W806">
            <v>24641</v>
          </cell>
          <cell r="X806">
            <v>86243</v>
          </cell>
          <cell r="Y806">
            <v>4819</v>
          </cell>
          <cell r="Z806">
            <v>19.559999999999999</v>
          </cell>
          <cell r="AA806">
            <v>14903</v>
          </cell>
          <cell r="AB806">
            <v>17.28</v>
          </cell>
          <cell r="AC806">
            <v>42460.208333333299</v>
          </cell>
          <cell r="AD806">
            <v>42471.6877998032</v>
          </cell>
          <cell r="AE806" t="str">
            <v>El MME firmó contratos en los años 2014 y 2015, para que con recursos de la vigencia de 2016 beneficie con la normalización de las redes a 4819 usuarios ubicados en los departamentos de: Atlántico, Bolívar, Cesar, Córdoba, La Guajira, Magdalena y Sucre.</v>
          </cell>
          <cell r="AF806">
            <v>42490.208333333299</v>
          </cell>
          <cell r="AG806">
            <v>42496.791914317102</v>
          </cell>
          <cell r="AH806" t="str">
            <v>Rogerio Ramírez</v>
          </cell>
          <cell r="AI806" t="str">
            <v>rramirez@minminas.gov.co</v>
          </cell>
          <cell r="AJ806">
            <v>0</v>
          </cell>
          <cell r="AK806">
            <v>42551.208333333299</v>
          </cell>
          <cell r="AL806">
            <v>0</v>
          </cell>
        </row>
        <row r="807">
          <cell r="A807">
            <v>4511</v>
          </cell>
          <cell r="B807" t="str">
            <v>Todos por un Nuevo País</v>
          </cell>
          <cell r="C807" t="str">
            <v>Estrategias regionales</v>
          </cell>
          <cell r="D807" t="str">
            <v>Caribe próspero, equitativo y sin pobreza extrema</v>
          </cell>
          <cell r="E807" t="str">
            <v>Planeación Nacional</v>
          </cell>
          <cell r="F807" t="str">
            <v>DNP</v>
          </cell>
          <cell r="G807" t="str">
            <v>Región Caribe - Planeación</v>
          </cell>
          <cell r="H807">
            <v>4511</v>
          </cell>
          <cell r="I807" t="str">
            <v>Municipios con bajo desempeño integral - Región Caribe</v>
          </cell>
          <cell r="J807" t="str">
            <v>Gestión</v>
          </cell>
          <cell r="K807" t="str">
            <v>Sectorial</v>
          </cell>
          <cell r="L807" t="str">
            <v>SI</v>
          </cell>
          <cell r="M807" t="str">
            <v>SI</v>
          </cell>
          <cell r="N807" t="str">
            <v>NO</v>
          </cell>
          <cell r="O807" t="str">
            <v>SI</v>
          </cell>
          <cell r="P807" t="str">
            <v>Municipios</v>
          </cell>
          <cell r="Q807" t="str">
            <v>Anual</v>
          </cell>
          <cell r="R807" t="str">
            <v>Reducción</v>
          </cell>
          <cell r="S807">
            <v>112</v>
          </cell>
          <cell r="T807">
            <v>104</v>
          </cell>
          <cell r="U807">
            <v>96</v>
          </cell>
          <cell r="V807">
            <v>93</v>
          </cell>
          <cell r="W807">
            <v>89</v>
          </cell>
          <cell r="X807">
            <v>89</v>
          </cell>
          <cell r="Y807">
            <v>0</v>
          </cell>
          <cell r="Z807">
            <v>0</v>
          </cell>
          <cell r="AA807">
            <v>0</v>
          </cell>
          <cell r="AB807">
            <v>0</v>
          </cell>
          <cell r="AC807">
            <v>0</v>
          </cell>
          <cell r="AD807">
            <v>0</v>
          </cell>
          <cell r="AE807" t="str">
            <v>Se ajustaron los aplicativos SIEE y SICEP Gestión Web para el reporte de la información que inicia en el mes de mayo. Se emitió la Circular 11-4 de 2016 donde se entregan las Orientaciones, procedimientos e instrumentos para el reporte de la información r</v>
          </cell>
          <cell r="AF807">
            <v>42490.208333333299</v>
          </cell>
          <cell r="AG807">
            <v>42502.436905868097</v>
          </cell>
          <cell r="AH807" t="str">
            <v>Ivan Osejo Villamil</v>
          </cell>
          <cell r="AI807" t="str">
            <v>iosejo@dnp.gov.co</v>
          </cell>
          <cell r="AJ807">
            <v>240</v>
          </cell>
          <cell r="AK807">
            <v>0</v>
          </cell>
          <cell r="AL807">
            <v>0</v>
          </cell>
        </row>
        <row r="808">
          <cell r="A808">
            <v>4517</v>
          </cell>
          <cell r="B808" t="str">
            <v>Todos por un Nuevo País</v>
          </cell>
          <cell r="C808" t="str">
            <v>Estrategias regionales</v>
          </cell>
          <cell r="D808" t="str">
            <v>Caribe próspero, equitativo y sin pobreza extrema</v>
          </cell>
          <cell r="E808" t="str">
            <v>Planeación Nacional</v>
          </cell>
          <cell r="F808" t="str">
            <v>DNP</v>
          </cell>
          <cell r="G808" t="str">
            <v>Región Caribe - Planeación</v>
          </cell>
          <cell r="H808">
            <v>4517</v>
          </cell>
          <cell r="I808" t="str">
            <v>Indicador de Convergencia Regional ICIR - Región Caribe</v>
          </cell>
          <cell r="J808" t="str">
            <v>Gestión</v>
          </cell>
          <cell r="K808" t="str">
            <v>Sectorial</v>
          </cell>
          <cell r="L808" t="str">
            <v>SI</v>
          </cell>
          <cell r="M808" t="str">
            <v>NO</v>
          </cell>
          <cell r="N808" t="str">
            <v>NO</v>
          </cell>
          <cell r="O808" t="str">
            <v>SI</v>
          </cell>
          <cell r="P808" t="str">
            <v>Porcentaje</v>
          </cell>
          <cell r="Q808" t="str">
            <v>Anual</v>
          </cell>
          <cell r="R808" t="str">
            <v>Reducción</v>
          </cell>
          <cell r="S808">
            <v>33.4</v>
          </cell>
          <cell r="T808">
            <v>31.3</v>
          </cell>
          <cell r="U808">
            <v>29.2</v>
          </cell>
          <cell r="V808">
            <v>26</v>
          </cell>
          <cell r="W808">
            <v>22.9</v>
          </cell>
          <cell r="X808">
            <v>22.9</v>
          </cell>
          <cell r="Y808">
            <v>0</v>
          </cell>
          <cell r="Z808">
            <v>0</v>
          </cell>
          <cell r="AA808">
            <v>0</v>
          </cell>
          <cell r="AB808">
            <v>0</v>
          </cell>
          <cell r="AC808">
            <v>0</v>
          </cell>
          <cell r="AD808">
            <v>0</v>
          </cell>
          <cell r="AE808" t="str">
            <v>Se hicieron los cálculos preliminares con las variables seleccionadas del listado opcional, en total quedaron 11 variables en 7 sectores.</v>
          </cell>
          <cell r="AF808">
            <v>42490.208333333299</v>
          </cell>
          <cell r="AG808">
            <v>42502.438658368097</v>
          </cell>
          <cell r="AH808" t="str">
            <v>Ivan Osejo Villamil</v>
          </cell>
          <cell r="AI808" t="str">
            <v>iosejo@dnp.gov.co</v>
          </cell>
          <cell r="AJ808">
            <v>365</v>
          </cell>
          <cell r="AK808">
            <v>0</v>
          </cell>
          <cell r="AL808">
            <v>0</v>
          </cell>
        </row>
        <row r="809">
          <cell r="A809">
            <v>4981</v>
          </cell>
          <cell r="B809" t="str">
            <v>Todos por un Nuevo País</v>
          </cell>
          <cell r="C809" t="str">
            <v>Estrategias regionales</v>
          </cell>
          <cell r="D809" t="str">
            <v>Caribe próspero, equitativo y sin pobreza extrema</v>
          </cell>
          <cell r="E809" t="str">
            <v>Salud y Protección</v>
          </cell>
          <cell r="F809" t="str">
            <v>Ministerio de Salud</v>
          </cell>
          <cell r="G809" t="str">
            <v>Región Caribe - Salud</v>
          </cell>
          <cell r="H809">
            <v>4981</v>
          </cell>
          <cell r="I809" t="str">
            <v>Bancos de leche humana en funcionamiento</v>
          </cell>
          <cell r="J809" t="str">
            <v>Producto</v>
          </cell>
          <cell r="K809" t="str">
            <v>Sectorial</v>
          </cell>
          <cell r="L809" t="str">
            <v>SI</v>
          </cell>
          <cell r="M809" t="str">
            <v>SI</v>
          </cell>
          <cell r="N809" t="str">
            <v>NO</v>
          </cell>
          <cell r="O809" t="str">
            <v>SI</v>
          </cell>
          <cell r="P809" t="str">
            <v>Número de bancos de Leche</v>
          </cell>
          <cell r="Q809" t="str">
            <v>Anual</v>
          </cell>
          <cell r="R809" t="str">
            <v>Capacidad</v>
          </cell>
          <cell r="S809">
            <v>2</v>
          </cell>
          <cell r="T809">
            <v>2</v>
          </cell>
          <cell r="U809">
            <v>4</v>
          </cell>
          <cell r="V809">
            <v>4</v>
          </cell>
          <cell r="W809">
            <v>5</v>
          </cell>
          <cell r="X809">
            <v>5</v>
          </cell>
          <cell r="Y809">
            <v>0</v>
          </cell>
          <cell r="Z809">
            <v>0</v>
          </cell>
          <cell r="AA809">
            <v>0</v>
          </cell>
          <cell r="AB809">
            <v>0</v>
          </cell>
          <cell r="AC809">
            <v>0</v>
          </cell>
          <cell r="AD809">
            <v>0</v>
          </cell>
          <cell r="AE809" t="str">
            <v>Se continua la implementación de ocho bancos de leche a nivel Nacional en los siguientes Hospitales: Federico Lleras Departamental de Nariño General de Medellín Rosario Pumarejo de Lòpez Maternidad Rafael Calvo San Rafael de Fusagasugà San Rafael de Facat</v>
          </cell>
          <cell r="AF809">
            <v>42490.208333333299</v>
          </cell>
          <cell r="AG809">
            <v>42495.8264726505</v>
          </cell>
          <cell r="AH809" t="str">
            <v>Elkin de Jesus Osorio Saldarriaga</v>
          </cell>
          <cell r="AI809" t="str">
            <v>eosorio@minsalud.gov.co</v>
          </cell>
          <cell r="AJ809">
            <v>0</v>
          </cell>
          <cell r="AK809">
            <v>0</v>
          </cell>
          <cell r="AL809">
            <v>0</v>
          </cell>
        </row>
        <row r="810">
          <cell r="A810">
            <v>4982</v>
          </cell>
          <cell r="B810" t="str">
            <v>Todos por un Nuevo País</v>
          </cell>
          <cell r="C810" t="str">
            <v>Estrategias regionales</v>
          </cell>
          <cell r="D810" t="str">
            <v>Caribe próspero, equitativo y sin pobreza extrema</v>
          </cell>
          <cell r="E810" t="str">
            <v>Salud y Protección</v>
          </cell>
          <cell r="F810" t="str">
            <v>Ministerio de Salud</v>
          </cell>
          <cell r="G810" t="str">
            <v>Región Caribe - Salud</v>
          </cell>
          <cell r="H810">
            <v>4982</v>
          </cell>
          <cell r="I810" t="str">
            <v>Hospitales públicos que implementan el Programa Madre Canguro</v>
          </cell>
          <cell r="J810" t="str">
            <v>Producto</v>
          </cell>
          <cell r="K810" t="str">
            <v>Sectorial</v>
          </cell>
          <cell r="L810" t="str">
            <v>SI</v>
          </cell>
          <cell r="M810" t="str">
            <v>SI</v>
          </cell>
          <cell r="N810" t="str">
            <v>NO</v>
          </cell>
          <cell r="O810" t="str">
            <v>SI</v>
          </cell>
          <cell r="P810" t="str">
            <v>Número de hospitales</v>
          </cell>
          <cell r="Q810" t="str">
            <v>Anual</v>
          </cell>
          <cell r="R810" t="str">
            <v>Acumulado</v>
          </cell>
          <cell r="S810">
            <v>0</v>
          </cell>
          <cell r="T810">
            <v>2</v>
          </cell>
          <cell r="U810">
            <v>4</v>
          </cell>
          <cell r="V810">
            <v>6</v>
          </cell>
          <cell r="W810">
            <v>8</v>
          </cell>
          <cell r="X810">
            <v>20</v>
          </cell>
          <cell r="Y810">
            <v>0</v>
          </cell>
          <cell r="Z810">
            <v>0</v>
          </cell>
          <cell r="AA810">
            <v>0</v>
          </cell>
          <cell r="AB810">
            <v>0</v>
          </cell>
          <cell r="AC810">
            <v>0</v>
          </cell>
          <cell r="AD810">
            <v>0</v>
          </cell>
          <cell r="AE810" t="str">
            <v>Durante el mes de abril no hubo modificaciones en cuanto al número de hospitales públicos que implementan el Programa Madre Canguro en la Región Caribe, siendo los 5 hospitales: 1) Clínica Santa Cruz de Bocagrande, Cartagena 2) Clínica Materno Infantil Ra</v>
          </cell>
          <cell r="AF810">
            <v>42490.208333333299</v>
          </cell>
          <cell r="AG810">
            <v>42496.530876851903</v>
          </cell>
          <cell r="AH810" t="str">
            <v>Elkin de Jesus Osorio Saldarriaga</v>
          </cell>
          <cell r="AI810" t="str">
            <v>eosorio@minsalud.gov.co</v>
          </cell>
          <cell r="AJ810">
            <v>0</v>
          </cell>
          <cell r="AK810">
            <v>0</v>
          </cell>
          <cell r="AL810">
            <v>0</v>
          </cell>
        </row>
        <row r="811">
          <cell r="A811">
            <v>4983</v>
          </cell>
          <cell r="B811" t="str">
            <v>Todos por un Nuevo País</v>
          </cell>
          <cell r="C811" t="str">
            <v>Estrategias regionales</v>
          </cell>
          <cell r="D811" t="str">
            <v>Caribe próspero, equitativo y sin pobreza extrema</v>
          </cell>
          <cell r="E811" t="str">
            <v>Salud y Protección</v>
          </cell>
          <cell r="F811" t="str">
            <v>Ministerio de Salud</v>
          </cell>
          <cell r="G811" t="str">
            <v>Región Caribe - Salud</v>
          </cell>
          <cell r="H811">
            <v>4983</v>
          </cell>
          <cell r="I811" t="str">
            <v>Tasa de mortalidad infantil por 1.000 nacidos vivos (ajustada) - Caribe</v>
          </cell>
          <cell r="J811" t="str">
            <v>Resultado</v>
          </cell>
          <cell r="K811" t="str">
            <v>Sectorial</v>
          </cell>
          <cell r="L811" t="str">
            <v>SI</v>
          </cell>
          <cell r="M811" t="str">
            <v>SI</v>
          </cell>
          <cell r="N811" t="str">
            <v>NO</v>
          </cell>
          <cell r="O811" t="str">
            <v>SI</v>
          </cell>
          <cell r="P811" t="str">
            <v>tasa</v>
          </cell>
          <cell r="Q811" t="str">
            <v>Anual</v>
          </cell>
          <cell r="R811" t="str">
            <v>Reducción</v>
          </cell>
          <cell r="S811">
            <v>21.3</v>
          </cell>
          <cell r="T811">
            <v>19.5</v>
          </cell>
          <cell r="U811">
            <v>18.899999999999999</v>
          </cell>
          <cell r="V811">
            <v>18.3</v>
          </cell>
          <cell r="W811">
            <v>17.7</v>
          </cell>
          <cell r="X811">
            <v>17.7</v>
          </cell>
          <cell r="Y811">
            <v>0</v>
          </cell>
          <cell r="Z811">
            <v>0</v>
          </cell>
          <cell r="AA811">
            <v>0</v>
          </cell>
          <cell r="AB811">
            <v>0</v>
          </cell>
          <cell r="AC811">
            <v>0</v>
          </cell>
          <cell r="AD811">
            <v>0</v>
          </cell>
          <cell r="AE811" t="str">
            <v xml:space="preserve">En el marco de la atención integral en salud para la primera infancia se realizó asistencia técnica y acompañamiento a los equipos territoriales de los Departamentos de La Guajira y Bolívar para el seguimiento a la implementación del Programa Nacional de </v>
          </cell>
          <cell r="AF811">
            <v>42490.208333333299</v>
          </cell>
          <cell r="AG811">
            <v>42500.324397256903</v>
          </cell>
          <cell r="AH811" t="str">
            <v>Lía Marcela Güiza Castillo</v>
          </cell>
          <cell r="AI811" t="str">
            <v>lguiza@minsalud.gov.co</v>
          </cell>
          <cell r="AJ811">
            <v>540</v>
          </cell>
          <cell r="AK811">
            <v>0</v>
          </cell>
          <cell r="AL811">
            <v>0</v>
          </cell>
        </row>
        <row r="812">
          <cell r="A812">
            <v>5108</v>
          </cell>
          <cell r="B812" t="str">
            <v>Todos por un Nuevo País</v>
          </cell>
          <cell r="C812" t="str">
            <v>Estrategias regionales</v>
          </cell>
          <cell r="D812" t="str">
            <v>Caribe próspero, equitativo y sin pobreza extrema</v>
          </cell>
          <cell r="E812" t="str">
            <v>Trabajo</v>
          </cell>
          <cell r="F812" t="str">
            <v>Servicio Público de Empleo</v>
          </cell>
          <cell r="G812" t="str">
            <v>Región Caribe - Trabajo</v>
          </cell>
          <cell r="H812">
            <v>5108</v>
          </cell>
          <cell r="I812" t="str">
            <v>Colocados a través de SPE en la región Caribe.</v>
          </cell>
          <cell r="J812" t="str">
            <v>Gestión</v>
          </cell>
          <cell r="K812" t="str">
            <v>Sectorial</v>
          </cell>
          <cell r="L812" t="str">
            <v>SI</v>
          </cell>
          <cell r="M812" t="str">
            <v>NO</v>
          </cell>
          <cell r="N812" t="str">
            <v>NO</v>
          </cell>
          <cell r="O812" t="str">
            <v>SI</v>
          </cell>
          <cell r="P812" t="str">
            <v>Colocados</v>
          </cell>
          <cell r="Q812" t="str">
            <v>Mensual</v>
          </cell>
          <cell r="R812" t="str">
            <v>Flujo</v>
          </cell>
          <cell r="S812">
            <v>21211</v>
          </cell>
          <cell r="T812">
            <v>34527</v>
          </cell>
          <cell r="U812">
            <v>43944</v>
          </cell>
          <cell r="V812">
            <v>53360</v>
          </cell>
          <cell r="W812">
            <v>62777</v>
          </cell>
          <cell r="X812">
            <v>62777</v>
          </cell>
          <cell r="Y812">
            <v>11988</v>
          </cell>
          <cell r="Z812">
            <v>27.28</v>
          </cell>
          <cell r="AA812">
            <v>42729</v>
          </cell>
          <cell r="AB812">
            <v>68.064999999999998</v>
          </cell>
          <cell r="AC812">
            <v>42460.208333333299</v>
          </cell>
          <cell r="AD812">
            <v>42500.620956597202</v>
          </cell>
          <cell r="AE812" t="str">
            <v xml:space="preserve">Durante el mes de marzo se registraron 5.258 colocaciones laborales en la región Caribe. El avance se caracteriza por una gran participación de las regionales del SENA, en particular las regionales Atlántico, Cesar, Magdalena y Bolívar, que reúnen un 56% </v>
          </cell>
          <cell r="AF812">
            <v>42460.208333333299</v>
          </cell>
          <cell r="AG812">
            <v>42500.6209564815</v>
          </cell>
          <cell r="AH812" t="str">
            <v>Jorge Andrés Rodríguez Parra</v>
          </cell>
          <cell r="AI812" t="str">
            <v>jorge.rodriguez@serviciodeempleo.gov.co</v>
          </cell>
          <cell r="AJ812">
            <v>30</v>
          </cell>
          <cell r="AK812">
            <v>42490.208333333299</v>
          </cell>
          <cell r="AL812">
            <v>-13</v>
          </cell>
        </row>
        <row r="813">
          <cell r="A813">
            <v>5185</v>
          </cell>
          <cell r="B813" t="str">
            <v>Todos por un Nuevo País</v>
          </cell>
          <cell r="C813" t="str">
            <v>Estrategias regionales</v>
          </cell>
          <cell r="D813" t="str">
            <v>Caribe próspero, equitativo y sin pobreza extrema</v>
          </cell>
          <cell r="E813" t="str">
            <v>Transporte</v>
          </cell>
          <cell r="F813" t="str">
            <v>MINTRANSPORTE</v>
          </cell>
          <cell r="G813" t="str">
            <v>Región Caribe - Transporte</v>
          </cell>
          <cell r="H813">
            <v>5185</v>
          </cell>
          <cell r="I813" t="str">
            <v>Porcentaje de red vial nacional primaria en buen estado en la Región Caribe</v>
          </cell>
          <cell r="J813" t="str">
            <v>Producto</v>
          </cell>
          <cell r="K813" t="str">
            <v>Sectorial</v>
          </cell>
          <cell r="L813" t="str">
            <v>SI</v>
          </cell>
          <cell r="M813" t="str">
            <v>NO</v>
          </cell>
          <cell r="N813" t="str">
            <v>NO</v>
          </cell>
          <cell r="O813" t="str">
            <v>SI</v>
          </cell>
          <cell r="P813" t="str">
            <v>Porcentaje</v>
          </cell>
          <cell r="Q813" t="str">
            <v>Trimestral</v>
          </cell>
          <cell r="R813" t="str">
            <v>Capacidad</v>
          </cell>
          <cell r="S813">
            <v>57</v>
          </cell>
          <cell r="T813">
            <v>63</v>
          </cell>
          <cell r="U813">
            <v>67</v>
          </cell>
          <cell r="V813">
            <v>71</v>
          </cell>
          <cell r="W813">
            <v>73</v>
          </cell>
          <cell r="X813">
            <v>73</v>
          </cell>
          <cell r="Y813">
            <v>62.2</v>
          </cell>
          <cell r="Z813">
            <v>52</v>
          </cell>
          <cell r="AA813">
            <v>62.2</v>
          </cell>
          <cell r="AB813">
            <v>32.5</v>
          </cell>
          <cell r="AC813">
            <v>42460.208333333299</v>
          </cell>
          <cell r="AD813">
            <v>42496.624613738401</v>
          </cell>
          <cell r="AE813" t="str">
            <v xml:space="preserve">62,20% de la Red Vial primaria en la Región Caribe se encuentra en Buen estado. </v>
          </cell>
          <cell r="AF813">
            <v>42460.208333333299</v>
          </cell>
          <cell r="AG813">
            <v>42496.624613576401</v>
          </cell>
          <cell r="AH813" t="str">
            <v>Carlos Alberto Sarabia Mancini</v>
          </cell>
          <cell r="AI813" t="str">
            <v>csarabia@mintransporte.gov.co</v>
          </cell>
          <cell r="AJ813">
            <v>30</v>
          </cell>
          <cell r="AK813">
            <v>42551.208333333299</v>
          </cell>
          <cell r="AL813">
            <v>-73</v>
          </cell>
        </row>
        <row r="814">
          <cell r="A814">
            <v>5189</v>
          </cell>
          <cell r="B814" t="str">
            <v>Todos por un Nuevo País</v>
          </cell>
          <cell r="C814" t="str">
            <v>Estrategias regionales</v>
          </cell>
          <cell r="D814" t="str">
            <v>Caribe próspero, equitativo y sin pobreza extrema</v>
          </cell>
          <cell r="E814" t="str">
            <v>Transporte</v>
          </cell>
          <cell r="F814" t="str">
            <v>MINTRANSPORTE</v>
          </cell>
          <cell r="G814" t="str">
            <v>Región Caribe - Transporte</v>
          </cell>
          <cell r="H814">
            <v>5189</v>
          </cell>
          <cell r="I814" t="str">
            <v>Porcentaje de viajes realizados asociados a movilidad activa cuantificada en la Región Caribe</v>
          </cell>
          <cell r="J814" t="str">
            <v>Resultado</v>
          </cell>
          <cell r="K814" t="str">
            <v>Sectorial</v>
          </cell>
          <cell r="L814" t="str">
            <v>SI</v>
          </cell>
          <cell r="M814" t="str">
            <v>SI</v>
          </cell>
          <cell r="N814" t="str">
            <v>NO</v>
          </cell>
          <cell r="O814" t="str">
            <v>SI</v>
          </cell>
          <cell r="P814" t="str">
            <v>Porcentaje</v>
          </cell>
          <cell r="Q814" t="str">
            <v>Trimestral</v>
          </cell>
          <cell r="R814" t="str">
            <v>Capacidad</v>
          </cell>
          <cell r="S814">
            <v>14</v>
          </cell>
          <cell r="T814">
            <v>15</v>
          </cell>
          <cell r="U814">
            <v>16</v>
          </cell>
          <cell r="V814">
            <v>18</v>
          </cell>
          <cell r="W814">
            <v>20</v>
          </cell>
          <cell r="X814">
            <v>20</v>
          </cell>
          <cell r="Y814">
            <v>0</v>
          </cell>
          <cell r="Z814">
            <v>0</v>
          </cell>
          <cell r="AA814">
            <v>0</v>
          </cell>
          <cell r="AB814">
            <v>0</v>
          </cell>
          <cell r="AC814">
            <v>0</v>
          </cell>
          <cell r="AD814">
            <v>0</v>
          </cell>
          <cell r="AE814">
            <v>0</v>
          </cell>
          <cell r="AF814">
            <v>0</v>
          </cell>
          <cell r="AG814">
            <v>0</v>
          </cell>
          <cell r="AH814" t="str">
            <v>Viceministro Transporte</v>
          </cell>
          <cell r="AI814" t="str">
            <v>viceministro@mintransporte.gov.co</v>
          </cell>
          <cell r="AJ814">
            <v>30</v>
          </cell>
          <cell r="AK814">
            <v>0</v>
          </cell>
          <cell r="AL814">
            <v>0</v>
          </cell>
        </row>
        <row r="815">
          <cell r="A815">
            <v>5192</v>
          </cell>
          <cell r="B815" t="str">
            <v>Todos por un Nuevo País</v>
          </cell>
          <cell r="C815" t="str">
            <v>Estrategias regionales</v>
          </cell>
          <cell r="D815" t="str">
            <v>Caribe próspero, equitativo y sin pobreza extrema</v>
          </cell>
          <cell r="E815" t="str">
            <v>Transporte</v>
          </cell>
          <cell r="F815" t="str">
            <v>MINTRANSPORTE</v>
          </cell>
          <cell r="G815" t="str">
            <v>Región Caribe - Transporte</v>
          </cell>
          <cell r="H815">
            <v>5192</v>
          </cell>
          <cell r="I815" t="str">
            <v>Espacios de Infraestructura dedicada a la intermodalidad en la Región Caribe.</v>
          </cell>
          <cell r="J815" t="str">
            <v>Producto</v>
          </cell>
          <cell r="K815" t="str">
            <v>Sectorial</v>
          </cell>
          <cell r="L815" t="str">
            <v>SI</v>
          </cell>
          <cell r="M815" t="str">
            <v>SI</v>
          </cell>
          <cell r="N815" t="str">
            <v>NO</v>
          </cell>
          <cell r="O815" t="str">
            <v>SI</v>
          </cell>
          <cell r="P815" t="str">
            <v>Número</v>
          </cell>
          <cell r="Q815" t="str">
            <v>Trimestral</v>
          </cell>
          <cell r="R815" t="str">
            <v>Capacidad</v>
          </cell>
          <cell r="S815">
            <v>2</v>
          </cell>
          <cell r="T815">
            <v>2</v>
          </cell>
          <cell r="U815">
            <v>3</v>
          </cell>
          <cell r="V815">
            <v>3</v>
          </cell>
          <cell r="W815">
            <v>3</v>
          </cell>
          <cell r="X815">
            <v>3</v>
          </cell>
          <cell r="Y815">
            <v>0</v>
          </cell>
          <cell r="Z815">
            <v>0</v>
          </cell>
          <cell r="AA815">
            <v>0</v>
          </cell>
          <cell r="AB815">
            <v>0</v>
          </cell>
          <cell r="AC815">
            <v>0</v>
          </cell>
          <cell r="AD815">
            <v>0</v>
          </cell>
          <cell r="AE815" t="str">
            <v xml:space="preserve">Se mantienen a la fecha los indicadores obtenidos en el tercer trimestre del año 2015. </v>
          </cell>
          <cell r="AF815">
            <v>42400.208333333299</v>
          </cell>
          <cell r="AG815">
            <v>42439.638902858802</v>
          </cell>
          <cell r="AH815" t="str">
            <v>Walid David Jalil Nasser</v>
          </cell>
          <cell r="AI815" t="str">
            <v>wdavid@mintransporte.gov.co</v>
          </cell>
          <cell r="AJ815">
            <v>30</v>
          </cell>
          <cell r="AK815">
            <v>0</v>
          </cell>
          <cell r="AL815">
            <v>0</v>
          </cell>
        </row>
        <row r="816">
          <cell r="A816">
            <v>5115</v>
          </cell>
          <cell r="B816" t="str">
            <v>Todos por un Nuevo País</v>
          </cell>
          <cell r="C816" t="str">
            <v>Estrategias regionales</v>
          </cell>
          <cell r="D816" t="str">
            <v>Caribe próspero, equitativo y sin pobreza extrema</v>
          </cell>
          <cell r="E816" t="str">
            <v>Vivienda</v>
          </cell>
          <cell r="F816" t="str">
            <v>MinVivienda</v>
          </cell>
          <cell r="G816" t="str">
            <v>Región Caribe - Vivienda</v>
          </cell>
          <cell r="H816">
            <v>5115</v>
          </cell>
          <cell r="I816" t="str">
            <v>Nuevas personas con acceso a agua potable en la zona rural en la Región Caribe</v>
          </cell>
          <cell r="J816" t="str">
            <v>Producto</v>
          </cell>
          <cell r="K816" t="str">
            <v>Sectorial</v>
          </cell>
          <cell r="L816" t="str">
            <v>SI</v>
          </cell>
          <cell r="M816" t="str">
            <v>NO</v>
          </cell>
          <cell r="N816" t="str">
            <v>NO</v>
          </cell>
          <cell r="O816" t="str">
            <v>SI</v>
          </cell>
          <cell r="P816" t="str">
            <v>Personas</v>
          </cell>
          <cell r="Q816" t="str">
            <v>Anual</v>
          </cell>
          <cell r="R816" t="str">
            <v>Acumulado</v>
          </cell>
          <cell r="S816">
            <v>0</v>
          </cell>
          <cell r="T816">
            <v>10000</v>
          </cell>
          <cell r="U816">
            <v>45000</v>
          </cell>
          <cell r="V816">
            <v>65000</v>
          </cell>
          <cell r="W816">
            <v>80000</v>
          </cell>
          <cell r="X816">
            <v>200000</v>
          </cell>
          <cell r="Y816">
            <v>0</v>
          </cell>
          <cell r="Z816">
            <v>0</v>
          </cell>
          <cell r="AA816">
            <v>0</v>
          </cell>
          <cell r="AB816">
            <v>0</v>
          </cell>
          <cell r="AC816">
            <v>0</v>
          </cell>
          <cell r="AD816">
            <v>0</v>
          </cell>
          <cell r="AE816" t="str">
            <v>Entre febrero se realizaron jornadas de trabajo con el Ministerio de Salud y Protección Social, Ministerio de Agricultura y Desarrollo Rural, DNP, CRA y Superservicios con el fin de ajustar el proyecto de decreto de acuerdo con los requerimientos de las e</v>
          </cell>
          <cell r="AF816">
            <v>42429.208333333299</v>
          </cell>
          <cell r="AG816">
            <v>42500.463545405102</v>
          </cell>
          <cell r="AH816" t="str">
            <v>Javier Orlando Moreno Mendez</v>
          </cell>
          <cell r="AI816" t="str">
            <v>jmoreno@minvivienda.gov.co</v>
          </cell>
          <cell r="AJ816">
            <v>60</v>
          </cell>
          <cell r="AK816">
            <v>0</v>
          </cell>
          <cell r="AL816">
            <v>0</v>
          </cell>
        </row>
        <row r="817">
          <cell r="A817">
            <v>5116</v>
          </cell>
          <cell r="B817" t="str">
            <v>Todos por un Nuevo País</v>
          </cell>
          <cell r="C817" t="str">
            <v>Estrategias regionales</v>
          </cell>
          <cell r="D817" t="str">
            <v>Caribe próspero, equitativo y sin pobreza extrema</v>
          </cell>
          <cell r="E817" t="str">
            <v>Vivienda</v>
          </cell>
          <cell r="F817" t="str">
            <v>MinVivienda</v>
          </cell>
          <cell r="G817" t="str">
            <v>Región Caribe - Vivienda</v>
          </cell>
          <cell r="H817">
            <v>5116</v>
          </cell>
          <cell r="I817" t="str">
            <v>Nuevas personas con manejo adecuado de aguas residuales en la zona rural en la región Caribe</v>
          </cell>
          <cell r="J817" t="str">
            <v>Producto</v>
          </cell>
          <cell r="K817" t="str">
            <v>Sectorial</v>
          </cell>
          <cell r="L817" t="str">
            <v>SI</v>
          </cell>
          <cell r="M817" t="str">
            <v>NO</v>
          </cell>
          <cell r="N817" t="str">
            <v>NO</v>
          </cell>
          <cell r="O817" t="str">
            <v>SI</v>
          </cell>
          <cell r="P817" t="str">
            <v>Personas</v>
          </cell>
          <cell r="Q817" t="str">
            <v>Anual</v>
          </cell>
          <cell r="R817" t="str">
            <v>Acumulado</v>
          </cell>
          <cell r="S817">
            <v>0</v>
          </cell>
          <cell r="T817">
            <v>54000</v>
          </cell>
          <cell r="U817">
            <v>54000</v>
          </cell>
          <cell r="V817">
            <v>81000</v>
          </cell>
          <cell r="W817">
            <v>81000</v>
          </cell>
          <cell r="X817">
            <v>270000</v>
          </cell>
          <cell r="Y817">
            <v>0</v>
          </cell>
          <cell r="Z817">
            <v>0</v>
          </cell>
          <cell r="AA817">
            <v>0</v>
          </cell>
          <cell r="AB817">
            <v>0</v>
          </cell>
          <cell r="AC817">
            <v>0</v>
          </cell>
          <cell r="AD817">
            <v>0</v>
          </cell>
          <cell r="AE817">
            <v>0</v>
          </cell>
          <cell r="AF817">
            <v>0</v>
          </cell>
          <cell r="AG817">
            <v>0</v>
          </cell>
          <cell r="AH817" t="str">
            <v>Javier Orlando Moreno Mendez</v>
          </cell>
          <cell r="AI817" t="str">
            <v>jmoreno@minvivienda.gov.co</v>
          </cell>
          <cell r="AJ817">
            <v>60</v>
          </cell>
          <cell r="AK817">
            <v>0</v>
          </cell>
          <cell r="AL817">
            <v>0</v>
          </cell>
        </row>
        <row r="818">
          <cell r="A818">
            <v>5121</v>
          </cell>
          <cell r="B818" t="str">
            <v>Todos por un Nuevo País</v>
          </cell>
          <cell r="C818" t="str">
            <v>Estrategias regionales</v>
          </cell>
          <cell r="D818" t="str">
            <v>Caribe próspero, equitativo y sin pobreza extrema</v>
          </cell>
          <cell r="E818" t="str">
            <v>Vivienda</v>
          </cell>
          <cell r="F818" t="str">
            <v>MinVivienda</v>
          </cell>
          <cell r="G818" t="str">
            <v>Región Caribe - Vivienda</v>
          </cell>
          <cell r="H818">
            <v>5121</v>
          </cell>
          <cell r="I818" t="str">
            <v>Porcentaje de cupos asignados para vivienda urbana nueva  en la región Caribe</v>
          </cell>
          <cell r="J818" t="str">
            <v>Resultado</v>
          </cell>
          <cell r="K818" t="str">
            <v>Sectorial</v>
          </cell>
          <cell r="L818" t="str">
            <v>SI</v>
          </cell>
          <cell r="M818" t="str">
            <v>NO</v>
          </cell>
          <cell r="N818" t="str">
            <v>NO</v>
          </cell>
          <cell r="O818" t="str">
            <v>SI</v>
          </cell>
          <cell r="P818" t="str">
            <v>Porcentaje</v>
          </cell>
          <cell r="Q818" t="str">
            <v>Mensual</v>
          </cell>
          <cell r="R818" t="str">
            <v>Stock</v>
          </cell>
          <cell r="S818">
            <v>35</v>
          </cell>
          <cell r="T818">
            <v>36</v>
          </cell>
          <cell r="U818">
            <v>36</v>
          </cell>
          <cell r="V818">
            <v>36</v>
          </cell>
          <cell r="W818">
            <v>36</v>
          </cell>
          <cell r="X818">
            <v>36</v>
          </cell>
          <cell r="Y818">
            <v>59.28</v>
          </cell>
          <cell r="Z818">
            <v>100</v>
          </cell>
          <cell r="AA818">
            <v>59.28</v>
          </cell>
          <cell r="AB818">
            <v>100</v>
          </cell>
          <cell r="AC818">
            <v>42490.208333333299</v>
          </cell>
          <cell r="AD818">
            <v>42500.4178132292</v>
          </cell>
          <cell r="AE818" t="str">
            <v>Mediante la Resolución 1082 de junio de 2015 "Por la cual se distribuyen los cupos de recursos para la asignación de los subsidios familiares de vivienda en especie de que trata la Resolución 0494 de 2015", se asignó porcentaje del 29,24% de cupos de recu</v>
          </cell>
          <cell r="AF818">
            <v>42490.208333333299</v>
          </cell>
          <cell r="AG818">
            <v>42500.417813113403</v>
          </cell>
          <cell r="AH818" t="str">
            <v>Alejandro Quintero Romero</v>
          </cell>
          <cell r="AI818" t="str">
            <v>alquintero@minvivienda.gov.co</v>
          </cell>
          <cell r="AJ818">
            <v>30</v>
          </cell>
          <cell r="AK818">
            <v>42520.208333333299</v>
          </cell>
          <cell r="AL818">
            <v>-43</v>
          </cell>
        </row>
        <row r="819">
          <cell r="A819">
            <v>5377</v>
          </cell>
          <cell r="B819" t="str">
            <v>Todos por un Nuevo País</v>
          </cell>
          <cell r="C819" t="str">
            <v>Estrategias regionales</v>
          </cell>
          <cell r="D819" t="str">
            <v>Caribe próspero, equitativo y sin pobreza extrema</v>
          </cell>
          <cell r="E819" t="str">
            <v>Vivienda</v>
          </cell>
          <cell r="F819" t="str">
            <v>MinVivienda</v>
          </cell>
          <cell r="G819" t="str">
            <v>Región Caribe - Vivienda</v>
          </cell>
          <cell r="H819">
            <v>5377</v>
          </cell>
          <cell r="I819" t="str">
            <v>Mejoramientos de vivienda ejecutados - Caribe</v>
          </cell>
          <cell r="J819" t="str">
            <v>Producto</v>
          </cell>
          <cell r="K819" t="str">
            <v>Sectorial</v>
          </cell>
          <cell r="L819" t="str">
            <v>SI</v>
          </cell>
          <cell r="M819" t="str">
            <v>NO</v>
          </cell>
          <cell r="N819" t="str">
            <v>NO</v>
          </cell>
          <cell r="O819" t="str">
            <v>SI</v>
          </cell>
          <cell r="P819" t="str">
            <v>Mejoramientos</v>
          </cell>
          <cell r="Q819" t="str">
            <v>Trimestral</v>
          </cell>
          <cell r="R819" t="str">
            <v>Acumulado</v>
          </cell>
          <cell r="S819">
            <v>0</v>
          </cell>
          <cell r="T819">
            <v>883</v>
          </cell>
          <cell r="U819">
            <v>3344</v>
          </cell>
          <cell r="V819">
            <v>203</v>
          </cell>
          <cell r="W819">
            <v>60</v>
          </cell>
          <cell r="X819">
            <v>4490</v>
          </cell>
          <cell r="Y819">
            <v>0</v>
          </cell>
          <cell r="Z819">
            <v>0</v>
          </cell>
          <cell r="AA819">
            <v>895</v>
          </cell>
          <cell r="AB819">
            <v>19.93</v>
          </cell>
          <cell r="AC819">
            <v>42460.208333333299</v>
          </cell>
          <cell r="AD819">
            <v>42471.458613807903</v>
          </cell>
          <cell r="AE819" t="str">
            <v>En el primer trimestre de 2016, se continúa con el proceso de intervención y asignación de mejoramiento en los municipios y departamentos a nivel región caribe.</v>
          </cell>
          <cell r="AF819">
            <v>42460.208333333299</v>
          </cell>
          <cell r="AG819">
            <v>42471.4586136574</v>
          </cell>
          <cell r="AH819" t="str">
            <v>German Alberto Diaz</v>
          </cell>
          <cell r="AI819" t="str">
            <v>gdiaz@minvivienda.gov.co</v>
          </cell>
          <cell r="AJ819">
            <v>30</v>
          </cell>
          <cell r="AK819">
            <v>42551.208333333299</v>
          </cell>
          <cell r="AL819">
            <v>-73</v>
          </cell>
        </row>
        <row r="820">
          <cell r="A820">
            <v>5078</v>
          </cell>
          <cell r="B820" t="str">
            <v>Todos por un Nuevo País</v>
          </cell>
          <cell r="C820" t="str">
            <v>Estrategias regionales</v>
          </cell>
          <cell r="D820" t="str">
            <v>Eje Cafetero y Antioquia: capital humano innovador en territorios incluyentes</v>
          </cell>
          <cell r="E820" t="str">
            <v>Ambiente</v>
          </cell>
          <cell r="F820" t="str">
            <v>MinAmbiente</v>
          </cell>
          <cell r="G820" t="str">
            <v>Región Eje Cafetero y Antioquia - Ambiente</v>
          </cell>
          <cell r="H820">
            <v>5078</v>
          </cell>
          <cell r="I820" t="str">
            <v>Hectáreas bajo manejo sostenible de productos forestales no maderables.</v>
          </cell>
          <cell r="J820" t="str">
            <v>Resultado</v>
          </cell>
          <cell r="K820" t="str">
            <v>Sectorial</v>
          </cell>
          <cell r="L820" t="str">
            <v>SI</v>
          </cell>
          <cell r="M820" t="str">
            <v>SI</v>
          </cell>
          <cell r="N820" t="str">
            <v>NO</v>
          </cell>
          <cell r="O820" t="str">
            <v>SI</v>
          </cell>
          <cell r="P820" t="str">
            <v>Hectáreas</v>
          </cell>
          <cell r="Q820" t="str">
            <v>Semestral</v>
          </cell>
          <cell r="R820" t="str">
            <v>Capacidad</v>
          </cell>
          <cell r="S820">
            <v>2000</v>
          </cell>
          <cell r="T820">
            <v>2000</v>
          </cell>
          <cell r="U820">
            <v>3000</v>
          </cell>
          <cell r="V820">
            <v>4000</v>
          </cell>
          <cell r="W820">
            <v>5000</v>
          </cell>
          <cell r="X820">
            <v>5000</v>
          </cell>
          <cell r="Y820">
            <v>0</v>
          </cell>
          <cell r="Z820">
            <v>0</v>
          </cell>
          <cell r="AA820">
            <v>0</v>
          </cell>
          <cell r="AB820">
            <v>0</v>
          </cell>
          <cell r="AC820">
            <v>0</v>
          </cell>
          <cell r="AD820">
            <v>0</v>
          </cell>
          <cell r="AE820">
            <v>0</v>
          </cell>
          <cell r="AF820">
            <v>0</v>
          </cell>
          <cell r="AG820">
            <v>0</v>
          </cell>
          <cell r="AH820" t="str">
            <v>Luis Francisco Camargo</v>
          </cell>
          <cell r="AI820" t="str">
            <v>lcamargo@minambiente.gov.co</v>
          </cell>
          <cell r="AJ820">
            <v>0</v>
          </cell>
          <cell r="AK820">
            <v>0</v>
          </cell>
          <cell r="AL820">
            <v>0</v>
          </cell>
        </row>
        <row r="821">
          <cell r="A821">
            <v>5079</v>
          </cell>
          <cell r="B821" t="str">
            <v>Todos por un Nuevo País</v>
          </cell>
          <cell r="C821" t="str">
            <v>Estrategias regionales</v>
          </cell>
          <cell r="D821" t="str">
            <v>Eje Cafetero y Antioquia: capital humano innovador en territorios incluyentes</v>
          </cell>
          <cell r="E821" t="str">
            <v>Ambiente</v>
          </cell>
          <cell r="F821" t="str">
            <v>Parques Nacionales</v>
          </cell>
          <cell r="G821" t="str">
            <v>Región Eje Cafetero y Antioquia - Ambiente</v>
          </cell>
          <cell r="H821">
            <v>5079</v>
          </cell>
          <cell r="I821" t="str">
            <v>Hectáreas de áreas protegidas de la Región Eje Cafetero y Antioquia incorporados en el SINAP</v>
          </cell>
          <cell r="J821" t="str">
            <v>Gestión</v>
          </cell>
          <cell r="K821" t="str">
            <v>Sectorial</v>
          </cell>
          <cell r="L821" t="str">
            <v>SI</v>
          </cell>
          <cell r="M821" t="str">
            <v>SI</v>
          </cell>
          <cell r="N821" t="str">
            <v>NO</v>
          </cell>
          <cell r="O821" t="str">
            <v>SI</v>
          </cell>
          <cell r="P821" t="str">
            <v>Hectáreas</v>
          </cell>
          <cell r="Q821" t="str">
            <v>Trimestral</v>
          </cell>
          <cell r="R821" t="str">
            <v>Capacidad</v>
          </cell>
          <cell r="S821">
            <v>324299</v>
          </cell>
          <cell r="T821">
            <v>325428.64299999998</v>
          </cell>
          <cell r="U821">
            <v>424214.19</v>
          </cell>
          <cell r="V821">
            <v>551903.75199999998</v>
          </cell>
          <cell r="W821">
            <v>687680.64800000004</v>
          </cell>
          <cell r="X821">
            <v>687681</v>
          </cell>
          <cell r="Y821">
            <v>444242.94</v>
          </cell>
          <cell r="Z821">
            <v>100</v>
          </cell>
          <cell r="AA821">
            <v>444242.94</v>
          </cell>
          <cell r="AB821">
            <v>33.01</v>
          </cell>
          <cell r="AC821">
            <v>42460.208333333299</v>
          </cell>
          <cell r="AD821">
            <v>42468.736188229203</v>
          </cell>
          <cell r="AE821" t="str">
            <v xml:space="preserve">Corpocaldas en cuanto al área regional "Cerro Guadalupe" avanza en espacios de trabajo con actores de la zona, en marco de la fase de aprestamiento.. La Corporación Cortolima para Anaime Chili avanza en la caracterización de actores </v>
          </cell>
          <cell r="AF821">
            <v>42490.208333333299</v>
          </cell>
          <cell r="AG821">
            <v>42496.773298576401</v>
          </cell>
          <cell r="AH821" t="str">
            <v>Julia Miranda Londoño</v>
          </cell>
          <cell r="AI821" t="str">
            <v>julia.miranda@parquesnacionales.gov.co</v>
          </cell>
          <cell r="AJ821">
            <v>30</v>
          </cell>
          <cell r="AK821">
            <v>42551.208333333299</v>
          </cell>
          <cell r="AL821">
            <v>-73</v>
          </cell>
        </row>
        <row r="822">
          <cell r="A822">
            <v>5103</v>
          </cell>
          <cell r="B822" t="str">
            <v>Todos por un Nuevo País</v>
          </cell>
          <cell r="C822" t="str">
            <v>Estrategias regionales</v>
          </cell>
          <cell r="D822" t="str">
            <v>Eje Cafetero y Antioquia: capital humano innovador en territorios incluyentes</v>
          </cell>
          <cell r="E822" t="str">
            <v>Comercio</v>
          </cell>
          <cell r="F822" t="str">
            <v>MINCOMERCIO</v>
          </cell>
          <cell r="G822" t="str">
            <v>Región Eje Cafetero y Antioquia - Comercio</v>
          </cell>
          <cell r="H822">
            <v>5103</v>
          </cell>
          <cell r="I822" t="str">
            <v>Procesos de innovación implementados en los sectores priorizados con Rutas Competitivas - Eje Cafetero y Antioquia</v>
          </cell>
          <cell r="J822" t="str">
            <v>Producto</v>
          </cell>
          <cell r="K822" t="str">
            <v>Sectorial</v>
          </cell>
          <cell r="L822" t="str">
            <v>SI</v>
          </cell>
          <cell r="M822" t="str">
            <v>NO</v>
          </cell>
          <cell r="N822" t="str">
            <v>NO</v>
          </cell>
          <cell r="O822" t="str">
            <v>SI</v>
          </cell>
          <cell r="P822" t="str">
            <v>Procesos</v>
          </cell>
          <cell r="Q822" t="str">
            <v>Trimestral</v>
          </cell>
          <cell r="R822" t="str">
            <v>Acumulado</v>
          </cell>
          <cell r="S822">
            <v>0</v>
          </cell>
          <cell r="T822">
            <v>1</v>
          </cell>
          <cell r="U822">
            <v>1</v>
          </cell>
          <cell r="V822">
            <v>1</v>
          </cell>
          <cell r="W822">
            <v>1</v>
          </cell>
          <cell r="X822">
            <v>4</v>
          </cell>
          <cell r="Y822">
            <v>1</v>
          </cell>
          <cell r="Z822">
            <v>100</v>
          </cell>
          <cell r="AA822">
            <v>4</v>
          </cell>
          <cell r="AB822">
            <v>100</v>
          </cell>
          <cell r="AC822">
            <v>42460.208333333299</v>
          </cell>
          <cell r="AD822">
            <v>42468.436795138899</v>
          </cell>
          <cell r="AE822" t="str">
            <v>Logro: El proyecto aprobado en la convocatoria reto clúster relacionado con "Competitividad del Clúster de Cueros del Quindío" se encuentra en firma de contrato con Innpulsa como proceso previo al inicio de su implementación, en donde se espera que median</v>
          </cell>
          <cell r="AF822">
            <v>42490.208333333299</v>
          </cell>
          <cell r="AG822">
            <v>42500.406360995403</v>
          </cell>
          <cell r="AH822" t="str">
            <v>Daniel Arango</v>
          </cell>
          <cell r="AI822" t="str">
            <v>darango@mincit.gov.co</v>
          </cell>
          <cell r="AJ822">
            <v>90</v>
          </cell>
          <cell r="AK822">
            <v>42551.208333333299</v>
          </cell>
          <cell r="AL822">
            <v>-133</v>
          </cell>
        </row>
        <row r="823">
          <cell r="A823">
            <v>5104</v>
          </cell>
          <cell r="B823" t="str">
            <v>Todos por un Nuevo País</v>
          </cell>
          <cell r="C823" t="str">
            <v>Estrategias regionales</v>
          </cell>
          <cell r="D823" t="str">
            <v>Eje Cafetero y Antioquia: capital humano innovador en territorios incluyentes</v>
          </cell>
          <cell r="E823" t="str">
            <v>Comercio</v>
          </cell>
          <cell r="F823" t="str">
            <v>MINCOMERCIO</v>
          </cell>
          <cell r="G823" t="str">
            <v>Región Eje Cafetero y Antioquia - Comercio</v>
          </cell>
          <cell r="H823">
            <v>5104</v>
          </cell>
          <cell r="I823" t="str">
            <v>Planes de acción (Hojas de Ruta) formulados para sectores estratégicos - Región Eje Cafetero y Antioquia</v>
          </cell>
          <cell r="J823" t="str">
            <v>Producto</v>
          </cell>
          <cell r="K823" t="str">
            <v>Sectorial</v>
          </cell>
          <cell r="L823" t="str">
            <v>SI</v>
          </cell>
          <cell r="M823" t="str">
            <v>NO</v>
          </cell>
          <cell r="N823" t="str">
            <v>NO</v>
          </cell>
          <cell r="O823" t="str">
            <v>SI</v>
          </cell>
          <cell r="P823" t="str">
            <v>Planes</v>
          </cell>
          <cell r="Q823" t="str">
            <v>Trimestral</v>
          </cell>
          <cell r="R823" t="str">
            <v>Acumulado</v>
          </cell>
          <cell r="S823">
            <v>6</v>
          </cell>
          <cell r="T823">
            <v>1</v>
          </cell>
          <cell r="U823">
            <v>0</v>
          </cell>
          <cell r="V823">
            <v>0</v>
          </cell>
          <cell r="W823">
            <v>0</v>
          </cell>
          <cell r="X823">
            <v>1</v>
          </cell>
          <cell r="Y823">
            <v>0</v>
          </cell>
          <cell r="Z823">
            <v>0</v>
          </cell>
          <cell r="AA823">
            <v>0</v>
          </cell>
          <cell r="AB823">
            <v>0</v>
          </cell>
          <cell r="AC823">
            <v>0</v>
          </cell>
          <cell r="AD823">
            <v>0</v>
          </cell>
          <cell r="AE823" t="str">
            <v>Para el año 2016 no se fijó una meta al respecto.</v>
          </cell>
          <cell r="AF823">
            <v>42490.208333333299</v>
          </cell>
          <cell r="AG823">
            <v>42496.706559178201</v>
          </cell>
          <cell r="AH823" t="str">
            <v>Daniel Arango</v>
          </cell>
          <cell r="AI823" t="str">
            <v>darango@mincit.gov.co</v>
          </cell>
          <cell r="AJ823">
            <v>90</v>
          </cell>
          <cell r="AK823">
            <v>0</v>
          </cell>
          <cell r="AL823">
            <v>0</v>
          </cell>
        </row>
        <row r="824">
          <cell r="A824">
            <v>5105</v>
          </cell>
          <cell r="B824" t="str">
            <v>Todos por un Nuevo País</v>
          </cell>
          <cell r="C824" t="str">
            <v>Estrategias regionales</v>
          </cell>
          <cell r="D824" t="str">
            <v>Eje Cafetero y Antioquia: capital humano innovador en territorios incluyentes</v>
          </cell>
          <cell r="E824" t="str">
            <v>Comercio</v>
          </cell>
          <cell r="F824" t="str">
            <v>MINCOMERCIO</v>
          </cell>
          <cell r="G824" t="str">
            <v>Región Eje Cafetero y Antioquia - Comercio</v>
          </cell>
          <cell r="H824">
            <v>5105</v>
          </cell>
          <cell r="I824" t="str">
            <v>Rutas competitivas acompañadas en su implementación - Eje Cafetero y Antioquia</v>
          </cell>
          <cell r="J824" t="str">
            <v>Producto</v>
          </cell>
          <cell r="K824" t="str">
            <v>Sectorial</v>
          </cell>
          <cell r="L824" t="str">
            <v>SI</v>
          </cell>
          <cell r="M824" t="str">
            <v>NO</v>
          </cell>
          <cell r="N824" t="str">
            <v>NO</v>
          </cell>
          <cell r="O824" t="str">
            <v>SI</v>
          </cell>
          <cell r="P824" t="str">
            <v>Rutas</v>
          </cell>
          <cell r="Q824" t="str">
            <v>Trimestral</v>
          </cell>
          <cell r="R824" t="str">
            <v>Acumulado</v>
          </cell>
          <cell r="S824">
            <v>2</v>
          </cell>
          <cell r="T824">
            <v>1</v>
          </cell>
          <cell r="U824">
            <v>1</v>
          </cell>
          <cell r="V824">
            <v>2</v>
          </cell>
          <cell r="W824">
            <v>2</v>
          </cell>
          <cell r="X824">
            <v>6</v>
          </cell>
          <cell r="Y824">
            <v>0</v>
          </cell>
          <cell r="Z824">
            <v>0</v>
          </cell>
          <cell r="AA824">
            <v>0</v>
          </cell>
          <cell r="AB824">
            <v>0</v>
          </cell>
          <cell r="AC824">
            <v>0</v>
          </cell>
          <cell r="AD824">
            <v>0</v>
          </cell>
          <cell r="AE824"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24">
            <v>42490.208333333299</v>
          </cell>
          <cell r="AG824">
            <v>42496.704733680599</v>
          </cell>
          <cell r="AH824" t="str">
            <v>Daniel Arango</v>
          </cell>
          <cell r="AI824" t="str">
            <v>darango@mincit.gov.co</v>
          </cell>
          <cell r="AJ824">
            <v>90</v>
          </cell>
          <cell r="AK824">
            <v>0</v>
          </cell>
          <cell r="AL824">
            <v>0</v>
          </cell>
        </row>
        <row r="825">
          <cell r="A825">
            <v>5003</v>
          </cell>
          <cell r="B825" t="str">
            <v>Todos por un Nuevo País</v>
          </cell>
          <cell r="C825" t="str">
            <v>Estrategias regionales</v>
          </cell>
          <cell r="D825" t="str">
            <v>Eje Cafetero y Antioquia: capital humano innovador en territorios incluyentes</v>
          </cell>
          <cell r="E825" t="str">
            <v>Educación</v>
          </cell>
          <cell r="F825" t="str">
            <v>MINEDUCACION</v>
          </cell>
          <cell r="G825" t="str">
            <v>Región Eje Cafetero y Antioquia - Educación</v>
          </cell>
          <cell r="H825">
            <v>5003</v>
          </cell>
          <cell r="I825" t="str">
            <v>Graduados en educación técnica y tecnológica en la región del Eje Cafetero</v>
          </cell>
          <cell r="J825" t="str">
            <v>Gestión</v>
          </cell>
          <cell r="K825" t="str">
            <v>Sectorial</v>
          </cell>
          <cell r="L825" t="str">
            <v>SI</v>
          </cell>
          <cell r="M825" t="str">
            <v>SI</v>
          </cell>
          <cell r="N825" t="str">
            <v>NO</v>
          </cell>
          <cell r="O825" t="str">
            <v>SI</v>
          </cell>
          <cell r="P825" t="str">
            <v>Graduados</v>
          </cell>
          <cell r="Q825" t="str">
            <v>Anual</v>
          </cell>
          <cell r="R825" t="str">
            <v>Flujo</v>
          </cell>
          <cell r="S825">
            <v>82723</v>
          </cell>
          <cell r="T825">
            <v>8000</v>
          </cell>
          <cell r="U825">
            <v>17500</v>
          </cell>
          <cell r="V825">
            <v>28500</v>
          </cell>
          <cell r="W825">
            <v>40000</v>
          </cell>
          <cell r="X825">
            <v>40000</v>
          </cell>
          <cell r="Y825">
            <v>0</v>
          </cell>
          <cell r="Z825">
            <v>0</v>
          </cell>
          <cell r="AA825">
            <v>0</v>
          </cell>
          <cell r="AB825">
            <v>0</v>
          </cell>
          <cell r="AC825">
            <v>0</v>
          </cell>
          <cell r="AD825">
            <v>0</v>
          </cell>
          <cell r="AE825" t="str">
            <v>A través de las alianzas de Caldas, Convenio 953/2013, se alcanzó una matrícula de 254 estudiantes. Información con corte al primer semetre de 2016. Con la alianza agroindustrial de Risaralda, convenio 935/2013, se reportan 891 estudiantes, con corte al p</v>
          </cell>
          <cell r="AF825">
            <v>42490.208333333299</v>
          </cell>
          <cell r="AG825">
            <v>42495.649816203702</v>
          </cell>
          <cell r="AH825" t="str">
            <v>Luis Bernardo Carrillo</v>
          </cell>
          <cell r="AI825" t="str">
            <v>LCarrillo@mineducacion.gov.co</v>
          </cell>
          <cell r="AJ825">
            <v>360</v>
          </cell>
          <cell r="AK825">
            <v>0</v>
          </cell>
          <cell r="AL825">
            <v>0</v>
          </cell>
        </row>
        <row r="826">
          <cell r="A826">
            <v>5004</v>
          </cell>
          <cell r="B826" t="str">
            <v>Todos por un Nuevo País</v>
          </cell>
          <cell r="C826" t="str">
            <v>Estrategias regionales</v>
          </cell>
          <cell r="D826" t="str">
            <v>Eje Cafetero y Antioquia: capital humano innovador en territorios incluyentes</v>
          </cell>
          <cell r="E826" t="str">
            <v>Educación</v>
          </cell>
          <cell r="F826" t="str">
            <v>MINEDUCACION</v>
          </cell>
          <cell r="G826" t="str">
            <v>Región Eje Cafetero y Antioquia - Educación</v>
          </cell>
          <cell r="H826">
            <v>5004</v>
          </cell>
          <cell r="I826" t="str">
            <v>Nuevos cupos en educación técnica y tecnológica - Eje Cafetero</v>
          </cell>
          <cell r="J826" t="str">
            <v>Gestión</v>
          </cell>
          <cell r="K826" t="str">
            <v>Sectorial</v>
          </cell>
          <cell r="L826" t="str">
            <v>SI</v>
          </cell>
          <cell r="M826" t="str">
            <v>SI</v>
          </cell>
          <cell r="N826" t="str">
            <v>NO</v>
          </cell>
          <cell r="O826" t="str">
            <v>SI</v>
          </cell>
          <cell r="P826" t="str">
            <v>Cupos</v>
          </cell>
          <cell r="Q826" t="str">
            <v>Anual</v>
          </cell>
          <cell r="R826" t="str">
            <v>Flujo</v>
          </cell>
          <cell r="S826">
            <v>14623</v>
          </cell>
          <cell r="T826">
            <v>1000</v>
          </cell>
          <cell r="U826">
            <v>3000</v>
          </cell>
          <cell r="V826">
            <v>5000</v>
          </cell>
          <cell r="W826">
            <v>7000</v>
          </cell>
          <cell r="X826">
            <v>7000</v>
          </cell>
          <cell r="Y826">
            <v>0</v>
          </cell>
          <cell r="Z826">
            <v>0</v>
          </cell>
          <cell r="AA826">
            <v>0</v>
          </cell>
          <cell r="AB826">
            <v>0</v>
          </cell>
          <cell r="AC826">
            <v>0</v>
          </cell>
          <cell r="AD826">
            <v>0</v>
          </cell>
          <cell r="AE826" t="str">
            <v xml:space="preserve">Se recibieron propuestas de las IES; Universidad de Caldas y de la Universidad Tecnologica de Pereira, las cuales se encuentran en proceso de ajustes, debido a que han involucrado otros actores como el sector producto y entes gubernamentales (alcaldías y </v>
          </cell>
          <cell r="AF826">
            <v>42490.208333333299</v>
          </cell>
          <cell r="AG826">
            <v>42494.6915736921</v>
          </cell>
          <cell r="AH826" t="str">
            <v>Luis Bernardo Carrillo</v>
          </cell>
          <cell r="AI826" t="str">
            <v>LCarrillo@mineducacion.gov.co</v>
          </cell>
          <cell r="AJ826">
            <v>180</v>
          </cell>
          <cell r="AK826">
            <v>0</v>
          </cell>
          <cell r="AL826">
            <v>0</v>
          </cell>
        </row>
        <row r="827">
          <cell r="A827">
            <v>5005</v>
          </cell>
          <cell r="B827" t="str">
            <v>Todos por un Nuevo País</v>
          </cell>
          <cell r="C827" t="str">
            <v>Estrategias regionales</v>
          </cell>
          <cell r="D827" t="str">
            <v>Eje Cafetero y Antioquia: capital humano innovador en territorios incluyentes</v>
          </cell>
          <cell r="E827" t="str">
            <v>Educación</v>
          </cell>
          <cell r="F827" t="str">
            <v>MINEDUCACION</v>
          </cell>
          <cell r="G827" t="str">
            <v>Región Eje Cafetero y Antioquia - Educación</v>
          </cell>
          <cell r="H827">
            <v>5005</v>
          </cell>
          <cell r="I827" t="str">
            <v>Profesionales graduados de maestría y doctorado en la región - Eje Cafetero</v>
          </cell>
          <cell r="J827" t="str">
            <v>Resultado</v>
          </cell>
          <cell r="K827" t="str">
            <v>Sectorial</v>
          </cell>
          <cell r="L827" t="str">
            <v>SI</v>
          </cell>
          <cell r="M827" t="str">
            <v>SI</v>
          </cell>
          <cell r="N827" t="str">
            <v>NO</v>
          </cell>
          <cell r="O827" t="str">
            <v>SI</v>
          </cell>
          <cell r="P827" t="str">
            <v>Graduados</v>
          </cell>
          <cell r="Q827" t="str">
            <v>Anual</v>
          </cell>
          <cell r="R827" t="str">
            <v>Capacidad</v>
          </cell>
          <cell r="S827">
            <v>2709</v>
          </cell>
          <cell r="T827">
            <v>3227</v>
          </cell>
          <cell r="U827">
            <v>3486</v>
          </cell>
          <cell r="V827">
            <v>3745</v>
          </cell>
          <cell r="W827">
            <v>4004</v>
          </cell>
          <cell r="X827">
            <v>4004</v>
          </cell>
          <cell r="Y827">
            <v>0</v>
          </cell>
          <cell r="Z827">
            <v>0</v>
          </cell>
          <cell r="AA827">
            <v>0</v>
          </cell>
          <cell r="AB827">
            <v>0</v>
          </cell>
          <cell r="AC827">
            <v>0</v>
          </cell>
          <cell r="AD827">
            <v>0</v>
          </cell>
          <cell r="AE827" t="str">
            <v>Durante abril, se lanzó la Convocatoria 2016-II del Programa Becas para la Excelencia Docente, se recibieron en primera instancia 8200 postulados de las entidades territoriales con los que se pretende alcanzar la meta para 2016.</v>
          </cell>
          <cell r="AF827">
            <v>42490.208333333299</v>
          </cell>
          <cell r="AG827">
            <v>42500.4740096065</v>
          </cell>
          <cell r="AH827" t="str">
            <v>Luis Bernardo Carrillo</v>
          </cell>
          <cell r="AI827" t="str">
            <v>LCarrillo@mineducacion.gov.co</v>
          </cell>
          <cell r="AJ827">
            <v>360</v>
          </cell>
          <cell r="AK827">
            <v>0</v>
          </cell>
          <cell r="AL827">
            <v>0</v>
          </cell>
        </row>
        <row r="828">
          <cell r="A828">
            <v>5006</v>
          </cell>
          <cell r="B828" t="str">
            <v>Todos por un Nuevo País</v>
          </cell>
          <cell r="C828" t="str">
            <v>Estrategias regionales</v>
          </cell>
          <cell r="D828" t="str">
            <v>Eje Cafetero y Antioquia: capital humano innovador en territorios incluyentes</v>
          </cell>
          <cell r="E828" t="str">
            <v>Educación</v>
          </cell>
          <cell r="F828" t="str">
            <v>MINEDUCACION</v>
          </cell>
          <cell r="G828" t="str">
            <v>Región Eje Cafetero y Antioquia - Educación</v>
          </cell>
          <cell r="H828">
            <v>5006</v>
          </cell>
          <cell r="I828" t="str">
            <v>Tasa de cobertura bruta en educación media - Eje Cafetero</v>
          </cell>
          <cell r="J828" t="str">
            <v>Resultado</v>
          </cell>
          <cell r="K828" t="str">
            <v>Sectorial</v>
          </cell>
          <cell r="L828" t="str">
            <v>SI</v>
          </cell>
          <cell r="M828" t="str">
            <v>SI</v>
          </cell>
          <cell r="N828" t="str">
            <v>NO</v>
          </cell>
          <cell r="O828" t="str">
            <v>SI</v>
          </cell>
          <cell r="P828" t="str">
            <v>Tasa</v>
          </cell>
          <cell r="Q828" t="str">
            <v>Anual</v>
          </cell>
          <cell r="R828" t="str">
            <v>Capacidad</v>
          </cell>
          <cell r="S828">
            <v>83.82</v>
          </cell>
          <cell r="T828">
            <v>86.71</v>
          </cell>
          <cell r="U828">
            <v>88.15</v>
          </cell>
          <cell r="V828">
            <v>86.6</v>
          </cell>
          <cell r="W828">
            <v>91.04</v>
          </cell>
          <cell r="X828">
            <v>91.04</v>
          </cell>
          <cell r="Y828">
            <v>0</v>
          </cell>
          <cell r="Z828">
            <v>0</v>
          </cell>
          <cell r="AA828">
            <v>0</v>
          </cell>
          <cell r="AB828">
            <v>0</v>
          </cell>
          <cell r="AC828">
            <v>0</v>
          </cell>
          <cell r="AD828">
            <v>0</v>
          </cell>
          <cell r="AE828" t="str">
            <v>Mediante encuentros regionales se fortaleció a los equipos de las secretarías de educación de las ETC del eje cafetero en la implementación de estrategias y acciones de acceso y permanencia escolar, trabajando con ellos orientaciones estrategicas de la pr</v>
          </cell>
          <cell r="AF828">
            <v>42490.208333333299</v>
          </cell>
          <cell r="AG828">
            <v>42495.657481562499</v>
          </cell>
          <cell r="AH828" t="str">
            <v>Hector Julio Flechas</v>
          </cell>
          <cell r="AI828" t="str">
            <v>HFlechas@mineducacion.gov.co</v>
          </cell>
          <cell r="AJ828">
            <v>150</v>
          </cell>
          <cell r="AK828">
            <v>0</v>
          </cell>
          <cell r="AL828">
            <v>0</v>
          </cell>
        </row>
        <row r="829">
          <cell r="A829">
            <v>5007</v>
          </cell>
          <cell r="B829" t="str">
            <v>Todos por un Nuevo País</v>
          </cell>
          <cell r="C829" t="str">
            <v>Estrategias regionales</v>
          </cell>
          <cell r="D829" t="str">
            <v>Eje Cafetero y Antioquia: capital humano innovador en territorios incluyentes</v>
          </cell>
          <cell r="E829" t="str">
            <v>Educación</v>
          </cell>
          <cell r="F829" t="str">
            <v>MINEDUCACION</v>
          </cell>
          <cell r="G829" t="str">
            <v>Región Eje Cafetero y Antioquia - Educación</v>
          </cell>
          <cell r="H829">
            <v>5007</v>
          </cell>
          <cell r="I829" t="str">
            <v>Porcentaje de estudiantes del sector oficial en niveles satisfactorio y avanzado pruebas SABER 5 (matemáticas) - Eje Cafetero</v>
          </cell>
          <cell r="J829" t="str">
            <v>Gestión</v>
          </cell>
          <cell r="K829" t="str">
            <v>Sectorial</v>
          </cell>
          <cell r="L829" t="str">
            <v>SI</v>
          </cell>
          <cell r="M829" t="str">
            <v>SI</v>
          </cell>
          <cell r="N829" t="str">
            <v>NO</v>
          </cell>
          <cell r="O829" t="str">
            <v>SI</v>
          </cell>
          <cell r="P829" t="str">
            <v>Porcentaje</v>
          </cell>
          <cell r="Q829" t="str">
            <v>Anual</v>
          </cell>
          <cell r="R829" t="str">
            <v>Flujo</v>
          </cell>
          <cell r="S829">
            <v>94</v>
          </cell>
          <cell r="T829">
            <v>10.050000000000001</v>
          </cell>
          <cell r="U829">
            <v>10.69</v>
          </cell>
          <cell r="V829">
            <v>11.32</v>
          </cell>
          <cell r="W829">
            <v>12</v>
          </cell>
          <cell r="X829">
            <v>12</v>
          </cell>
          <cell r="Y829">
            <v>0</v>
          </cell>
          <cell r="Z829">
            <v>0</v>
          </cell>
          <cell r="AA829">
            <v>0</v>
          </cell>
          <cell r="AB829">
            <v>0</v>
          </cell>
          <cell r="AC829">
            <v>0</v>
          </cell>
          <cell r="AD829">
            <v>0</v>
          </cell>
          <cell r="AE829" t="str">
            <v>Se esta formalizando el contrato de aplicación de las pruebas SABER 3,5 y 9. Durante el mes de abril los rectores validaron la matrícula de los estudiantes de sus IE, lo que define el número de cuadernillos que se remiten a cada IE.</v>
          </cell>
          <cell r="AF829">
            <v>42490.208333333299</v>
          </cell>
          <cell r="AG829">
            <v>42494.4328998032</v>
          </cell>
          <cell r="AH829" t="str">
            <v>Beatriz Helena Vallejo Reyes</v>
          </cell>
          <cell r="AI829" t="str">
            <v>bvallejo@mineducacion.gov.co</v>
          </cell>
          <cell r="AJ829">
            <v>180</v>
          </cell>
          <cell r="AK829">
            <v>0</v>
          </cell>
          <cell r="AL829">
            <v>0</v>
          </cell>
        </row>
        <row r="830">
          <cell r="A830">
            <v>5008</v>
          </cell>
          <cell r="B830" t="str">
            <v>Todos por un Nuevo País</v>
          </cell>
          <cell r="C830" t="str">
            <v>Estrategias regionales</v>
          </cell>
          <cell r="D830" t="str">
            <v>Eje Cafetero y Antioquia: capital humano innovador en territorios incluyentes</v>
          </cell>
          <cell r="E830" t="str">
            <v>Educación</v>
          </cell>
          <cell r="F830" t="str">
            <v>MINEDUCACION</v>
          </cell>
          <cell r="G830" t="str">
            <v>Región Eje Cafetero y Antioquia - Educación</v>
          </cell>
          <cell r="H830">
            <v>5008</v>
          </cell>
          <cell r="I830" t="str">
            <v>Sedes rurales oficiales intervenidas con mejoramiento o construcción de infraestructura - Eje Cafetero</v>
          </cell>
          <cell r="J830" t="str">
            <v>Producto</v>
          </cell>
          <cell r="K830" t="str">
            <v>Sectorial</v>
          </cell>
          <cell r="L830" t="str">
            <v>SI</v>
          </cell>
          <cell r="M830" t="str">
            <v>SI</v>
          </cell>
          <cell r="N830" t="str">
            <v>NO</v>
          </cell>
          <cell r="O830" t="str">
            <v>SI</v>
          </cell>
          <cell r="P830" t="str">
            <v>Sedes educativas</v>
          </cell>
          <cell r="Q830" t="str">
            <v>Anual</v>
          </cell>
          <cell r="R830" t="str">
            <v>Capacidad</v>
          </cell>
          <cell r="S830">
            <v>0</v>
          </cell>
          <cell r="T830">
            <v>40</v>
          </cell>
          <cell r="U830">
            <v>60</v>
          </cell>
          <cell r="V830">
            <v>80</v>
          </cell>
          <cell r="W830">
            <v>100</v>
          </cell>
          <cell r="X830">
            <v>100</v>
          </cell>
          <cell r="Y830">
            <v>0</v>
          </cell>
          <cell r="Z830">
            <v>0</v>
          </cell>
          <cell r="AA830">
            <v>0</v>
          </cell>
          <cell r="AB830">
            <v>0</v>
          </cell>
          <cell r="AC830">
            <v>0</v>
          </cell>
          <cell r="AD830">
            <v>0</v>
          </cell>
          <cell r="AE830" t="str">
            <v>Durante el mes de abril no se iniciaron intervenciones rurales para la región del eje cafetero. Es claro que en el marco del plan de infraestructura educativo se están definiendo las prioridades de inversión para el cumplimiento de estas metas, las cuales</v>
          </cell>
          <cell r="AF830">
            <v>42490.208333333299</v>
          </cell>
          <cell r="AG830">
            <v>42500.469359838004</v>
          </cell>
          <cell r="AH830" t="str">
            <v>Hector Julio Flechas</v>
          </cell>
          <cell r="AI830" t="str">
            <v>HFlechas@mineducacion.gov.co</v>
          </cell>
          <cell r="AJ830">
            <v>180</v>
          </cell>
          <cell r="AK830">
            <v>0</v>
          </cell>
          <cell r="AL830">
            <v>0</v>
          </cell>
        </row>
        <row r="831">
          <cell r="A831">
            <v>5009</v>
          </cell>
          <cell r="B831" t="str">
            <v>Todos por un Nuevo País</v>
          </cell>
          <cell r="C831" t="str">
            <v>Estrategias regionales</v>
          </cell>
          <cell r="D831" t="str">
            <v>Eje Cafetero y Antioquia: capital humano innovador en territorios incluyentes</v>
          </cell>
          <cell r="E831" t="str">
            <v>Educación</v>
          </cell>
          <cell r="F831" t="str">
            <v>MINEDUCACION</v>
          </cell>
          <cell r="G831" t="str">
            <v>Región Eje Cafetero y Antioquia - Educación</v>
          </cell>
          <cell r="H831">
            <v>5009</v>
          </cell>
          <cell r="I831" t="str">
            <v>Tasa de supervivencia de grado primero a once en zona rural en la región del eje cafetero</v>
          </cell>
          <cell r="J831" t="str">
            <v>Resultado</v>
          </cell>
          <cell r="K831" t="str">
            <v>Sectorial</v>
          </cell>
          <cell r="L831" t="str">
            <v>SI</v>
          </cell>
          <cell r="M831" t="str">
            <v>SI</v>
          </cell>
          <cell r="N831" t="str">
            <v>NO</v>
          </cell>
          <cell r="O831" t="str">
            <v>SI</v>
          </cell>
          <cell r="P831" t="str">
            <v>Tasa</v>
          </cell>
          <cell r="Q831" t="str">
            <v>Anual</v>
          </cell>
          <cell r="R831" t="str">
            <v>Capacidad</v>
          </cell>
          <cell r="S831">
            <v>16.93</v>
          </cell>
          <cell r="T831">
            <v>17.399999999999999</v>
          </cell>
          <cell r="U831">
            <v>17.899999999999999</v>
          </cell>
          <cell r="V831">
            <v>18.399999999999999</v>
          </cell>
          <cell r="W831">
            <v>18.899999999999999</v>
          </cell>
          <cell r="X831">
            <v>18.899999999999999</v>
          </cell>
          <cell r="Y831">
            <v>0</v>
          </cell>
          <cell r="Z831">
            <v>0</v>
          </cell>
          <cell r="AA831">
            <v>0</v>
          </cell>
          <cell r="AB831">
            <v>0</v>
          </cell>
          <cell r="AC831">
            <v>0</v>
          </cell>
          <cell r="AD831">
            <v>0</v>
          </cell>
          <cell r="AE831" t="str">
            <v>Se suscribió convenio de asociación Nº 818 de 2016 con la Fundación Escuela Nueva – Volvamos a la Gente para el desarrollo de formación y capacitación a docentes, directivos docentes y funcionarios de las secretarías de educación en el modelo Escuela Nuev</v>
          </cell>
          <cell r="AF831">
            <v>42490.208333333299</v>
          </cell>
          <cell r="AG831">
            <v>42496.501293205998</v>
          </cell>
          <cell r="AH831" t="str">
            <v>Hector Julio Flechas</v>
          </cell>
          <cell r="AI831" t="str">
            <v>HFlechas@mineducacion.gov.co</v>
          </cell>
          <cell r="AJ831">
            <v>360</v>
          </cell>
          <cell r="AK831">
            <v>0</v>
          </cell>
          <cell r="AL831">
            <v>0</v>
          </cell>
        </row>
        <row r="832">
          <cell r="A832">
            <v>5010</v>
          </cell>
          <cell r="B832" t="str">
            <v>Todos por un Nuevo País</v>
          </cell>
          <cell r="C832" t="str">
            <v>Estrategias regionales</v>
          </cell>
          <cell r="D832" t="str">
            <v>Eje Cafetero y Antioquia: capital humano innovador en territorios incluyentes</v>
          </cell>
          <cell r="E832" t="str">
            <v>Educación</v>
          </cell>
          <cell r="F832" t="str">
            <v>MINEDUCACION</v>
          </cell>
          <cell r="G832" t="str">
            <v>Región Eje Cafetero y Antioquia - Educación</v>
          </cell>
          <cell r="H832">
            <v>5010</v>
          </cell>
          <cell r="I832" t="str">
            <v>Sedes educativas rurales con Modelos Educativos Flexibles - Eje Cafetero</v>
          </cell>
          <cell r="J832" t="str">
            <v>Producto</v>
          </cell>
          <cell r="K832" t="str">
            <v>Sectorial</v>
          </cell>
          <cell r="L832" t="str">
            <v>SI</v>
          </cell>
          <cell r="M832" t="str">
            <v>SI</v>
          </cell>
          <cell r="N832" t="str">
            <v>NO</v>
          </cell>
          <cell r="O832" t="str">
            <v>SI</v>
          </cell>
          <cell r="P832" t="str">
            <v>Sedes educativas</v>
          </cell>
          <cell r="Q832" t="str">
            <v>Anual</v>
          </cell>
          <cell r="R832" t="str">
            <v>Capacidad</v>
          </cell>
          <cell r="S832">
            <v>784</v>
          </cell>
          <cell r="T832">
            <v>796</v>
          </cell>
          <cell r="U832">
            <v>801</v>
          </cell>
          <cell r="V832">
            <v>807</v>
          </cell>
          <cell r="W832">
            <v>812</v>
          </cell>
          <cell r="X832">
            <v>812</v>
          </cell>
          <cell r="Y832">
            <v>0</v>
          </cell>
          <cell r="Z832">
            <v>0</v>
          </cell>
          <cell r="AA832">
            <v>0</v>
          </cell>
          <cell r="AB832">
            <v>0</v>
          </cell>
          <cell r="AC832">
            <v>0</v>
          </cell>
          <cell r="AD832">
            <v>0</v>
          </cell>
          <cell r="AE832" t="str">
            <v>En el mes de abril se suscribió el convenio 818 de 2016 con la Fundación Escuela Nueva - Volvamos a la Gente, para la formación de docentes, directivos docentes y funcionarios de las secretarías de educación certificadas focalizadas.</v>
          </cell>
          <cell r="AF832">
            <v>42490.208333333299</v>
          </cell>
          <cell r="AG832">
            <v>42496.500407638901</v>
          </cell>
          <cell r="AH832" t="str">
            <v>Hector Julio Flechas</v>
          </cell>
          <cell r="AI832" t="str">
            <v>HFlechas@mineducacion.gov.co</v>
          </cell>
          <cell r="AJ832">
            <v>150</v>
          </cell>
          <cell r="AK832">
            <v>0</v>
          </cell>
          <cell r="AL832">
            <v>0</v>
          </cell>
        </row>
        <row r="833">
          <cell r="A833">
            <v>4514</v>
          </cell>
          <cell r="B833" t="str">
            <v>Todos por un Nuevo País</v>
          </cell>
          <cell r="C833" t="str">
            <v>Estrategias regionales</v>
          </cell>
          <cell r="D833" t="str">
            <v>Eje Cafetero y Antioquia: capital humano innovador en territorios incluyentes</v>
          </cell>
          <cell r="E833" t="str">
            <v>Planeación Nacional</v>
          </cell>
          <cell r="F833" t="str">
            <v>DNP</v>
          </cell>
          <cell r="G833" t="str">
            <v>Región Eje Cafetero y Antioquia - Planeación</v>
          </cell>
          <cell r="H833">
            <v>4514</v>
          </cell>
          <cell r="I833" t="str">
            <v>Municipios con bajo desempeño integral - Región Eje Cafetero y Antioquía</v>
          </cell>
          <cell r="J833" t="str">
            <v>Gestión</v>
          </cell>
          <cell r="K833" t="str">
            <v>Sectorial</v>
          </cell>
          <cell r="L833" t="str">
            <v>SI</v>
          </cell>
          <cell r="M833" t="str">
            <v>SI</v>
          </cell>
          <cell r="N833" t="str">
            <v>NO</v>
          </cell>
          <cell r="O833" t="str">
            <v>SI</v>
          </cell>
          <cell r="P833" t="str">
            <v>Municipios</v>
          </cell>
          <cell r="Q833" t="str">
            <v>Anual</v>
          </cell>
          <cell r="R833" t="str">
            <v>Reducción</v>
          </cell>
          <cell r="S833">
            <v>42</v>
          </cell>
          <cell r="T833">
            <v>39</v>
          </cell>
          <cell r="U833">
            <v>36</v>
          </cell>
          <cell r="V833">
            <v>35</v>
          </cell>
          <cell r="W833">
            <v>33</v>
          </cell>
          <cell r="X833">
            <v>33</v>
          </cell>
          <cell r="Y833">
            <v>0</v>
          </cell>
          <cell r="Z833">
            <v>0</v>
          </cell>
          <cell r="AA833">
            <v>0</v>
          </cell>
          <cell r="AB833">
            <v>0</v>
          </cell>
          <cell r="AC833">
            <v>0</v>
          </cell>
          <cell r="AD833">
            <v>0</v>
          </cell>
          <cell r="AE833" t="str">
            <v>Se ajustaron los aplicativos SIEE y SICEP Gestión Web para el reporte de la información que inicia en el mes de mayo. Se emitió la Circular 11-4 de 2016 donde se entregan las Orientaciones, procedimientos e instrumentos para el reporte de la información r</v>
          </cell>
          <cell r="AF833">
            <v>42490.208333333299</v>
          </cell>
          <cell r="AG833">
            <v>42502.436755706003</v>
          </cell>
          <cell r="AH833" t="str">
            <v>Ivan Osejo Villamil</v>
          </cell>
          <cell r="AI833" t="str">
            <v>iosejo@dnp.gov.co</v>
          </cell>
          <cell r="AJ833">
            <v>240</v>
          </cell>
          <cell r="AK833">
            <v>0</v>
          </cell>
          <cell r="AL833">
            <v>0</v>
          </cell>
        </row>
        <row r="834">
          <cell r="A834">
            <v>4521</v>
          </cell>
          <cell r="B834" t="str">
            <v>Todos por un Nuevo País</v>
          </cell>
          <cell r="C834" t="str">
            <v>Estrategias regionales</v>
          </cell>
          <cell r="D834" t="str">
            <v>Eje Cafetero y Antioquia: capital humano innovador en territorios incluyentes</v>
          </cell>
          <cell r="E834" t="str">
            <v>Planeación Nacional</v>
          </cell>
          <cell r="F834" t="str">
            <v>DNP</v>
          </cell>
          <cell r="G834" t="str">
            <v>Región Eje Cafetero y Antioquia - Planeación</v>
          </cell>
          <cell r="H834">
            <v>4521</v>
          </cell>
          <cell r="I834" t="str">
            <v>Indicador de Convergencia Regional ICIR - Región Eje Cafetero y Antioquía</v>
          </cell>
          <cell r="J834" t="str">
            <v>Gestión</v>
          </cell>
          <cell r="K834" t="str">
            <v>Sectorial</v>
          </cell>
          <cell r="L834" t="str">
            <v>SI</v>
          </cell>
          <cell r="M834" t="str">
            <v>NO</v>
          </cell>
          <cell r="N834" t="str">
            <v>NO</v>
          </cell>
          <cell r="O834" t="str">
            <v>SI</v>
          </cell>
          <cell r="P834" t="str">
            <v>Porcentaje</v>
          </cell>
          <cell r="Q834" t="str">
            <v>Anual</v>
          </cell>
          <cell r="R834" t="str">
            <v>Reducción</v>
          </cell>
          <cell r="S834">
            <v>34.9</v>
          </cell>
          <cell r="T834">
            <v>33</v>
          </cell>
          <cell r="U834">
            <v>31.2</v>
          </cell>
          <cell r="V834">
            <v>28.4</v>
          </cell>
          <cell r="W834">
            <v>25.7</v>
          </cell>
          <cell r="X834">
            <v>25.7</v>
          </cell>
          <cell r="Y834">
            <v>0</v>
          </cell>
          <cell r="Z834">
            <v>0</v>
          </cell>
          <cell r="AA834">
            <v>0</v>
          </cell>
          <cell r="AB834">
            <v>0</v>
          </cell>
          <cell r="AC834">
            <v>0</v>
          </cell>
          <cell r="AD834">
            <v>0</v>
          </cell>
          <cell r="AE834" t="str">
            <v>Se hicieron los cálculos preliminares con las variables seleccionadas del listado opcional, en total quedaron 11 variables en 7 sectores.</v>
          </cell>
          <cell r="AF834">
            <v>42490.208333333299</v>
          </cell>
          <cell r="AG834">
            <v>42502.438460682897</v>
          </cell>
          <cell r="AH834" t="str">
            <v>Ivan Osejo Villamil</v>
          </cell>
          <cell r="AI834" t="str">
            <v>iosejo@dnp.gov.co</v>
          </cell>
          <cell r="AJ834">
            <v>365</v>
          </cell>
          <cell r="AK834">
            <v>0</v>
          </cell>
          <cell r="AL834">
            <v>0</v>
          </cell>
        </row>
        <row r="835">
          <cell r="A835">
            <v>5018</v>
          </cell>
          <cell r="B835" t="str">
            <v>Todos por un Nuevo País</v>
          </cell>
          <cell r="C835" t="str">
            <v>Estrategias regionales</v>
          </cell>
          <cell r="D835" t="str">
            <v>Eje Cafetero y Antioquia: capital humano innovador en territorios incluyentes</v>
          </cell>
          <cell r="E835" t="str">
            <v>TIC</v>
          </cell>
          <cell r="F835" t="str">
            <v>MINTIC</v>
          </cell>
          <cell r="G835" t="str">
            <v>Región Eje Cafetero y Antioquia - TIC</v>
          </cell>
          <cell r="H835">
            <v>5018</v>
          </cell>
          <cell r="I835" t="str">
            <v>Aplicaciones educativas creadas - Eje Cafetero</v>
          </cell>
          <cell r="J835" t="str">
            <v>Producto</v>
          </cell>
          <cell r="K835" t="str">
            <v>Sectorial</v>
          </cell>
          <cell r="L835" t="str">
            <v>SI</v>
          </cell>
          <cell r="M835" t="str">
            <v>NO</v>
          </cell>
          <cell r="N835" t="str">
            <v>NO</v>
          </cell>
          <cell r="O835" t="str">
            <v>SI</v>
          </cell>
          <cell r="P835" t="str">
            <v>Pendiente</v>
          </cell>
          <cell r="Q835" t="str">
            <v>Trimestral</v>
          </cell>
          <cell r="R835" t="str">
            <v>Capacidad</v>
          </cell>
          <cell r="S835">
            <v>0</v>
          </cell>
          <cell r="T835">
            <v>0</v>
          </cell>
          <cell r="U835">
            <v>0</v>
          </cell>
          <cell r="V835">
            <v>0</v>
          </cell>
          <cell r="W835">
            <v>0</v>
          </cell>
          <cell r="X835">
            <v>72</v>
          </cell>
          <cell r="Y835">
            <v>0</v>
          </cell>
          <cell r="Z835">
            <v>0</v>
          </cell>
          <cell r="AA835">
            <v>0</v>
          </cell>
          <cell r="AB835">
            <v>0</v>
          </cell>
          <cell r="AC835">
            <v>0</v>
          </cell>
          <cell r="AD835">
            <v>0</v>
          </cell>
          <cell r="AE835">
            <v>0</v>
          </cell>
          <cell r="AF835">
            <v>0</v>
          </cell>
          <cell r="AG835">
            <v>0</v>
          </cell>
          <cell r="AH835" t="str">
            <v>Marianella Bernal Parada</v>
          </cell>
          <cell r="AI835" t="str">
            <v>aochoa@mintic.gov.co</v>
          </cell>
          <cell r="AJ835">
            <v>0</v>
          </cell>
          <cell r="AK835">
            <v>0</v>
          </cell>
          <cell r="AL835">
            <v>0</v>
          </cell>
        </row>
        <row r="836">
          <cell r="A836">
            <v>5019</v>
          </cell>
          <cell r="B836" t="str">
            <v>Todos por un Nuevo País</v>
          </cell>
          <cell r="C836" t="str">
            <v>Estrategias regionales</v>
          </cell>
          <cell r="D836" t="str">
            <v>Eje Cafetero y Antioquia: capital humano innovador en territorios incluyentes</v>
          </cell>
          <cell r="E836" t="str">
            <v>TIC</v>
          </cell>
          <cell r="F836" t="str">
            <v>MINTIC</v>
          </cell>
          <cell r="G836" t="str">
            <v>Región Eje Cafetero y Antioquia - TIC</v>
          </cell>
          <cell r="H836">
            <v>5019</v>
          </cell>
          <cell r="I836" t="str">
            <v>Número de Terminales comprados/subsidiados para escuelas, estudiantes o docentes - Eje Cafetero</v>
          </cell>
          <cell r="J836" t="str">
            <v>Producto</v>
          </cell>
          <cell r="K836" t="str">
            <v>Sectorial</v>
          </cell>
          <cell r="L836" t="str">
            <v>SI</v>
          </cell>
          <cell r="M836" t="str">
            <v>SI</v>
          </cell>
          <cell r="N836" t="str">
            <v>NO</v>
          </cell>
          <cell r="O836" t="str">
            <v>SI</v>
          </cell>
          <cell r="P836" t="str">
            <v>Pendiente</v>
          </cell>
          <cell r="Q836" t="str">
            <v>Trimestral</v>
          </cell>
          <cell r="R836" t="str">
            <v>Capacidad</v>
          </cell>
          <cell r="S836">
            <v>0</v>
          </cell>
          <cell r="T836">
            <v>0</v>
          </cell>
          <cell r="U836">
            <v>0</v>
          </cell>
          <cell r="V836">
            <v>0</v>
          </cell>
          <cell r="W836">
            <v>0</v>
          </cell>
          <cell r="X836">
            <v>424241</v>
          </cell>
          <cell r="Y836">
            <v>0</v>
          </cell>
          <cell r="Z836">
            <v>0</v>
          </cell>
          <cell r="AA836">
            <v>0</v>
          </cell>
          <cell r="AB836">
            <v>0</v>
          </cell>
          <cell r="AC836">
            <v>0</v>
          </cell>
          <cell r="AD836">
            <v>0</v>
          </cell>
          <cell r="AE836">
            <v>0</v>
          </cell>
          <cell r="AF836">
            <v>0</v>
          </cell>
          <cell r="AG836">
            <v>0</v>
          </cell>
          <cell r="AH836" t="str">
            <v>Marianella Bernal Parada</v>
          </cell>
          <cell r="AI836" t="str">
            <v>aochoa@mintic.gov.co</v>
          </cell>
          <cell r="AJ836">
            <v>0</v>
          </cell>
          <cell r="AK836">
            <v>0</v>
          </cell>
          <cell r="AL836">
            <v>0</v>
          </cell>
        </row>
        <row r="837">
          <cell r="A837">
            <v>5111</v>
          </cell>
          <cell r="B837" t="str">
            <v>Todos por un Nuevo País</v>
          </cell>
          <cell r="C837" t="str">
            <v>Estrategias regionales</v>
          </cell>
          <cell r="D837" t="str">
            <v>Eje Cafetero y Antioquia: capital humano innovador en territorios incluyentes</v>
          </cell>
          <cell r="E837" t="str">
            <v>Trabajo</v>
          </cell>
          <cell r="F837" t="str">
            <v>SENA</v>
          </cell>
          <cell r="G837" t="str">
            <v>Región Eje Cafetero y Antioquia - Trabajo</v>
          </cell>
          <cell r="H837">
            <v>5111</v>
          </cell>
          <cell r="I837" t="str">
            <v>Cupos en formación complementaria del SENA para la región Eje Cafetero y Antioquia</v>
          </cell>
          <cell r="J837" t="str">
            <v>Gestión</v>
          </cell>
          <cell r="K837" t="str">
            <v>Sectorial</v>
          </cell>
          <cell r="L837" t="str">
            <v>SI</v>
          </cell>
          <cell r="M837" t="str">
            <v>NO</v>
          </cell>
          <cell r="N837" t="str">
            <v>NO</v>
          </cell>
          <cell r="O837" t="str">
            <v>SI</v>
          </cell>
          <cell r="P837" t="str">
            <v>Cupos</v>
          </cell>
          <cell r="Q837" t="str">
            <v>Mensual</v>
          </cell>
          <cell r="R837" t="str">
            <v>Flujo</v>
          </cell>
          <cell r="S837">
            <v>1489624</v>
          </cell>
          <cell r="T837">
            <v>1447391</v>
          </cell>
          <cell r="U837">
            <v>1398261</v>
          </cell>
          <cell r="V837">
            <v>1349131</v>
          </cell>
          <cell r="W837">
            <v>1300000</v>
          </cell>
          <cell r="X837">
            <v>1300000</v>
          </cell>
          <cell r="Y837">
            <v>394601</v>
          </cell>
          <cell r="Z837">
            <v>28.22</v>
          </cell>
          <cell r="AA837">
            <v>1397447</v>
          </cell>
          <cell r="AB837">
            <v>100</v>
          </cell>
          <cell r="AC837">
            <v>42490.208333333299</v>
          </cell>
          <cell r="AD837">
            <v>42496.511224502297</v>
          </cell>
          <cell r="AE837" t="str">
            <v>Los resultados presentan un crecimiento del 26% con respecto al mismo periodo de 2015, lo cual es muy positivo. La tendencia para este año es buena ya que presenta un crecimiento de marzo a abril de 2016 del 60%. En cuanto al cumplimiento de la meta se en</v>
          </cell>
          <cell r="AF837">
            <v>42490.208333333299</v>
          </cell>
          <cell r="AG837">
            <v>42496.511224155103</v>
          </cell>
          <cell r="AH837" t="str">
            <v>Pedro José Murcia</v>
          </cell>
          <cell r="AI837" t="str">
            <v>pmurcia@sena.edu.co</v>
          </cell>
          <cell r="AJ837">
            <v>0</v>
          </cell>
          <cell r="AK837">
            <v>42520.208333333299</v>
          </cell>
          <cell r="AL837">
            <v>-13</v>
          </cell>
        </row>
        <row r="838">
          <cell r="A838">
            <v>5112</v>
          </cell>
          <cell r="B838" t="str">
            <v>Todos por un Nuevo País</v>
          </cell>
          <cell r="C838" t="str">
            <v>Estrategias regionales</v>
          </cell>
          <cell r="D838" t="str">
            <v>Eje Cafetero y Antioquia: capital humano innovador en territorios incluyentes</v>
          </cell>
          <cell r="E838" t="str">
            <v>Trabajo</v>
          </cell>
          <cell r="F838" t="str">
            <v>SENA</v>
          </cell>
          <cell r="G838" t="str">
            <v>Región Eje Cafetero y Antioquia - Trabajo</v>
          </cell>
          <cell r="H838">
            <v>5112</v>
          </cell>
          <cell r="I838" t="str">
            <v>Cupos en formación titulada del SENA para la región Eje Cafetero y Antioquia</v>
          </cell>
          <cell r="J838" t="str">
            <v>Gestión</v>
          </cell>
          <cell r="K838" t="str">
            <v>Sectorial</v>
          </cell>
          <cell r="L838" t="str">
            <v>SI</v>
          </cell>
          <cell r="M838" t="str">
            <v>NO</v>
          </cell>
          <cell r="N838" t="str">
            <v>NO</v>
          </cell>
          <cell r="O838" t="str">
            <v>SI</v>
          </cell>
          <cell r="P838" t="str">
            <v>Cupos</v>
          </cell>
          <cell r="Q838" t="str">
            <v>Mensual</v>
          </cell>
          <cell r="R838" t="str">
            <v>Flujo</v>
          </cell>
          <cell r="S838">
            <v>264033</v>
          </cell>
          <cell r="T838">
            <v>251372</v>
          </cell>
          <cell r="U838">
            <v>250915</v>
          </cell>
          <cell r="V838">
            <v>250458</v>
          </cell>
          <cell r="W838">
            <v>250000</v>
          </cell>
          <cell r="X838">
            <v>250000</v>
          </cell>
          <cell r="Y838">
            <v>195514</v>
          </cell>
          <cell r="Z838">
            <v>77.92</v>
          </cell>
          <cell r="AA838">
            <v>252214</v>
          </cell>
          <cell r="AB838">
            <v>100</v>
          </cell>
          <cell r="AC838">
            <v>42490.208333333299</v>
          </cell>
          <cell r="AD838">
            <v>42496.679293368099</v>
          </cell>
          <cell r="AE838" t="str">
            <v>Los resultados presentan un crecimiento del 7% con respecto al mismo periodo de 2015, lo cual es bueno. La tendencia para este año es buena ya que presenta un crecimiento de marzo a abril de 2016 del 15%, que está representado fundamentalmente con la matr</v>
          </cell>
          <cell r="AF838">
            <v>42490.208333333299</v>
          </cell>
          <cell r="AG838">
            <v>42496.679293205998</v>
          </cell>
          <cell r="AH838" t="str">
            <v>Pedro José Murcia</v>
          </cell>
          <cell r="AI838" t="str">
            <v>pmurcia@sena.edu.co</v>
          </cell>
          <cell r="AJ838">
            <v>0</v>
          </cell>
          <cell r="AK838">
            <v>42520.208333333299</v>
          </cell>
          <cell r="AL838">
            <v>-13</v>
          </cell>
        </row>
        <row r="839">
          <cell r="A839">
            <v>5181</v>
          </cell>
          <cell r="B839" t="str">
            <v>Todos por un Nuevo País</v>
          </cell>
          <cell r="C839" t="str">
            <v>Estrategias regionales</v>
          </cell>
          <cell r="D839" t="str">
            <v>Eje Cafetero y Antioquia: capital humano innovador en territorios incluyentes</v>
          </cell>
          <cell r="E839" t="str">
            <v>Transporte</v>
          </cell>
          <cell r="F839" t="str">
            <v>AEROCIVIL</v>
          </cell>
          <cell r="G839" t="str">
            <v>Región Eje Cafetero y Antioquia - Transporte</v>
          </cell>
          <cell r="H839">
            <v>5181</v>
          </cell>
          <cell r="I839" t="str">
            <v>Aeropuertos para la prosperidad intervenidos en la Región Eje Cafetero</v>
          </cell>
          <cell r="J839" t="str">
            <v>Producto</v>
          </cell>
          <cell r="K839" t="str">
            <v>Sectorial</v>
          </cell>
          <cell r="L839" t="str">
            <v>SI</v>
          </cell>
          <cell r="M839" t="str">
            <v>NO</v>
          </cell>
          <cell r="N839" t="str">
            <v>NO</v>
          </cell>
          <cell r="O839" t="str">
            <v>NO</v>
          </cell>
          <cell r="P839" t="str">
            <v>Número</v>
          </cell>
          <cell r="Q839" t="str">
            <v>Trimestral</v>
          </cell>
          <cell r="R839" t="str">
            <v>Acumulado</v>
          </cell>
          <cell r="S839">
            <v>6</v>
          </cell>
          <cell r="T839">
            <v>0</v>
          </cell>
          <cell r="U839">
            <v>0</v>
          </cell>
          <cell r="V839">
            <v>4</v>
          </cell>
          <cell r="W839">
            <v>0</v>
          </cell>
          <cell r="X839">
            <v>4</v>
          </cell>
          <cell r="Y839">
            <v>0</v>
          </cell>
          <cell r="Z839">
            <v>0</v>
          </cell>
          <cell r="AA839">
            <v>0</v>
          </cell>
          <cell r="AB839">
            <v>0</v>
          </cell>
          <cell r="AC839">
            <v>0</v>
          </cell>
          <cell r="AD839">
            <v>0</v>
          </cell>
          <cell r="AE839">
            <v>0</v>
          </cell>
          <cell r="AF839">
            <v>0</v>
          </cell>
          <cell r="AG839">
            <v>0</v>
          </cell>
          <cell r="AH839" t="str">
            <v>Jairo Suárez</v>
          </cell>
          <cell r="AI839" t="str">
            <v>jairo.suarez@aerocivil.gov.co</v>
          </cell>
          <cell r="AJ839">
            <v>0</v>
          </cell>
          <cell r="AK839">
            <v>0</v>
          </cell>
          <cell r="AL839">
            <v>0</v>
          </cell>
        </row>
        <row r="840">
          <cell r="A840">
            <v>5186</v>
          </cell>
          <cell r="B840" t="str">
            <v>Todos por un Nuevo País</v>
          </cell>
          <cell r="C840" t="str">
            <v>Estrategias regionales</v>
          </cell>
          <cell r="D840" t="str">
            <v>Eje Cafetero y Antioquia: capital humano innovador en territorios incluyentes</v>
          </cell>
          <cell r="E840" t="str">
            <v>Transporte</v>
          </cell>
          <cell r="F840" t="str">
            <v>MINTRANSPORTE</v>
          </cell>
          <cell r="G840" t="str">
            <v>Región Eje Cafetero y Antioquia - Transporte</v>
          </cell>
          <cell r="H840">
            <v>5186</v>
          </cell>
          <cell r="I840" t="str">
            <v>Porcentaje de red vial nacional primaria en buen estado en la Región Eje Cafetero</v>
          </cell>
          <cell r="J840" t="str">
            <v>Producto</v>
          </cell>
          <cell r="K840" t="str">
            <v>Sectorial</v>
          </cell>
          <cell r="L840" t="str">
            <v>SI</v>
          </cell>
          <cell r="M840" t="str">
            <v>SI</v>
          </cell>
          <cell r="N840" t="str">
            <v>NO</v>
          </cell>
          <cell r="O840" t="str">
            <v>SI</v>
          </cell>
          <cell r="P840" t="str">
            <v>Porcentaje</v>
          </cell>
          <cell r="Q840" t="str">
            <v>Trimestral</v>
          </cell>
          <cell r="R840" t="str">
            <v>Capacidad</v>
          </cell>
          <cell r="S840">
            <v>58</v>
          </cell>
          <cell r="T840">
            <v>60</v>
          </cell>
          <cell r="U840">
            <v>63</v>
          </cell>
          <cell r="V840">
            <v>65</v>
          </cell>
          <cell r="W840">
            <v>70</v>
          </cell>
          <cell r="X840">
            <v>70</v>
          </cell>
          <cell r="Y840">
            <v>59.77</v>
          </cell>
          <cell r="Z840">
            <v>35.4</v>
          </cell>
          <cell r="AA840">
            <v>59.77</v>
          </cell>
          <cell r="AB840">
            <v>14.75</v>
          </cell>
          <cell r="AC840">
            <v>42460.208333333299</v>
          </cell>
          <cell r="AD840">
            <v>42496.624450613403</v>
          </cell>
          <cell r="AE840" t="str">
            <v xml:space="preserve">59,77% de la Red Vial primaria en la Región Eje Cafetero se encuentra en Buen estado. </v>
          </cell>
          <cell r="AF840">
            <v>42460.208333333299</v>
          </cell>
          <cell r="AG840">
            <v>42496.624450463001</v>
          </cell>
          <cell r="AH840" t="str">
            <v>Carlos Alberto Sarabia Mancini</v>
          </cell>
          <cell r="AI840" t="str">
            <v>csarabia@mintransporte.gov.co</v>
          </cell>
          <cell r="AJ840">
            <v>30</v>
          </cell>
          <cell r="AK840">
            <v>42551.208333333299</v>
          </cell>
          <cell r="AL840">
            <v>-73</v>
          </cell>
        </row>
        <row r="841">
          <cell r="A841">
            <v>5190</v>
          </cell>
          <cell r="B841" t="str">
            <v>Todos por un Nuevo País</v>
          </cell>
          <cell r="C841" t="str">
            <v>Estrategias regionales</v>
          </cell>
          <cell r="D841" t="str">
            <v>Eje Cafetero y Antioquia: capital humano innovador en territorios incluyentes</v>
          </cell>
          <cell r="E841" t="str">
            <v>Transporte</v>
          </cell>
          <cell r="F841" t="str">
            <v>MINTRANSPORTE</v>
          </cell>
          <cell r="G841" t="str">
            <v>Región Eje Cafetero y Antioquia - Transporte</v>
          </cell>
          <cell r="H841">
            <v>5190</v>
          </cell>
          <cell r="I841" t="str">
            <v>Porcentaje de viajes realizados asociados a movilidad activa cuantificada en la Región Eje Cafetero</v>
          </cell>
          <cell r="J841" t="str">
            <v>Resultado</v>
          </cell>
          <cell r="K841" t="str">
            <v>Sectorial</v>
          </cell>
          <cell r="L841" t="str">
            <v>SI</v>
          </cell>
          <cell r="M841" t="str">
            <v>SI</v>
          </cell>
          <cell r="N841" t="str">
            <v>NO</v>
          </cell>
          <cell r="O841" t="str">
            <v>SI</v>
          </cell>
          <cell r="P841" t="str">
            <v>Porcentaje</v>
          </cell>
          <cell r="Q841" t="str">
            <v>Trimestral</v>
          </cell>
          <cell r="R841" t="str">
            <v>Capacidad</v>
          </cell>
          <cell r="S841">
            <v>29</v>
          </cell>
          <cell r="T841">
            <v>29</v>
          </cell>
          <cell r="U841">
            <v>32</v>
          </cell>
          <cell r="V841">
            <v>36</v>
          </cell>
          <cell r="W841">
            <v>40</v>
          </cell>
          <cell r="X841">
            <v>40</v>
          </cell>
          <cell r="Y841">
            <v>0</v>
          </cell>
          <cell r="Z841">
            <v>0</v>
          </cell>
          <cell r="AA841">
            <v>0</v>
          </cell>
          <cell r="AB841">
            <v>0</v>
          </cell>
          <cell r="AC841">
            <v>0</v>
          </cell>
          <cell r="AD841">
            <v>0</v>
          </cell>
          <cell r="AE841" t="str">
            <v>El porcentaje de viaje para el mes de Enero se establecio en el 30% con una movilización cercana a los 238.000 pasajeros/dia</v>
          </cell>
          <cell r="AF841">
            <v>42400.208333333299</v>
          </cell>
          <cell r="AG841">
            <v>42495.615922800898</v>
          </cell>
          <cell r="AH841" t="str">
            <v>Walid David Jalil Nasser</v>
          </cell>
          <cell r="AI841" t="str">
            <v>wdavid@mintransporte.gov.co</v>
          </cell>
          <cell r="AJ841">
            <v>30</v>
          </cell>
          <cell r="AK841">
            <v>0</v>
          </cell>
          <cell r="AL841">
            <v>0</v>
          </cell>
        </row>
        <row r="842">
          <cell r="A842">
            <v>5193</v>
          </cell>
          <cell r="B842" t="str">
            <v>Todos por un Nuevo País</v>
          </cell>
          <cell r="C842" t="str">
            <v>Estrategias regionales</v>
          </cell>
          <cell r="D842" t="str">
            <v>Eje Cafetero y Antioquia: capital humano innovador en territorios incluyentes</v>
          </cell>
          <cell r="E842" t="str">
            <v>Transporte</v>
          </cell>
          <cell r="F842" t="str">
            <v>MINTRANSPORTE</v>
          </cell>
          <cell r="G842" t="str">
            <v>Región Eje Cafetero y Antioquia - Transporte</v>
          </cell>
          <cell r="H842">
            <v>5193</v>
          </cell>
          <cell r="I842" t="str">
            <v>Espacios de Infraestructura dedicada a la intermodalidad en la Región Eje cafetero y Antioquia</v>
          </cell>
          <cell r="J842" t="str">
            <v>Producto</v>
          </cell>
          <cell r="K842" t="str">
            <v>Sectorial</v>
          </cell>
          <cell r="L842" t="str">
            <v>SI</v>
          </cell>
          <cell r="M842" t="str">
            <v>SI</v>
          </cell>
          <cell r="N842" t="str">
            <v>NO</v>
          </cell>
          <cell r="O842" t="str">
            <v>SI</v>
          </cell>
          <cell r="P842" t="str">
            <v>Número</v>
          </cell>
          <cell r="Q842" t="str">
            <v>Trimestral</v>
          </cell>
          <cell r="R842" t="str">
            <v>Capacidad</v>
          </cell>
          <cell r="S842">
            <v>4</v>
          </cell>
          <cell r="T842">
            <v>4</v>
          </cell>
          <cell r="U842">
            <v>5</v>
          </cell>
          <cell r="V842">
            <v>5</v>
          </cell>
          <cell r="W842">
            <v>5</v>
          </cell>
          <cell r="X842">
            <v>5</v>
          </cell>
          <cell r="Y842">
            <v>0</v>
          </cell>
          <cell r="Z842">
            <v>0</v>
          </cell>
          <cell r="AA842">
            <v>0</v>
          </cell>
          <cell r="AB842">
            <v>0</v>
          </cell>
          <cell r="AC842">
            <v>0</v>
          </cell>
          <cell r="AD842">
            <v>0</v>
          </cell>
          <cell r="AE842" t="str">
            <v xml:space="preserve">La meta fue cumplida y superada en una unidad el año anterior. se tenía una meta de 4 espacios para esta región, se cumplió la meta con 5. </v>
          </cell>
          <cell r="AF842">
            <v>42400.208333333299</v>
          </cell>
          <cell r="AG842">
            <v>42411.439367592597</v>
          </cell>
          <cell r="AH842" t="str">
            <v>Walid David Jalil Nasser</v>
          </cell>
          <cell r="AI842" t="str">
            <v>wdavid@mintransporte.gov.co</v>
          </cell>
          <cell r="AJ842">
            <v>30</v>
          </cell>
          <cell r="AK842">
            <v>0</v>
          </cell>
          <cell r="AL842">
            <v>0</v>
          </cell>
        </row>
        <row r="843">
          <cell r="A843">
            <v>5247</v>
          </cell>
          <cell r="B843" t="str">
            <v>Todos por un Nuevo País</v>
          </cell>
          <cell r="C843" t="str">
            <v>Estrategias regionales</v>
          </cell>
          <cell r="D843" t="str">
            <v>Eje Cafetero y Antioquia: capital humano innovador en territorios incluyentes</v>
          </cell>
          <cell r="E843" t="str">
            <v>Vivienda</v>
          </cell>
          <cell r="F843" t="str">
            <v>MinVivienda</v>
          </cell>
          <cell r="G843" t="str">
            <v>Región Eje Cafetero y Antioquia - Vivienda</v>
          </cell>
          <cell r="H843">
            <v>5247</v>
          </cell>
          <cell r="I843" t="str">
            <v>Porcentaje de aguas residuales urbanas tratadas - Eje Cafetero Antioquia</v>
          </cell>
          <cell r="J843" t="str">
            <v>Producto</v>
          </cell>
          <cell r="K843" t="str">
            <v>Sectorial</v>
          </cell>
          <cell r="L843" t="str">
            <v>SI</v>
          </cell>
          <cell r="M843" t="str">
            <v>NO</v>
          </cell>
          <cell r="N843" t="str">
            <v>NO</v>
          </cell>
          <cell r="O843" t="str">
            <v>SI</v>
          </cell>
          <cell r="P843" t="str">
            <v>Porcentaje</v>
          </cell>
          <cell r="Q843" t="str">
            <v>Anual</v>
          </cell>
          <cell r="R843" t="str">
            <v>Capacidad</v>
          </cell>
          <cell r="S843">
            <v>20</v>
          </cell>
          <cell r="T843">
            <v>20</v>
          </cell>
          <cell r="U843">
            <v>30</v>
          </cell>
          <cell r="V843">
            <v>46</v>
          </cell>
          <cell r="W843">
            <v>46</v>
          </cell>
          <cell r="X843">
            <v>46</v>
          </cell>
          <cell r="Y843">
            <v>0</v>
          </cell>
          <cell r="Z843">
            <v>0</v>
          </cell>
          <cell r="AA843">
            <v>0</v>
          </cell>
          <cell r="AB843">
            <v>0</v>
          </cell>
          <cell r="AC843">
            <v>0</v>
          </cell>
          <cell r="AD843">
            <v>0</v>
          </cell>
          <cell r="AE843">
            <v>0</v>
          </cell>
          <cell r="AF843">
            <v>0</v>
          </cell>
          <cell r="AG843">
            <v>0</v>
          </cell>
          <cell r="AH843" t="str">
            <v>Javier Orlando Moreno Mendez</v>
          </cell>
          <cell r="AI843" t="str">
            <v>jmoreno@minvivienda.gov.co</v>
          </cell>
          <cell r="AJ843">
            <v>360</v>
          </cell>
          <cell r="AK843">
            <v>0</v>
          </cell>
          <cell r="AL843">
            <v>0</v>
          </cell>
        </row>
        <row r="844">
          <cell r="A844">
            <v>5029</v>
          </cell>
          <cell r="B844" t="str">
            <v>Todos por un Nuevo País</v>
          </cell>
          <cell r="C844" t="str">
            <v>Estrategias regionales</v>
          </cell>
          <cell r="D844" t="str">
            <v>Conectividad para la integración y el desarrollo productivo sostenible de la región Centro-Oriente y Bogotá D.C.</v>
          </cell>
          <cell r="E844" t="str">
            <v>Agropecuario</v>
          </cell>
          <cell r="F844" t="str">
            <v>MINAGRICULTURA</v>
          </cell>
          <cell r="G844" t="str">
            <v>Región Centro Oriente - Agricultura</v>
          </cell>
          <cell r="H844">
            <v>5029</v>
          </cell>
          <cell r="I844" t="str">
            <v>Personas vinculados a programas de asociatividad y desarrollo empresarial rural - Centro Oriente</v>
          </cell>
          <cell r="J844" t="str">
            <v>Producto</v>
          </cell>
          <cell r="K844" t="str">
            <v>Sectorial</v>
          </cell>
          <cell r="L844" t="str">
            <v>SI</v>
          </cell>
          <cell r="M844" t="str">
            <v>SI</v>
          </cell>
          <cell r="N844" t="str">
            <v>NO</v>
          </cell>
          <cell r="O844" t="str">
            <v>SI</v>
          </cell>
          <cell r="P844" t="str">
            <v>Personas</v>
          </cell>
          <cell r="Q844" t="str">
            <v>Trimestral</v>
          </cell>
          <cell r="R844" t="str">
            <v>Acumulado</v>
          </cell>
          <cell r="S844">
            <v>7595</v>
          </cell>
          <cell r="T844">
            <v>1800</v>
          </cell>
          <cell r="U844">
            <v>2500</v>
          </cell>
          <cell r="V844">
            <v>2500</v>
          </cell>
          <cell r="W844">
            <v>1987</v>
          </cell>
          <cell r="X844">
            <v>8787</v>
          </cell>
          <cell r="Y844">
            <v>0</v>
          </cell>
          <cell r="Z844">
            <v>0</v>
          </cell>
          <cell r="AA844">
            <v>4490</v>
          </cell>
          <cell r="AB844">
            <v>51.1</v>
          </cell>
          <cell r="AC844">
            <v>42460.208333333299</v>
          </cell>
          <cell r="AD844">
            <v>42468.615439004599</v>
          </cell>
          <cell r="AE844" t="str">
            <v>En el mes de Abril, se culminaron los ajustes a los términos de referencia de la nueva convocatoria a abrirse en el mes de Mayo de 2016. Para esta Región se tiene programado intervenir en el departamento de Norte de Santander, en el territorio del Catatum</v>
          </cell>
          <cell r="AF844">
            <v>42490.208333333299</v>
          </cell>
          <cell r="AG844">
            <v>42501.425962928202</v>
          </cell>
          <cell r="AH844" t="str">
            <v>Fernando Puerto Chávez</v>
          </cell>
          <cell r="AI844" t="str">
            <v>fernando.puerto@minagricultura.gov.co</v>
          </cell>
          <cell r="AJ844">
            <v>15</v>
          </cell>
          <cell r="AK844">
            <v>42551.208333333299</v>
          </cell>
          <cell r="AL844">
            <v>-58</v>
          </cell>
        </row>
        <row r="845">
          <cell r="A845">
            <v>5030</v>
          </cell>
          <cell r="B845" t="str">
            <v>Todos por un Nuevo País</v>
          </cell>
          <cell r="C845" t="str">
            <v>Estrategias regionales</v>
          </cell>
          <cell r="D845" t="str">
            <v>Conectividad para la integración y el desarrollo productivo sostenible de la región Centro-Oriente y Bogotá D.C.</v>
          </cell>
          <cell r="E845" t="str">
            <v>Agropecuario</v>
          </cell>
          <cell r="F845" t="str">
            <v>MINAGRICULTURA</v>
          </cell>
          <cell r="G845" t="str">
            <v>Región Centro Oriente - Agricultura</v>
          </cell>
          <cell r="H845">
            <v>5030</v>
          </cell>
          <cell r="I845" t="str">
            <v>Hectáreas estratégicas para el desarrollo de sistemas productivos zonificadas a escala 1:25.000  - Centro Oriente</v>
          </cell>
          <cell r="J845" t="str">
            <v>Producto</v>
          </cell>
          <cell r="K845" t="str">
            <v>Sectorial</v>
          </cell>
          <cell r="L845" t="str">
            <v>SI</v>
          </cell>
          <cell r="M845" t="str">
            <v>SI</v>
          </cell>
          <cell r="N845" t="str">
            <v>NO</v>
          </cell>
          <cell r="O845" t="str">
            <v>SI</v>
          </cell>
          <cell r="P845" t="str">
            <v>Hectáreas</v>
          </cell>
          <cell r="Q845" t="str">
            <v>Anual</v>
          </cell>
          <cell r="R845" t="str">
            <v>Acumulado</v>
          </cell>
          <cell r="S845">
            <v>0</v>
          </cell>
          <cell r="T845">
            <v>0</v>
          </cell>
          <cell r="U845">
            <v>22370</v>
          </cell>
          <cell r="V845">
            <v>128574</v>
          </cell>
          <cell r="W845">
            <v>0</v>
          </cell>
          <cell r="X845">
            <v>150944</v>
          </cell>
          <cell r="Y845">
            <v>0</v>
          </cell>
          <cell r="Z845">
            <v>0</v>
          </cell>
          <cell r="AA845">
            <v>0</v>
          </cell>
          <cell r="AB845">
            <v>0</v>
          </cell>
          <cell r="AC845">
            <v>0</v>
          </cell>
          <cell r="AD845">
            <v>0</v>
          </cell>
          <cell r="AE845" t="str">
            <v>Los estudios de evaluación de tierras para obtención del producto "Hectáreas estratégicas para el desarrollo de sistemas productivos zonificadas a escala 1:25.000" en el cuatrenio tienen la siguiente priorización de acuerdo con la disponibilidad de la inf</v>
          </cell>
          <cell r="AF845">
            <v>42490.208333333299</v>
          </cell>
          <cell r="AG845">
            <v>42501.4473756597</v>
          </cell>
          <cell r="AH845" t="str">
            <v>Daniel Aguilar</v>
          </cell>
          <cell r="AI845" t="str">
            <v>emiro.diaz@upra.gov.co</v>
          </cell>
          <cell r="AJ845">
            <v>30</v>
          </cell>
          <cell r="AK845">
            <v>0</v>
          </cell>
          <cell r="AL845">
            <v>0</v>
          </cell>
        </row>
        <row r="846">
          <cell r="A846">
            <v>5031</v>
          </cell>
          <cell r="B846" t="str">
            <v>Todos por un Nuevo País</v>
          </cell>
          <cell r="C846" t="str">
            <v>Estrategias regionales</v>
          </cell>
          <cell r="D846" t="str">
            <v>Conectividad para la integración y el desarrollo productivo sostenible de la región Centro-Oriente y Bogotá D.C.</v>
          </cell>
          <cell r="E846" t="str">
            <v>Agropecuario</v>
          </cell>
          <cell r="F846" t="str">
            <v>MINAGRICULTURA</v>
          </cell>
          <cell r="G846" t="str">
            <v>Región Centro Oriente - Agricultura</v>
          </cell>
          <cell r="H846">
            <v>5031</v>
          </cell>
          <cell r="I846" t="str">
            <v>Hectáreas adecuadas con manejo eficiente del recurso hídrico para fines agropecuarios - Centro Oriente</v>
          </cell>
          <cell r="J846" t="str">
            <v>Producto</v>
          </cell>
          <cell r="K846" t="str">
            <v>Sectorial</v>
          </cell>
          <cell r="L846" t="str">
            <v>SI</v>
          </cell>
          <cell r="M846" t="str">
            <v>SI</v>
          </cell>
          <cell r="N846" t="str">
            <v>NO</v>
          </cell>
          <cell r="O846" t="str">
            <v>SI</v>
          </cell>
          <cell r="P846" t="str">
            <v>Hectáreas</v>
          </cell>
          <cell r="Q846" t="str">
            <v>Semestral</v>
          </cell>
          <cell r="R846" t="str">
            <v>Acumulado</v>
          </cell>
          <cell r="S846">
            <v>0</v>
          </cell>
          <cell r="T846">
            <v>2610</v>
          </cell>
          <cell r="U846">
            <v>5100</v>
          </cell>
          <cell r="V846">
            <v>6030</v>
          </cell>
          <cell r="W846">
            <v>3660</v>
          </cell>
          <cell r="X846">
            <v>17400</v>
          </cell>
          <cell r="Y846">
            <v>0</v>
          </cell>
          <cell r="Z846">
            <v>0</v>
          </cell>
          <cell r="AA846">
            <v>0</v>
          </cell>
          <cell r="AB846">
            <v>0</v>
          </cell>
          <cell r="AC846">
            <v>0</v>
          </cell>
          <cell r="AD846">
            <v>0</v>
          </cell>
          <cell r="AE846">
            <v>0</v>
          </cell>
          <cell r="AF846">
            <v>0</v>
          </cell>
          <cell r="AG846">
            <v>0</v>
          </cell>
          <cell r="AH846" t="str">
            <v>Giovanni Alberto Rocha Mahecha</v>
          </cell>
          <cell r="AI846" t="str">
            <v>grocha@incoder.gov.co</v>
          </cell>
          <cell r="AJ846">
            <v>5</v>
          </cell>
          <cell r="AK846">
            <v>0</v>
          </cell>
          <cell r="AL846">
            <v>0</v>
          </cell>
        </row>
        <row r="847">
          <cell r="A847">
            <v>5032</v>
          </cell>
          <cell r="B847" t="str">
            <v>Todos por un Nuevo País</v>
          </cell>
          <cell r="C847" t="str">
            <v>Estrategias regionales</v>
          </cell>
          <cell r="D847" t="str">
            <v>Conectividad para la integración y el desarrollo productivo sostenible de la región Centro-Oriente y Bogotá D.C.</v>
          </cell>
          <cell r="E847" t="str">
            <v>Agropecuario</v>
          </cell>
          <cell r="F847" t="str">
            <v>MINAGRICULTURA</v>
          </cell>
          <cell r="G847" t="str">
            <v>Región Centro Oriente - Agricultura</v>
          </cell>
          <cell r="H847">
            <v>5032</v>
          </cell>
          <cell r="I847" t="str">
            <v>Plataformas logísticas para cultivos estratégicos entregadas en la región - Centro Oriente</v>
          </cell>
          <cell r="J847" t="str">
            <v>Producto</v>
          </cell>
          <cell r="K847" t="str">
            <v>Sectorial</v>
          </cell>
          <cell r="L847" t="str">
            <v>SI</v>
          </cell>
          <cell r="M847" t="str">
            <v>SI</v>
          </cell>
          <cell r="N847" t="str">
            <v>NO</v>
          </cell>
          <cell r="O847" t="str">
            <v>SI</v>
          </cell>
          <cell r="P847" t="str">
            <v>Pendiente</v>
          </cell>
          <cell r="Q847" t="str">
            <v>Trimestral</v>
          </cell>
          <cell r="R847" t="str">
            <v>Acumulado</v>
          </cell>
          <cell r="S847">
            <v>0</v>
          </cell>
          <cell r="T847">
            <v>0</v>
          </cell>
          <cell r="U847">
            <v>0</v>
          </cell>
          <cell r="V847">
            <v>0</v>
          </cell>
          <cell r="W847">
            <v>0</v>
          </cell>
          <cell r="X847">
            <v>2</v>
          </cell>
          <cell r="Y847">
            <v>0</v>
          </cell>
          <cell r="Z847">
            <v>0</v>
          </cell>
          <cell r="AA847">
            <v>0</v>
          </cell>
          <cell r="AB847">
            <v>0</v>
          </cell>
          <cell r="AC847">
            <v>0</v>
          </cell>
          <cell r="AD847">
            <v>0</v>
          </cell>
          <cell r="AE847">
            <v>0</v>
          </cell>
          <cell r="AF847">
            <v>0</v>
          </cell>
          <cell r="AG847">
            <v>0</v>
          </cell>
          <cell r="AH847" t="str">
            <v>Samuel Zambrano Canizales</v>
          </cell>
          <cell r="AI847" t="str">
            <v>samuel.zambrano@minagricultura.gov.co</v>
          </cell>
          <cell r="AJ847">
            <v>0</v>
          </cell>
          <cell r="AK847">
            <v>0</v>
          </cell>
          <cell r="AL847">
            <v>0</v>
          </cell>
        </row>
        <row r="848">
          <cell r="A848">
            <v>5033</v>
          </cell>
          <cell r="B848" t="str">
            <v>Todos por un Nuevo País</v>
          </cell>
          <cell r="C848" t="str">
            <v>Estrategias regionales</v>
          </cell>
          <cell r="D848" t="str">
            <v>Conectividad para la integración y el desarrollo productivo sostenible de la región Centro-Oriente y Bogotá D.C.</v>
          </cell>
          <cell r="E848" t="str">
            <v>Agropecuario</v>
          </cell>
          <cell r="F848" t="str">
            <v>MINAGRICULTURA</v>
          </cell>
          <cell r="G848" t="str">
            <v>Región Centro Oriente - Agricultura</v>
          </cell>
          <cell r="H848">
            <v>5033</v>
          </cell>
          <cell r="I848" t="str">
            <v>Soluciones de vivienda rural entregadas - Centro Oriente</v>
          </cell>
          <cell r="J848" t="str">
            <v>Producto</v>
          </cell>
          <cell r="K848" t="str">
            <v>Sectorial</v>
          </cell>
          <cell r="L848" t="str">
            <v>SI</v>
          </cell>
          <cell r="M848" t="str">
            <v>SI</v>
          </cell>
          <cell r="N848" t="str">
            <v>NO</v>
          </cell>
          <cell r="O848" t="str">
            <v>SI</v>
          </cell>
          <cell r="P848" t="str">
            <v xml:space="preserve">Soluciones de Vivienda Rural </v>
          </cell>
          <cell r="Q848" t="str">
            <v>Mensual</v>
          </cell>
          <cell r="R848" t="str">
            <v>Acumulado</v>
          </cell>
          <cell r="S848">
            <v>6482</v>
          </cell>
          <cell r="T848">
            <v>3487</v>
          </cell>
          <cell r="U848">
            <v>4186</v>
          </cell>
          <cell r="V848">
            <v>4651</v>
          </cell>
          <cell r="W848">
            <v>5116</v>
          </cell>
          <cell r="X848">
            <v>17440</v>
          </cell>
          <cell r="Y848">
            <v>1460</v>
          </cell>
          <cell r="Z848">
            <v>34.878</v>
          </cell>
          <cell r="AA848">
            <v>5921</v>
          </cell>
          <cell r="AB848">
            <v>33.951000000000001</v>
          </cell>
          <cell r="AC848">
            <v>42490.208333333299</v>
          </cell>
          <cell r="AD848">
            <v>42501.4376406597</v>
          </cell>
          <cell r="AE848" t="str">
            <v>En lo corrido de 2016, el MADR a través del Banco Agrario, ha logrado entregar un total de 1.460 soluciones de vivienda de interés social rural en la zona rural dispersa de 4 departamentos de la región centro-oriente (para población campesina y desplazada</v>
          </cell>
          <cell r="AF848">
            <v>42490.208333333299</v>
          </cell>
          <cell r="AG848">
            <v>42501.437640509299</v>
          </cell>
          <cell r="AH848" t="str">
            <v>Héctor Julio Álvarez Rivero</v>
          </cell>
          <cell r="AI848" t="str">
            <v>hector.alvarez@minagricultura.gov.co</v>
          </cell>
          <cell r="AJ848">
            <v>12</v>
          </cell>
          <cell r="AK848">
            <v>42520.208333333299</v>
          </cell>
          <cell r="AL848">
            <v>-25</v>
          </cell>
        </row>
        <row r="849">
          <cell r="A849">
            <v>5071</v>
          </cell>
          <cell r="B849" t="str">
            <v>Todos por un Nuevo País</v>
          </cell>
          <cell r="C849" t="str">
            <v>Estrategias regionales</v>
          </cell>
          <cell r="D849" t="str">
            <v>Conectividad para la integración y el desarrollo productivo sostenible de la región Centro-Oriente y Bogotá D.C.</v>
          </cell>
          <cell r="E849" t="str">
            <v>Ambiente</v>
          </cell>
          <cell r="F849" t="str">
            <v>MinAmbiente</v>
          </cell>
          <cell r="G849" t="str">
            <v>Región Centro Oriente - Ambiente</v>
          </cell>
          <cell r="H849">
            <v>5071</v>
          </cell>
          <cell r="I849" t="str">
            <v>Hectáreas que cuentan con planes de ordenación y manejo de cuenca elaborados y/o ajustados. (Centro Oriente)</v>
          </cell>
          <cell r="J849" t="str">
            <v>Gestión</v>
          </cell>
          <cell r="K849" t="str">
            <v>Sectorial</v>
          </cell>
          <cell r="L849" t="str">
            <v>SI</v>
          </cell>
          <cell r="M849" t="str">
            <v>SI</v>
          </cell>
          <cell r="N849" t="str">
            <v>NO</v>
          </cell>
          <cell r="O849" t="str">
            <v>SI</v>
          </cell>
          <cell r="P849" t="str">
            <v>Hectáreas</v>
          </cell>
          <cell r="Q849" t="str">
            <v>Semestral</v>
          </cell>
          <cell r="R849" t="str">
            <v>Stock</v>
          </cell>
          <cell r="S849">
            <v>0</v>
          </cell>
          <cell r="T849">
            <v>0</v>
          </cell>
          <cell r="U849">
            <v>0</v>
          </cell>
          <cell r="V849">
            <v>1507754</v>
          </cell>
          <cell r="W849">
            <v>2464363</v>
          </cell>
          <cell r="X849">
            <v>2464363</v>
          </cell>
          <cell r="Y849">
            <v>0</v>
          </cell>
          <cell r="Z849">
            <v>0</v>
          </cell>
          <cell r="AA849">
            <v>0</v>
          </cell>
          <cell r="AB849">
            <v>0</v>
          </cell>
          <cell r="AC849">
            <v>0</v>
          </cell>
          <cell r="AD849">
            <v>0</v>
          </cell>
          <cell r="AE849" t="str">
            <v>• Conformado el 100% de Comisiones Conjuntas para abordar los procesos de ordenamiento de Cuencas priorizadas (7 Comisiones Conjuntas) • Se han declarado en ordenación las 9 cuencas objeto de elaboración y/o ajuste de POMCAS de 9 programadas en la región.</v>
          </cell>
          <cell r="AF849">
            <v>42490.208333333299</v>
          </cell>
          <cell r="AG849">
            <v>42506.790887615702</v>
          </cell>
          <cell r="AH849" t="str">
            <v>Ricardo Arnold Baduin Ricardo</v>
          </cell>
          <cell r="AI849" t="str">
            <v>RBaduin@minambiente.gov.co</v>
          </cell>
          <cell r="AJ849">
            <v>30</v>
          </cell>
          <cell r="AK849">
            <v>0</v>
          </cell>
          <cell r="AL849">
            <v>0</v>
          </cell>
        </row>
        <row r="850">
          <cell r="A850">
            <v>5080</v>
          </cell>
          <cell r="B850" t="str">
            <v>Todos por un Nuevo País</v>
          </cell>
          <cell r="C850" t="str">
            <v>Estrategias regionales</v>
          </cell>
          <cell r="D850" t="str">
            <v>Conectividad para la integración y el desarrollo productivo sostenible de la región Centro-Oriente y Bogotá D.C.</v>
          </cell>
          <cell r="E850" t="str">
            <v>Ambiente</v>
          </cell>
          <cell r="F850" t="str">
            <v>MinAmbiente</v>
          </cell>
          <cell r="G850" t="str">
            <v>Región Centro Oriente - Ambiente</v>
          </cell>
          <cell r="H850">
            <v>5080</v>
          </cell>
          <cell r="I850" t="str">
            <v>Hectáreas con iniciativas de conservación de servicios ambientales para la provisión de agua implementadas.</v>
          </cell>
          <cell r="J850" t="str">
            <v>Gestión</v>
          </cell>
          <cell r="K850" t="str">
            <v>Sectorial</v>
          </cell>
          <cell r="L850" t="str">
            <v>SI</v>
          </cell>
          <cell r="M850" t="str">
            <v>SI</v>
          </cell>
          <cell r="N850" t="str">
            <v>NO</v>
          </cell>
          <cell r="O850" t="str">
            <v>SI</v>
          </cell>
          <cell r="P850" t="str">
            <v>Hectáreas</v>
          </cell>
          <cell r="Q850" t="str">
            <v>Anual</v>
          </cell>
          <cell r="R850" t="str">
            <v>Capacidad</v>
          </cell>
          <cell r="S850">
            <v>0</v>
          </cell>
          <cell r="T850">
            <v>0</v>
          </cell>
          <cell r="U850">
            <v>2400</v>
          </cell>
          <cell r="V850">
            <v>4800</v>
          </cell>
          <cell r="W850">
            <v>8000</v>
          </cell>
          <cell r="X850">
            <v>8000</v>
          </cell>
          <cell r="Y850">
            <v>0</v>
          </cell>
          <cell r="Z850">
            <v>0</v>
          </cell>
          <cell r="AA850">
            <v>0</v>
          </cell>
          <cell r="AB850">
            <v>0</v>
          </cell>
          <cell r="AC850">
            <v>0</v>
          </cell>
          <cell r="AD850">
            <v>0</v>
          </cell>
          <cell r="AE850" t="str">
            <v>Se viene acompañando el proceso de implementación del proyecto piloto del Pago por Servicios AmbientalesSA de la Gobernación de Cundinamarca. Así mismo se ha efectuado el acompañamiento a reuniones conjuntas entre la Gobernación Secretaría de Ambiente y l</v>
          </cell>
          <cell r="AF850">
            <v>42490.208333333299</v>
          </cell>
          <cell r="AG850">
            <v>42496.7709866898</v>
          </cell>
          <cell r="AH850" t="str">
            <v>Mauricio Mira Ponton</v>
          </cell>
          <cell r="AI850" t="str">
            <v>mmira@minambiente.gov.co</v>
          </cell>
          <cell r="AJ850">
            <v>0</v>
          </cell>
          <cell r="AK850">
            <v>0</v>
          </cell>
          <cell r="AL850">
            <v>0</v>
          </cell>
        </row>
        <row r="851">
          <cell r="A851">
            <v>5081</v>
          </cell>
          <cell r="B851" t="str">
            <v>Todos por un Nuevo País</v>
          </cell>
          <cell r="C851" t="str">
            <v>Estrategias regionales</v>
          </cell>
          <cell r="D851" t="str">
            <v>Conectividad para la integración y el desarrollo productivo sostenible de la región Centro-Oriente y Bogotá D.C.</v>
          </cell>
          <cell r="E851" t="str">
            <v>Ambiente</v>
          </cell>
          <cell r="F851" t="str">
            <v>Parques Nacionales</v>
          </cell>
          <cell r="G851" t="str">
            <v>Región Centro Oriente - Ambiente</v>
          </cell>
          <cell r="H851">
            <v>5081</v>
          </cell>
          <cell r="I851" t="str">
            <v>Hectáreas de áreas protegidas de la Región Centro-Oriente, incorporados en el SINAP.</v>
          </cell>
          <cell r="J851" t="str">
            <v>Gestión</v>
          </cell>
          <cell r="K851" t="str">
            <v>Sectorial</v>
          </cell>
          <cell r="L851" t="str">
            <v>SI</v>
          </cell>
          <cell r="M851" t="str">
            <v>SI</v>
          </cell>
          <cell r="N851" t="str">
            <v>NO</v>
          </cell>
          <cell r="O851" t="str">
            <v>SI</v>
          </cell>
          <cell r="P851" t="str">
            <v>Hectáreas</v>
          </cell>
          <cell r="Q851" t="str">
            <v>Trimestral</v>
          </cell>
          <cell r="R851" t="str">
            <v>Capacidad</v>
          </cell>
          <cell r="S851">
            <v>980681</v>
          </cell>
          <cell r="T851">
            <v>1001729.249</v>
          </cell>
          <cell r="U851">
            <v>1034637.645</v>
          </cell>
          <cell r="V851">
            <v>1094646.6029999999</v>
          </cell>
          <cell r="W851">
            <v>1236788.317</v>
          </cell>
          <cell r="X851">
            <v>1236788</v>
          </cell>
          <cell r="Y851">
            <v>1034684.43</v>
          </cell>
          <cell r="Z851">
            <v>100</v>
          </cell>
          <cell r="AA851">
            <v>1034684.43</v>
          </cell>
          <cell r="AB851">
            <v>21.09</v>
          </cell>
          <cell r="AC851">
            <v>42460.208333333299</v>
          </cell>
          <cell r="AD851">
            <v>42468.735559953697</v>
          </cell>
          <cell r="AE851" t="str">
            <v xml:space="preserve">La corporación Corpochivor para las áreas regionales: Cuchilla san cayetano y Paramo de Mamapacha y bijagual; avanza en los estudios técnicos y sociales que soportan los procesos de declaratoria. </v>
          </cell>
          <cell r="AF851">
            <v>42490.208333333299</v>
          </cell>
          <cell r="AG851">
            <v>42496.772883530102</v>
          </cell>
          <cell r="AH851" t="str">
            <v>Julia Miranda Londoño</v>
          </cell>
          <cell r="AI851" t="str">
            <v>julia.miranda@parquesnacionales.gov.co</v>
          </cell>
          <cell r="AJ851">
            <v>30</v>
          </cell>
          <cell r="AK851">
            <v>42551.208333333299</v>
          </cell>
          <cell r="AL851">
            <v>-73</v>
          </cell>
        </row>
        <row r="852">
          <cell r="A852">
            <v>4341</v>
          </cell>
          <cell r="B852" t="str">
            <v>Todos por un Nuevo País</v>
          </cell>
          <cell r="C852" t="str">
            <v>Estrategias regionales</v>
          </cell>
          <cell r="D852" t="str">
            <v>Conectividad para la integración y el desarrollo productivo sostenible de la región Centro-Oriente y Bogotá D.C.</v>
          </cell>
          <cell r="E852" t="str">
            <v>Inclusión Social y Reconciliación</v>
          </cell>
          <cell r="F852" t="str">
            <v>Unidad Administrtiva Epecial para la Consolidación</v>
          </cell>
          <cell r="G852" t="str">
            <v>Región Centro Oriente - Inclusión Social</v>
          </cell>
          <cell r="H852">
            <v>4341</v>
          </cell>
          <cell r="I852" t="str">
            <v>Capacidades en los territorios de Norte de Santander para la garantía y ejercicio de derechos (Índice Sintético de Consolidación)</v>
          </cell>
          <cell r="J852" t="str">
            <v>Resultado</v>
          </cell>
          <cell r="K852" t="str">
            <v>Sectorial</v>
          </cell>
          <cell r="L852" t="str">
            <v>SI</v>
          </cell>
          <cell r="M852" t="str">
            <v>SI</v>
          </cell>
          <cell r="N852" t="str">
            <v>NO</v>
          </cell>
          <cell r="O852" t="str">
            <v>SI</v>
          </cell>
          <cell r="P852" t="str">
            <v>Indice</v>
          </cell>
          <cell r="Q852" t="str">
            <v>Anual</v>
          </cell>
          <cell r="R852" t="str">
            <v>Flujo</v>
          </cell>
          <cell r="S852">
            <v>56.2</v>
          </cell>
          <cell r="T852">
            <v>57</v>
          </cell>
          <cell r="U852">
            <v>58</v>
          </cell>
          <cell r="V852">
            <v>60</v>
          </cell>
          <cell r="W852">
            <v>62.3</v>
          </cell>
          <cell r="X852">
            <v>62.3</v>
          </cell>
          <cell r="Y852">
            <v>0</v>
          </cell>
          <cell r="Z852">
            <v>0</v>
          </cell>
          <cell r="AA852">
            <v>0</v>
          </cell>
          <cell r="AB852">
            <v>0</v>
          </cell>
          <cell r="AC852">
            <v>0</v>
          </cell>
          <cell r="AD852">
            <v>0</v>
          </cell>
          <cell r="AE852" t="str">
            <v>Teniendo en cuenta que el Decreto 2559 de 2015 fusiona a la Unidad de Consolidación con el DPS y crea la Dirección de Gestión Territorial, la dirección se encuentra en un periodo de transición durante el cual se adoptarán nuevos modelos de atención, por l</v>
          </cell>
          <cell r="AF852">
            <v>42490.208333333299</v>
          </cell>
          <cell r="AG852">
            <v>42495.818613923599</v>
          </cell>
          <cell r="AH852" t="str">
            <v>Carlos Alberto Parodi Hernández</v>
          </cell>
          <cell r="AI852" t="str">
            <v>carlos.parodi@consolidacion.gov.co</v>
          </cell>
          <cell r="AJ852">
            <v>240</v>
          </cell>
          <cell r="AK852">
            <v>0</v>
          </cell>
          <cell r="AL852">
            <v>0</v>
          </cell>
        </row>
        <row r="853">
          <cell r="A853">
            <v>4512</v>
          </cell>
          <cell r="B853" t="str">
            <v>Todos por un Nuevo País</v>
          </cell>
          <cell r="C853" t="str">
            <v>Estrategias regionales</v>
          </cell>
          <cell r="D853" t="str">
            <v>Conectividad para la integración y el desarrollo productivo sostenible de la región Centro-Oriente y Bogotá D.C.</v>
          </cell>
          <cell r="E853" t="str">
            <v>Planeación Nacional</v>
          </cell>
          <cell r="F853" t="str">
            <v>DNP</v>
          </cell>
          <cell r="G853" t="str">
            <v>Región Centro Oriente - Planeación</v>
          </cell>
          <cell r="H853">
            <v>4512</v>
          </cell>
          <cell r="I853" t="str">
            <v>Municipios con bajo desempeño integral - Región Centro Oriente y Bogotá</v>
          </cell>
          <cell r="J853" t="str">
            <v>Gestión</v>
          </cell>
          <cell r="K853" t="str">
            <v>Sectorial</v>
          </cell>
          <cell r="L853" t="str">
            <v>SI</v>
          </cell>
          <cell r="M853" t="str">
            <v>SI</v>
          </cell>
          <cell r="N853" t="str">
            <v>NO</v>
          </cell>
          <cell r="O853" t="str">
            <v>SI</v>
          </cell>
          <cell r="P853" t="str">
            <v>Municipios</v>
          </cell>
          <cell r="Q853" t="str">
            <v>Anual</v>
          </cell>
          <cell r="R853" t="str">
            <v>Reducción</v>
          </cell>
          <cell r="S853">
            <v>36</v>
          </cell>
          <cell r="T853">
            <v>33</v>
          </cell>
          <cell r="U853">
            <v>30</v>
          </cell>
          <cell r="V853">
            <v>29</v>
          </cell>
          <cell r="W853">
            <v>28</v>
          </cell>
          <cell r="X853">
            <v>28</v>
          </cell>
          <cell r="Y853">
            <v>0</v>
          </cell>
          <cell r="Z853">
            <v>0</v>
          </cell>
          <cell r="AA853">
            <v>0</v>
          </cell>
          <cell r="AB853">
            <v>0</v>
          </cell>
          <cell r="AC853">
            <v>0</v>
          </cell>
          <cell r="AD853">
            <v>0</v>
          </cell>
          <cell r="AE853" t="str">
            <v>Se definió el cronograma del proceso de Evaluación del Desempeño Integral de la vigencia 2015 que se llevará a cabo durante el año 2016 y se están ajustando los aplicativos para el reporte de la información.</v>
          </cell>
          <cell r="AF853">
            <v>42460.208333333299</v>
          </cell>
          <cell r="AG853">
            <v>42501.4365555556</v>
          </cell>
          <cell r="AH853" t="str">
            <v>Ivan Osejo Villamil</v>
          </cell>
          <cell r="AI853" t="str">
            <v>iosejo@dnp.gov.co</v>
          </cell>
          <cell r="AJ853">
            <v>240</v>
          </cell>
          <cell r="AK853">
            <v>0</v>
          </cell>
          <cell r="AL853">
            <v>0</v>
          </cell>
        </row>
        <row r="854">
          <cell r="A854">
            <v>4518</v>
          </cell>
          <cell r="B854" t="str">
            <v>Todos por un Nuevo País</v>
          </cell>
          <cell r="C854" t="str">
            <v>Estrategias regionales</v>
          </cell>
          <cell r="D854" t="str">
            <v>Conectividad para la integración y el desarrollo productivo sostenible de la región Centro-Oriente y Bogotá D.C.</v>
          </cell>
          <cell r="E854" t="str">
            <v>Planeación Nacional</v>
          </cell>
          <cell r="F854" t="str">
            <v>DNP</v>
          </cell>
          <cell r="G854" t="str">
            <v>Región Centro Oriente - Planeación</v>
          </cell>
          <cell r="H854">
            <v>4518</v>
          </cell>
          <cell r="I854" t="str">
            <v>Indicador de Convergencia Regional ICIR  - Región Centro Oriente y Bogotá</v>
          </cell>
          <cell r="J854" t="str">
            <v>Gestión</v>
          </cell>
          <cell r="K854" t="str">
            <v>Sectorial</v>
          </cell>
          <cell r="L854" t="str">
            <v>SI</v>
          </cell>
          <cell r="M854" t="str">
            <v>NO</v>
          </cell>
          <cell r="N854" t="str">
            <v>NO</v>
          </cell>
          <cell r="O854" t="str">
            <v>SI</v>
          </cell>
          <cell r="P854" t="str">
            <v>Porcentaje</v>
          </cell>
          <cell r="Q854" t="str">
            <v>Anual</v>
          </cell>
          <cell r="R854" t="str">
            <v>Reducción</v>
          </cell>
          <cell r="S854">
            <v>37.9</v>
          </cell>
          <cell r="T854">
            <v>35.6</v>
          </cell>
          <cell r="U854">
            <v>33.299999999999997</v>
          </cell>
          <cell r="V854">
            <v>30</v>
          </cell>
          <cell r="W854">
            <v>26.6</v>
          </cell>
          <cell r="X854">
            <v>26.6</v>
          </cell>
          <cell r="Y854">
            <v>0</v>
          </cell>
          <cell r="Z854">
            <v>0</v>
          </cell>
          <cell r="AA854">
            <v>0</v>
          </cell>
          <cell r="AB854">
            <v>0</v>
          </cell>
          <cell r="AC854">
            <v>0</v>
          </cell>
          <cell r="AD854">
            <v>0</v>
          </cell>
          <cell r="AE854" t="str">
            <v>Se hicieron los cálculos preliminares con las variables seleccionadas del listado opcional, en total quedaron 11 variables en 7 sectores.</v>
          </cell>
          <cell r="AF854">
            <v>42490.208333333299</v>
          </cell>
          <cell r="AG854">
            <v>42502.437799918996</v>
          </cell>
          <cell r="AH854" t="str">
            <v>Ivan Osejo Villamil</v>
          </cell>
          <cell r="AI854" t="str">
            <v>iosejo@dnp.gov.co</v>
          </cell>
          <cell r="AJ854">
            <v>365</v>
          </cell>
          <cell r="AK854">
            <v>0</v>
          </cell>
          <cell r="AL854">
            <v>0</v>
          </cell>
        </row>
        <row r="855">
          <cell r="A855">
            <v>5129</v>
          </cell>
          <cell r="B855" t="str">
            <v>Todos por un Nuevo País</v>
          </cell>
          <cell r="C855" t="str">
            <v>Estrategias regionales</v>
          </cell>
          <cell r="D855" t="str">
            <v>Conectividad para la integración y el desarrollo productivo sostenible de la región Centro-Oriente y Bogotá D.C.</v>
          </cell>
          <cell r="E855" t="str">
            <v>Planeación Nacional</v>
          </cell>
          <cell r="F855" t="str">
            <v>DNP</v>
          </cell>
          <cell r="G855" t="str">
            <v>Región Centro Oriente - Planeación</v>
          </cell>
          <cell r="H855">
            <v>5129</v>
          </cell>
          <cell r="I855" t="str">
            <v>Entidades del sector público nacional, privado y agentes del sistema internacional, con proyectos de cooperación internacional para Norte de Santander.</v>
          </cell>
          <cell r="J855" t="str">
            <v>Producto</v>
          </cell>
          <cell r="K855" t="str">
            <v>Sectorial</v>
          </cell>
          <cell r="L855" t="str">
            <v>SI</v>
          </cell>
          <cell r="M855" t="str">
            <v>SI</v>
          </cell>
          <cell r="N855" t="str">
            <v>NO</v>
          </cell>
          <cell r="O855" t="str">
            <v>SI</v>
          </cell>
          <cell r="P855" t="str">
            <v>Número de entidades</v>
          </cell>
          <cell r="Q855" t="str">
            <v>Anual</v>
          </cell>
          <cell r="R855" t="str">
            <v>Capacidad</v>
          </cell>
          <cell r="S855">
            <v>2</v>
          </cell>
          <cell r="T855">
            <v>2</v>
          </cell>
          <cell r="U855">
            <v>2</v>
          </cell>
          <cell r="V855">
            <v>2</v>
          </cell>
          <cell r="W855">
            <v>4</v>
          </cell>
          <cell r="X855">
            <v>4</v>
          </cell>
          <cell r="Y855">
            <v>0</v>
          </cell>
          <cell r="Z855">
            <v>0</v>
          </cell>
          <cell r="AA855">
            <v>0</v>
          </cell>
          <cell r="AB855">
            <v>0</v>
          </cell>
          <cell r="AC855">
            <v>0</v>
          </cell>
          <cell r="AD855">
            <v>0</v>
          </cell>
          <cell r="AE855" t="str">
            <v>En este indicador se tendrá en cuenta únicamente la información anual reportada en el Sistema de Información de Ayuda Oficial al Desarrollo – SIAOD, de la Agencia Presidencial de Cooperación Internacional, con corte a 31 de diciembre de 2016.</v>
          </cell>
          <cell r="AF855">
            <v>42490.208333333299</v>
          </cell>
          <cell r="AG855">
            <v>42502.454784571797</v>
          </cell>
          <cell r="AH855" t="str">
            <v>Ana María Romero</v>
          </cell>
          <cell r="AI855" t="str">
            <v>aromero@dnp.gov.co</v>
          </cell>
          <cell r="AJ855">
            <v>30</v>
          </cell>
          <cell r="AK855">
            <v>0</v>
          </cell>
          <cell r="AL855">
            <v>0</v>
          </cell>
        </row>
        <row r="856">
          <cell r="A856">
            <v>5109</v>
          </cell>
          <cell r="B856" t="str">
            <v>Todos por un Nuevo País</v>
          </cell>
          <cell r="C856" t="str">
            <v>Estrategias regionales</v>
          </cell>
          <cell r="D856" t="str">
            <v>Conectividad para la integración y el desarrollo productivo sostenible de la región Centro-Oriente y Bogotá D.C.</v>
          </cell>
          <cell r="E856" t="str">
            <v>Trabajo</v>
          </cell>
          <cell r="F856" t="str">
            <v>Servicio Público de Empleo</v>
          </cell>
          <cell r="G856" t="str">
            <v>Región Centro Oriente - Trabajo</v>
          </cell>
          <cell r="H856">
            <v>5109</v>
          </cell>
          <cell r="I856" t="str">
            <v>Colocados  a través del SPE en el departamento de Norte de Santander</v>
          </cell>
          <cell r="J856" t="str">
            <v>Gestión</v>
          </cell>
          <cell r="K856" t="str">
            <v>Sectorial</v>
          </cell>
          <cell r="L856" t="str">
            <v>SI</v>
          </cell>
          <cell r="M856" t="str">
            <v>NO</v>
          </cell>
          <cell r="N856" t="str">
            <v>NO</v>
          </cell>
          <cell r="O856" t="str">
            <v>SI</v>
          </cell>
          <cell r="P856" t="str">
            <v>Colocados</v>
          </cell>
          <cell r="Q856" t="str">
            <v>Mensual</v>
          </cell>
          <cell r="R856" t="str">
            <v>Flujo</v>
          </cell>
          <cell r="S856">
            <v>4700</v>
          </cell>
          <cell r="T856">
            <v>7651</v>
          </cell>
          <cell r="U856">
            <v>9737</v>
          </cell>
          <cell r="V856">
            <v>11824</v>
          </cell>
          <cell r="W856">
            <v>13910</v>
          </cell>
          <cell r="X856">
            <v>13910</v>
          </cell>
          <cell r="Y856">
            <v>4153</v>
          </cell>
          <cell r="Z856">
            <v>42.652000000000001</v>
          </cell>
          <cell r="AA856">
            <v>9324</v>
          </cell>
          <cell r="AB856">
            <v>67.031000000000006</v>
          </cell>
          <cell r="AC856">
            <v>42460.208333333299</v>
          </cell>
          <cell r="AD856">
            <v>42500.689948379601</v>
          </cell>
          <cell r="AE856" t="str">
            <v>Durante el mes de marzo se registraron 1.649 colocaciones laborales en el departamento Norte de Santander. El avance responde en más del 50% a la participación de Cajas de Compensación Familiar (COMFANORTE Y COMFAORIENTE). La Agencia Pública de Empleo del</v>
          </cell>
          <cell r="AF856">
            <v>42460.208333333299</v>
          </cell>
          <cell r="AG856">
            <v>42500.689948229199</v>
          </cell>
          <cell r="AH856" t="str">
            <v>Jorge Andrés Rodríguez Parra</v>
          </cell>
          <cell r="AI856" t="str">
            <v>jorge.rodriguez@serviciodeempleo.gov.co</v>
          </cell>
          <cell r="AJ856">
            <v>30</v>
          </cell>
          <cell r="AK856">
            <v>42490.208333333299</v>
          </cell>
          <cell r="AL856">
            <v>-13</v>
          </cell>
        </row>
        <row r="857">
          <cell r="A857">
            <v>5110</v>
          </cell>
          <cell r="B857" t="str">
            <v>Todos por un Nuevo País</v>
          </cell>
          <cell r="C857" t="str">
            <v>Estrategias regionales</v>
          </cell>
          <cell r="D857" t="str">
            <v>Conectividad para la integración y el desarrollo productivo sostenible de la región Centro-Oriente y Bogotá D.C.</v>
          </cell>
          <cell r="E857" t="str">
            <v>Trabajo</v>
          </cell>
          <cell r="F857" t="str">
            <v>Servicio Público de Empleo</v>
          </cell>
          <cell r="G857" t="str">
            <v>Región Centro Oriente - Trabajo</v>
          </cell>
          <cell r="H857">
            <v>5110</v>
          </cell>
          <cell r="I857" t="str">
            <v>Población orientada laboralmente y remitidas a servicios de gestión y colocación en Bogotá y municipios de influencia</v>
          </cell>
          <cell r="J857" t="str">
            <v>Gestión</v>
          </cell>
          <cell r="K857" t="str">
            <v>Sectorial</v>
          </cell>
          <cell r="L857" t="str">
            <v>SI</v>
          </cell>
          <cell r="M857" t="str">
            <v>NO</v>
          </cell>
          <cell r="N857" t="str">
            <v>NO</v>
          </cell>
          <cell r="O857" t="str">
            <v>SI</v>
          </cell>
          <cell r="P857" t="str">
            <v>Personas</v>
          </cell>
          <cell r="Q857" t="str">
            <v>Mensual</v>
          </cell>
          <cell r="R857" t="str">
            <v>Flujo</v>
          </cell>
          <cell r="S857">
            <v>120000</v>
          </cell>
          <cell r="T857">
            <v>250000</v>
          </cell>
          <cell r="U857">
            <v>300000</v>
          </cell>
          <cell r="V857">
            <v>600000</v>
          </cell>
          <cell r="W857">
            <v>1000000</v>
          </cell>
          <cell r="X857">
            <v>1000000</v>
          </cell>
          <cell r="Y857">
            <v>47997</v>
          </cell>
          <cell r="Z857">
            <v>15.999000000000001</v>
          </cell>
          <cell r="AA857">
            <v>167868</v>
          </cell>
          <cell r="AB857">
            <v>16.786999999999999</v>
          </cell>
          <cell r="AC857">
            <v>42460.208333333299</v>
          </cell>
          <cell r="AD857">
            <v>42500.689008101901</v>
          </cell>
          <cell r="AE857" t="str">
            <v>Durante el mes de marzo se registraron 18.608 orientaciones laborales en Bogotá y sus municipios de influencia. El avance reportado obedece a la gestión de la Agencia Pública de Empleo del SENA, regional Bogotá, y a la gestión de la Caja de Compensación C</v>
          </cell>
          <cell r="AF857">
            <v>42460.208333333299</v>
          </cell>
          <cell r="AG857">
            <v>42500.689005752298</v>
          </cell>
          <cell r="AH857" t="str">
            <v>Jorge Andrés Rodríguez Parra</v>
          </cell>
          <cell r="AI857" t="str">
            <v>jorge.rodriguez@serviciodeempleo.gov.co</v>
          </cell>
          <cell r="AJ857">
            <v>30</v>
          </cell>
          <cell r="AK857">
            <v>42490.208333333299</v>
          </cell>
          <cell r="AL857">
            <v>-13</v>
          </cell>
        </row>
        <row r="858">
          <cell r="A858">
            <v>5180</v>
          </cell>
          <cell r="B858" t="str">
            <v>Todos por un Nuevo País</v>
          </cell>
          <cell r="C858" t="str">
            <v>Estrategias regionales</v>
          </cell>
          <cell r="D858" t="str">
            <v>Conectividad para la integración y el desarrollo productivo sostenible de la región Centro-Oriente y Bogotá D.C.</v>
          </cell>
          <cell r="E858" t="str">
            <v>Transporte</v>
          </cell>
          <cell r="F858" t="str">
            <v>AEROCIVIL</v>
          </cell>
          <cell r="G858" t="str">
            <v>Región Centro Oriente - Transporte</v>
          </cell>
          <cell r="H858">
            <v>5180</v>
          </cell>
          <cell r="I858" t="str">
            <v>Pasajeros movilizados en el Aeropuerto Internacional El Dorado (incluye pasajeros en tránsito)</v>
          </cell>
          <cell r="J858" t="str">
            <v>Resultado</v>
          </cell>
          <cell r="K858" t="str">
            <v>Sectorial</v>
          </cell>
          <cell r="L858" t="str">
            <v>SI</v>
          </cell>
          <cell r="M858" t="str">
            <v>NO</v>
          </cell>
          <cell r="N858" t="str">
            <v>NO</v>
          </cell>
          <cell r="O858" t="str">
            <v>SI</v>
          </cell>
          <cell r="P858" t="str">
            <v>Número (Millones)</v>
          </cell>
          <cell r="Q858" t="str">
            <v>Mensual</v>
          </cell>
          <cell r="R858" t="str">
            <v>Flujo</v>
          </cell>
          <cell r="S858">
            <v>27.4</v>
          </cell>
          <cell r="T858">
            <v>30.4</v>
          </cell>
          <cell r="U858">
            <v>32.799999999999997</v>
          </cell>
          <cell r="V858">
            <v>35.299999999999997</v>
          </cell>
          <cell r="W858">
            <v>37.799999999999997</v>
          </cell>
          <cell r="X858">
            <v>37.799999999999997</v>
          </cell>
          <cell r="Y858">
            <v>4.97</v>
          </cell>
          <cell r="Z858">
            <v>15.15</v>
          </cell>
          <cell r="AA858">
            <v>29.96</v>
          </cell>
          <cell r="AB858">
            <v>79.260000000000005</v>
          </cell>
          <cell r="AC858">
            <v>42429.208333333299</v>
          </cell>
          <cell r="AD858">
            <v>42473.716179513904</v>
          </cell>
          <cell r="AE858" t="str">
            <v>En el periodo comprendido entre enero y marzo de 2016, se movilizaron a través del aeropuerto El Dorado un total de 7.46 millones de pasajeros, lo que representa un crecimiento de 7.98% con relación al primer trimestre del año 2015.</v>
          </cell>
          <cell r="AF858">
            <v>42460.208333333299</v>
          </cell>
          <cell r="AG858">
            <v>42494.468001770801</v>
          </cell>
          <cell r="AH858" t="str">
            <v>Eduardo Enrique Tovar Añez</v>
          </cell>
          <cell r="AI858" t="str">
            <v>eduardo.tovar@aerocivil.gov.co</v>
          </cell>
          <cell r="AJ858">
            <v>30</v>
          </cell>
          <cell r="AK858">
            <v>42458.208333333299</v>
          </cell>
          <cell r="AL858">
            <v>18</v>
          </cell>
        </row>
        <row r="859">
          <cell r="A859">
            <v>5224</v>
          </cell>
          <cell r="B859" t="str">
            <v>Todos por un Nuevo País</v>
          </cell>
          <cell r="C859" t="str">
            <v>Estrategias regionales</v>
          </cell>
          <cell r="D859" t="str">
            <v>Conectividad para la integración y el desarrollo productivo sostenible de la región Centro-Oriente y Bogotá D.C.</v>
          </cell>
          <cell r="E859" t="str">
            <v>Transporte</v>
          </cell>
          <cell r="F859" t="str">
            <v>CORMAGDALENA</v>
          </cell>
          <cell r="G859" t="str">
            <v>Región Centro Oriente - Transporte</v>
          </cell>
          <cell r="H859">
            <v>5224</v>
          </cell>
          <cell r="I859" t="str">
            <v>Kilómetros de corredor fluvial mantenidos - Centro Oriente (Bogotá, Santander, Boyacá y Cundinamarca)</v>
          </cell>
          <cell r="J859" t="str">
            <v>Producto</v>
          </cell>
          <cell r="K859" t="str">
            <v>Sectorial</v>
          </cell>
          <cell r="L859" t="str">
            <v>NO</v>
          </cell>
          <cell r="M859" t="str">
            <v>NO</v>
          </cell>
          <cell r="N859" t="str">
            <v>NO</v>
          </cell>
          <cell r="O859" t="str">
            <v>SI</v>
          </cell>
          <cell r="P859" t="str">
            <v>Kilómetros</v>
          </cell>
          <cell r="Q859" t="str">
            <v>Mensual</v>
          </cell>
          <cell r="R859" t="str">
            <v>Stock</v>
          </cell>
          <cell r="S859">
            <v>390</v>
          </cell>
          <cell r="T859">
            <v>390</v>
          </cell>
          <cell r="U859">
            <v>390</v>
          </cell>
          <cell r="V859">
            <v>390</v>
          </cell>
          <cell r="W859">
            <v>390</v>
          </cell>
          <cell r="X859">
            <v>390</v>
          </cell>
          <cell r="Y859">
            <v>390</v>
          </cell>
          <cell r="Z859">
            <v>100</v>
          </cell>
          <cell r="AA859">
            <v>390</v>
          </cell>
          <cell r="AB859">
            <v>100</v>
          </cell>
          <cell r="AC859">
            <v>42490.208333333299</v>
          </cell>
          <cell r="AD859">
            <v>42496.411251006903</v>
          </cell>
          <cell r="AE859" t="str">
            <v>Kilómetros de hidrovía en el tramo Centro Oriente (Bogotá, Santander, Boyacá y Cundinamarca) del Río Magdalena puestos al servicio público de transporte fluvial las 24 horas del día; asegurando para estos kilómetros nivel de calidad de profundidad, ancho,</v>
          </cell>
          <cell r="AF859">
            <v>42490.208333333299</v>
          </cell>
          <cell r="AG859">
            <v>42496.411250810197</v>
          </cell>
          <cell r="AH859" t="str">
            <v>Lyda Patricia Alvarez</v>
          </cell>
          <cell r="AI859" t="str">
            <v>Lyda.alvarez@cormagdalena.gov.co</v>
          </cell>
          <cell r="AJ859">
            <v>7</v>
          </cell>
          <cell r="AK859">
            <v>42520.208333333299</v>
          </cell>
          <cell r="AL859">
            <v>-20</v>
          </cell>
        </row>
        <row r="860">
          <cell r="A860">
            <v>5187</v>
          </cell>
          <cell r="B860" t="str">
            <v>Todos por un Nuevo País</v>
          </cell>
          <cell r="C860" t="str">
            <v>Estrategias regionales</v>
          </cell>
          <cell r="D860" t="str">
            <v>Conectividad para la integración y el desarrollo productivo sostenible de la región Centro-Oriente y Bogotá D.C.</v>
          </cell>
          <cell r="E860" t="str">
            <v>Transporte</v>
          </cell>
          <cell r="F860" t="str">
            <v>MINTRANSPORTE</v>
          </cell>
          <cell r="G860" t="str">
            <v>Región Centro Oriente - Transporte</v>
          </cell>
          <cell r="H860">
            <v>5187</v>
          </cell>
          <cell r="I860" t="str">
            <v>Porcentaje de red vial nacional primaria en buen estado en la Región Centro Oriente</v>
          </cell>
          <cell r="J860" t="str">
            <v>Producto</v>
          </cell>
          <cell r="K860" t="str">
            <v>Sectorial</v>
          </cell>
          <cell r="L860" t="str">
            <v>SI</v>
          </cell>
          <cell r="M860" t="str">
            <v>NO</v>
          </cell>
          <cell r="N860" t="str">
            <v>NO</v>
          </cell>
          <cell r="O860" t="str">
            <v>SI</v>
          </cell>
          <cell r="P860" t="str">
            <v>Porcentaje</v>
          </cell>
          <cell r="Q860" t="str">
            <v>Trimestral</v>
          </cell>
          <cell r="R860" t="str">
            <v>Capacidad</v>
          </cell>
          <cell r="S860">
            <v>42</v>
          </cell>
          <cell r="T860">
            <v>44</v>
          </cell>
          <cell r="U860">
            <v>47</v>
          </cell>
          <cell r="V860">
            <v>49</v>
          </cell>
          <cell r="W860">
            <v>50</v>
          </cell>
          <cell r="X860">
            <v>50</v>
          </cell>
          <cell r="Y860">
            <v>44.18</v>
          </cell>
          <cell r="Z860">
            <v>43.6</v>
          </cell>
          <cell r="AA860">
            <v>44.18</v>
          </cell>
          <cell r="AB860">
            <v>27.25</v>
          </cell>
          <cell r="AC860">
            <v>42460.208333333299</v>
          </cell>
          <cell r="AD860">
            <v>42496.624296759299</v>
          </cell>
          <cell r="AE860" t="str">
            <v xml:space="preserve">44,18% de la Red Vial primaria en la Región Centro Oriente se encuentra en Buen estado. </v>
          </cell>
          <cell r="AF860">
            <v>42460.208333333299</v>
          </cell>
          <cell r="AG860">
            <v>42496.6242965278</v>
          </cell>
          <cell r="AH860" t="str">
            <v>Carlos Alberto Sarabia Mancini</v>
          </cell>
          <cell r="AI860" t="str">
            <v>csarabia@mintransporte.gov.co</v>
          </cell>
          <cell r="AJ860">
            <v>30</v>
          </cell>
          <cell r="AK860">
            <v>42551.208333333299</v>
          </cell>
          <cell r="AL860">
            <v>-73</v>
          </cell>
        </row>
        <row r="861">
          <cell r="A861">
            <v>5191</v>
          </cell>
          <cell r="B861" t="str">
            <v>Todos por un Nuevo País</v>
          </cell>
          <cell r="C861" t="str">
            <v>Estrategias regionales</v>
          </cell>
          <cell r="D861" t="str">
            <v>Conectividad para la integración y el desarrollo productivo sostenible de la región Centro-Oriente y Bogotá D.C.</v>
          </cell>
          <cell r="E861" t="str">
            <v>Transporte</v>
          </cell>
          <cell r="F861" t="str">
            <v>MINTRANSPORTE</v>
          </cell>
          <cell r="G861" t="str">
            <v>Región Centro Oriente - Transporte</v>
          </cell>
          <cell r="H861">
            <v>5191</v>
          </cell>
          <cell r="I861" t="str">
            <v>Porcentaje de viajes realizados asociados a movilidad activa cuantificada en la Región Centro Oriente.</v>
          </cell>
          <cell r="J861" t="str">
            <v>Resultado</v>
          </cell>
          <cell r="K861" t="str">
            <v>Sectorial</v>
          </cell>
          <cell r="L861" t="str">
            <v>SI</v>
          </cell>
          <cell r="M861" t="str">
            <v>SI</v>
          </cell>
          <cell r="N861" t="str">
            <v>NO</v>
          </cell>
          <cell r="O861" t="str">
            <v>SI</v>
          </cell>
          <cell r="P861" t="str">
            <v>Porcentaje</v>
          </cell>
          <cell r="Q861" t="str">
            <v>Trimestral</v>
          </cell>
          <cell r="R861" t="str">
            <v>Stock</v>
          </cell>
          <cell r="S861">
            <v>39</v>
          </cell>
          <cell r="T861">
            <v>39</v>
          </cell>
          <cell r="U861">
            <v>39</v>
          </cell>
          <cell r="V861">
            <v>39</v>
          </cell>
          <cell r="W861">
            <v>39</v>
          </cell>
          <cell r="X861">
            <v>39</v>
          </cell>
          <cell r="Y861">
            <v>0</v>
          </cell>
          <cell r="Z861">
            <v>0</v>
          </cell>
          <cell r="AA861">
            <v>0</v>
          </cell>
          <cell r="AB861">
            <v>0</v>
          </cell>
          <cell r="AC861">
            <v>0</v>
          </cell>
          <cell r="AD861">
            <v>0</v>
          </cell>
          <cell r="AE861" t="str">
            <v>En la zona centro oriente se movilizaron cerca de 3.000.000 millones de pasajeros a través de los sistemas de transportes con lo cual se presentó una disminución de cerca del 3% propia del periodo de estacionalidad.</v>
          </cell>
          <cell r="AF861">
            <v>42400.208333333299</v>
          </cell>
          <cell r="AG861">
            <v>42495.6166326042</v>
          </cell>
          <cell r="AH861" t="str">
            <v>Walid David Jalil Nasser</v>
          </cell>
          <cell r="AI861" t="str">
            <v>wdavid@mintransporte.gov.co</v>
          </cell>
          <cell r="AJ861">
            <v>30</v>
          </cell>
          <cell r="AK861">
            <v>0</v>
          </cell>
          <cell r="AL861">
            <v>0</v>
          </cell>
        </row>
        <row r="862">
          <cell r="A862">
            <v>5194</v>
          </cell>
          <cell r="B862" t="str">
            <v>Todos por un Nuevo País</v>
          </cell>
          <cell r="C862" t="str">
            <v>Estrategias regionales</v>
          </cell>
          <cell r="D862" t="str">
            <v>Conectividad para la integración y el desarrollo productivo sostenible de la región Centro-Oriente y Bogotá D.C.</v>
          </cell>
          <cell r="E862" t="str">
            <v>Transporte</v>
          </cell>
          <cell r="F862" t="str">
            <v>MINTRANSPORTE</v>
          </cell>
          <cell r="G862" t="str">
            <v>Región Centro Oriente - Transporte</v>
          </cell>
          <cell r="H862">
            <v>5194</v>
          </cell>
          <cell r="I862" t="str">
            <v>Espacios de Infraestructura dedicada a la intermodalidad en la Región Centro Oriente.</v>
          </cell>
          <cell r="J862" t="str">
            <v>Producto</v>
          </cell>
          <cell r="K862" t="str">
            <v>Sectorial</v>
          </cell>
          <cell r="L862" t="str">
            <v>SI</v>
          </cell>
          <cell r="M862" t="str">
            <v>SI</v>
          </cell>
          <cell r="N862" t="str">
            <v>NO</v>
          </cell>
          <cell r="O862" t="str">
            <v>SI</v>
          </cell>
          <cell r="P862" t="str">
            <v>Número</v>
          </cell>
          <cell r="Q862" t="str">
            <v>Trimestral</v>
          </cell>
          <cell r="R862" t="str">
            <v>Capacidad</v>
          </cell>
          <cell r="S862">
            <v>20</v>
          </cell>
          <cell r="T862">
            <v>21</v>
          </cell>
          <cell r="U862">
            <v>21</v>
          </cell>
          <cell r="V862">
            <v>21</v>
          </cell>
          <cell r="W862">
            <v>25</v>
          </cell>
          <cell r="X862">
            <v>25</v>
          </cell>
          <cell r="Y862">
            <v>0</v>
          </cell>
          <cell r="Z862">
            <v>0</v>
          </cell>
          <cell r="AA862">
            <v>0</v>
          </cell>
          <cell r="AB862">
            <v>0</v>
          </cell>
          <cell r="AC862">
            <v>0</v>
          </cell>
          <cell r="AD862">
            <v>0</v>
          </cell>
          <cell r="AE862">
            <v>0</v>
          </cell>
          <cell r="AF862">
            <v>0</v>
          </cell>
          <cell r="AG862">
            <v>0</v>
          </cell>
          <cell r="AH862" t="str">
            <v>Walid David Jalil Nasser</v>
          </cell>
          <cell r="AI862" t="str">
            <v>wdavid@mintransporte.gov.co</v>
          </cell>
          <cell r="AJ862">
            <v>30</v>
          </cell>
          <cell r="AK862">
            <v>0</v>
          </cell>
          <cell r="AL862">
            <v>0</v>
          </cell>
        </row>
        <row r="863">
          <cell r="A863">
            <v>5119</v>
          </cell>
          <cell r="B863" t="str">
            <v>Todos por un Nuevo País</v>
          </cell>
          <cell r="C863" t="str">
            <v>Estrategias regionales</v>
          </cell>
          <cell r="D863" t="str">
            <v>Conectividad para la integración y el desarrollo productivo sostenible de la región Centro-Oriente y Bogotá D.C.</v>
          </cell>
          <cell r="E863" t="str">
            <v>Vivienda</v>
          </cell>
          <cell r="F863" t="str">
            <v>MinVivienda</v>
          </cell>
          <cell r="G863" t="str">
            <v>Región Centro Oriente - Vivienda</v>
          </cell>
          <cell r="H863">
            <v>5119</v>
          </cell>
          <cell r="I863" t="str">
            <v>Porcentaje de hogares urbanos en situación de déficit cuantitativo de vivienda - Centro Oriente</v>
          </cell>
          <cell r="J863" t="str">
            <v>Producto</v>
          </cell>
          <cell r="K863" t="str">
            <v>Sectorial</v>
          </cell>
          <cell r="L863" t="str">
            <v>SI</v>
          </cell>
          <cell r="M863" t="str">
            <v>NO</v>
          </cell>
          <cell r="N863" t="str">
            <v>NO</v>
          </cell>
          <cell r="O863" t="str">
            <v>SI</v>
          </cell>
          <cell r="P863" t="str">
            <v>Porcentaje</v>
          </cell>
          <cell r="Q863" t="str">
            <v>Anual</v>
          </cell>
          <cell r="R863" t="str">
            <v>Reducción</v>
          </cell>
          <cell r="S863">
            <v>5.6</v>
          </cell>
          <cell r="T863">
            <v>5.4</v>
          </cell>
          <cell r="U863">
            <v>5.0999999999999996</v>
          </cell>
          <cell r="V863">
            <v>4.5999999999999996</v>
          </cell>
          <cell r="W863">
            <v>4.2</v>
          </cell>
          <cell r="X863">
            <v>4.2</v>
          </cell>
          <cell r="Y863">
            <v>0</v>
          </cell>
          <cell r="Z863">
            <v>0</v>
          </cell>
          <cell r="AA863">
            <v>0</v>
          </cell>
          <cell r="AB863">
            <v>0</v>
          </cell>
          <cell r="AC863">
            <v>0</v>
          </cell>
          <cell r="AD863">
            <v>0</v>
          </cell>
          <cell r="AE863">
            <v>0</v>
          </cell>
          <cell r="AF863">
            <v>0</v>
          </cell>
          <cell r="AG863">
            <v>0</v>
          </cell>
          <cell r="AH863" t="str">
            <v>Diana Margarita Barrera Cruz</v>
          </cell>
          <cell r="AI863" t="str">
            <v>dbarrera@minvivienda.gov.co</v>
          </cell>
          <cell r="AJ863">
            <v>120</v>
          </cell>
          <cell r="AK863">
            <v>0</v>
          </cell>
          <cell r="AL863">
            <v>0</v>
          </cell>
        </row>
        <row r="864">
          <cell r="A864">
            <v>5122</v>
          </cell>
          <cell r="B864" t="str">
            <v>Todos por un Nuevo País</v>
          </cell>
          <cell r="C864" t="str">
            <v>Estrategias regionales</v>
          </cell>
          <cell r="D864" t="str">
            <v>Conectividad para la integración y el desarrollo productivo sostenible de la región Centro-Oriente y Bogotá D.C.</v>
          </cell>
          <cell r="E864" t="str">
            <v>Vivienda</v>
          </cell>
          <cell r="F864" t="str">
            <v>MinVivienda</v>
          </cell>
          <cell r="G864" t="str">
            <v>Región Centro Oriente - Vivienda</v>
          </cell>
          <cell r="H864">
            <v>5122</v>
          </cell>
          <cell r="I864" t="str">
            <v>Nuevos cupos asignados para vivienda urbana nueva en la región Centro Oriente</v>
          </cell>
          <cell r="J864" t="str">
            <v>Producto</v>
          </cell>
          <cell r="K864" t="str">
            <v>Sectorial</v>
          </cell>
          <cell r="L864" t="str">
            <v>SI</v>
          </cell>
          <cell r="M864" t="str">
            <v>NO</v>
          </cell>
          <cell r="N864" t="str">
            <v>NO</v>
          </cell>
          <cell r="O864" t="str">
            <v>SI</v>
          </cell>
          <cell r="P864" t="str">
            <v>Cupos</v>
          </cell>
          <cell r="Q864" t="str">
            <v>Mensual</v>
          </cell>
          <cell r="R864" t="str">
            <v>Acumulado</v>
          </cell>
          <cell r="S864">
            <v>33824</v>
          </cell>
          <cell r="T864">
            <v>5000</v>
          </cell>
          <cell r="U864">
            <v>6500</v>
          </cell>
          <cell r="V864">
            <v>6500</v>
          </cell>
          <cell r="W864">
            <v>6000</v>
          </cell>
          <cell r="X864">
            <v>24000</v>
          </cell>
          <cell r="Y864">
            <v>1783</v>
          </cell>
          <cell r="Z864">
            <v>27.431000000000001</v>
          </cell>
          <cell r="AA864">
            <v>8015</v>
          </cell>
          <cell r="AB864">
            <v>33.396000000000001</v>
          </cell>
          <cell r="AC864">
            <v>42460.208333333299</v>
          </cell>
          <cell r="AD864">
            <v>42501.424668831001</v>
          </cell>
          <cell r="AE864" t="str">
            <v>Durante el mes de marzo se habilitaron 107 hogares en el marco del Programa Mi Casa, se iniciaron 322 soluciones de vivienda de interés prioritario en el Programa VIPA, se iniciaron 589 soluciones de vivienda de interés social y prioritario en el programa</v>
          </cell>
          <cell r="AF864">
            <v>42460.208333333299</v>
          </cell>
          <cell r="AG864">
            <v>42501.424668669002</v>
          </cell>
          <cell r="AH864" t="str">
            <v>Alejandro Quintero Romero</v>
          </cell>
          <cell r="AI864" t="str">
            <v>alquintero@minvivienda.gov.co</v>
          </cell>
          <cell r="AJ864">
            <v>30</v>
          </cell>
          <cell r="AK864">
            <v>42490.208333333299</v>
          </cell>
          <cell r="AL864">
            <v>-13</v>
          </cell>
        </row>
        <row r="865">
          <cell r="A865">
            <v>5034</v>
          </cell>
          <cell r="B865" t="str">
            <v>Todos por un Nuevo País</v>
          </cell>
          <cell r="C865" t="str">
            <v>Estrategias regionales</v>
          </cell>
          <cell r="D865" t="str">
            <v>Pacífico: desarrollo socioeconómico con equidad, integración y sostenibilidad ambiental</v>
          </cell>
          <cell r="E865" t="str">
            <v>Agropecuario</v>
          </cell>
          <cell r="F865" t="str">
            <v>MINAGRICULTURA</v>
          </cell>
          <cell r="G865" t="str">
            <v>Región Pacífico - Agricultura</v>
          </cell>
          <cell r="H865">
            <v>5034</v>
          </cell>
          <cell r="I865" t="str">
            <v>Soluciones de vivienda rural entregadas - Pacífico</v>
          </cell>
          <cell r="J865" t="str">
            <v>Producto</v>
          </cell>
          <cell r="K865" t="str">
            <v>Sectorial</v>
          </cell>
          <cell r="L865" t="str">
            <v>SI</v>
          </cell>
          <cell r="M865" t="str">
            <v>SI</v>
          </cell>
          <cell r="N865" t="str">
            <v>NO</v>
          </cell>
          <cell r="O865" t="str">
            <v>SI</v>
          </cell>
          <cell r="P865" t="str">
            <v xml:space="preserve">Soluciones de Vivienda Rural </v>
          </cell>
          <cell r="Q865" t="str">
            <v>Mensual</v>
          </cell>
          <cell r="R865" t="str">
            <v>Acumulado</v>
          </cell>
          <cell r="S865">
            <v>13408</v>
          </cell>
          <cell r="T865">
            <v>0</v>
          </cell>
          <cell r="U865">
            <v>0</v>
          </cell>
          <cell r="V865">
            <v>0</v>
          </cell>
          <cell r="W865">
            <v>0</v>
          </cell>
          <cell r="X865">
            <v>19136</v>
          </cell>
          <cell r="Y865">
            <v>1193</v>
          </cell>
          <cell r="Z865">
            <v>0</v>
          </cell>
          <cell r="AA865">
            <v>5398</v>
          </cell>
          <cell r="AB865">
            <v>28.209</v>
          </cell>
          <cell r="AC865">
            <v>42490.208333333299</v>
          </cell>
          <cell r="AD865">
            <v>42501.432981562502</v>
          </cell>
          <cell r="AE865" t="str">
            <v xml:space="preserve">En lo corrido de 2016, el MADR a través del Banco Agrario, logró entregar 1.193 soluciones de vivienda de interés social rural en la zona rural dispersa de 2 departamentos de la región pacifico (para población campesina y desplazada), a igual cantidad de </v>
          </cell>
          <cell r="AF865">
            <v>42490.208333333299</v>
          </cell>
          <cell r="AG865">
            <v>42501.432981400503</v>
          </cell>
          <cell r="AH865" t="str">
            <v>Héctor Julio Álvarez Rivero</v>
          </cell>
          <cell r="AI865" t="str">
            <v>hector.alvarez@minagricultura.gov.co</v>
          </cell>
          <cell r="AJ865">
            <v>12</v>
          </cell>
          <cell r="AK865">
            <v>42520.208333333299</v>
          </cell>
          <cell r="AL865">
            <v>-25</v>
          </cell>
        </row>
        <row r="866">
          <cell r="A866">
            <v>5035</v>
          </cell>
          <cell r="B866" t="str">
            <v>Todos por un Nuevo País</v>
          </cell>
          <cell r="C866" t="str">
            <v>Estrategias regionales</v>
          </cell>
          <cell r="D866" t="str">
            <v>Pacífico: desarrollo socioeconómico con equidad, integración y sostenibilidad ambiental</v>
          </cell>
          <cell r="E866" t="str">
            <v>Agropecuario</v>
          </cell>
          <cell r="F866" t="str">
            <v>MINAGRICULTURA</v>
          </cell>
          <cell r="G866" t="str">
            <v>Región Pacífico - Agricultura</v>
          </cell>
          <cell r="H866">
            <v>5035</v>
          </cell>
          <cell r="I866" t="str">
            <v>Familias formalizadas con los derechos de propiedad de la tierra  para los pequeños  productores de Nariño ( incluye la compra de tierras en Cauca-Nariño)</v>
          </cell>
          <cell r="J866" t="str">
            <v>Producto</v>
          </cell>
          <cell r="K866" t="str">
            <v>Sectorial</v>
          </cell>
          <cell r="L866" t="str">
            <v>SI</v>
          </cell>
          <cell r="M866" t="str">
            <v>SI</v>
          </cell>
          <cell r="N866" t="str">
            <v>NO</v>
          </cell>
          <cell r="O866" t="str">
            <v>SI</v>
          </cell>
          <cell r="P866" t="str">
            <v>Pendiente</v>
          </cell>
          <cell r="Q866" t="str">
            <v>Trimestral</v>
          </cell>
          <cell r="R866" t="str">
            <v>Acumulado</v>
          </cell>
          <cell r="S866">
            <v>0</v>
          </cell>
          <cell r="T866">
            <v>0</v>
          </cell>
          <cell r="U866">
            <v>0</v>
          </cell>
          <cell r="V866">
            <v>0</v>
          </cell>
          <cell r="W866">
            <v>0</v>
          </cell>
          <cell r="X866">
            <v>6543</v>
          </cell>
          <cell r="Y866">
            <v>0</v>
          </cell>
          <cell r="Z866">
            <v>0</v>
          </cell>
          <cell r="AA866">
            <v>0</v>
          </cell>
          <cell r="AB866">
            <v>0</v>
          </cell>
          <cell r="AC866">
            <v>0</v>
          </cell>
          <cell r="AD866">
            <v>0</v>
          </cell>
          <cell r="AE866">
            <v>0</v>
          </cell>
          <cell r="AF866">
            <v>0</v>
          </cell>
          <cell r="AG866">
            <v>0</v>
          </cell>
          <cell r="AH866" t="str">
            <v>Samuel Zambrano Canizales</v>
          </cell>
          <cell r="AI866" t="str">
            <v>samuel.zambrano@minagricultura.gov.co</v>
          </cell>
          <cell r="AJ866">
            <v>0</v>
          </cell>
          <cell r="AK866">
            <v>0</v>
          </cell>
          <cell r="AL866">
            <v>0</v>
          </cell>
        </row>
        <row r="867">
          <cell r="A867">
            <v>5036</v>
          </cell>
          <cell r="B867" t="str">
            <v>Todos por un Nuevo País</v>
          </cell>
          <cell r="C867" t="str">
            <v>Estrategias regionales</v>
          </cell>
          <cell r="D867" t="str">
            <v>Pacífico: desarrollo socioeconómico con equidad, integración y sostenibilidad ambiental</v>
          </cell>
          <cell r="E867" t="str">
            <v>Agropecuario</v>
          </cell>
          <cell r="F867" t="str">
            <v>MINAGRICULTURA</v>
          </cell>
          <cell r="G867" t="str">
            <v>Región Pacífico - Agricultura</v>
          </cell>
          <cell r="H867">
            <v>5036</v>
          </cell>
          <cell r="I867" t="str">
            <v>Predios formalizados o regularizados para el desarrollo rural - Pacífico</v>
          </cell>
          <cell r="J867" t="str">
            <v>Producto</v>
          </cell>
          <cell r="K867" t="str">
            <v>Sectorial</v>
          </cell>
          <cell r="L867" t="str">
            <v>SI</v>
          </cell>
          <cell r="M867" t="str">
            <v>SI</v>
          </cell>
          <cell r="N867" t="str">
            <v>NO</v>
          </cell>
          <cell r="O867" t="str">
            <v>SI</v>
          </cell>
          <cell r="P867" t="str">
            <v>Predios</v>
          </cell>
          <cell r="Q867" t="str">
            <v>Mensual</v>
          </cell>
          <cell r="R867" t="str">
            <v>Acumulado</v>
          </cell>
          <cell r="S867">
            <v>0</v>
          </cell>
          <cell r="T867">
            <v>1400</v>
          </cell>
          <cell r="U867">
            <v>1400</v>
          </cell>
          <cell r="V867">
            <v>1390</v>
          </cell>
          <cell r="W867">
            <v>1390</v>
          </cell>
          <cell r="X867">
            <v>5580</v>
          </cell>
          <cell r="Y867">
            <v>164</v>
          </cell>
          <cell r="Z867">
            <v>11.71</v>
          </cell>
          <cell r="AA867">
            <v>1052</v>
          </cell>
          <cell r="AB867">
            <v>18.850000000000001</v>
          </cell>
          <cell r="AC867">
            <v>42460.208333333299</v>
          </cell>
          <cell r="AD867">
            <v>42496.706329895802</v>
          </cell>
          <cell r="AE867" t="str">
            <v>Los datos corresponden a lo ejecutado por el Programa de Formalizacion del M ministerio, según prorrogas de los Convenios 2015 y 2014, ya que para el 2016 la ANT asumirá estas funciones, al igual que las del INCODER</v>
          </cell>
          <cell r="AF867">
            <v>42460.208333333299</v>
          </cell>
          <cell r="AG867">
            <v>42496.706329745401</v>
          </cell>
          <cell r="AH867" t="str">
            <v>Ana Mónica Vargas Suárez</v>
          </cell>
          <cell r="AI867" t="str">
            <v>ana.vargas@minagricultura.gov.co</v>
          </cell>
          <cell r="AJ867">
            <v>5</v>
          </cell>
          <cell r="AK867">
            <v>42490.208333333299</v>
          </cell>
          <cell r="AL867">
            <v>12</v>
          </cell>
        </row>
        <row r="868">
          <cell r="A868">
            <v>5037</v>
          </cell>
          <cell r="B868" t="str">
            <v>Todos por un Nuevo País</v>
          </cell>
          <cell r="C868" t="str">
            <v>Estrategias regionales</v>
          </cell>
          <cell r="D868" t="str">
            <v>Pacífico: desarrollo socioeconómico con equidad, integración y sostenibilidad ambiental</v>
          </cell>
          <cell r="E868" t="str">
            <v>Agropecuario</v>
          </cell>
          <cell r="F868" t="str">
            <v>MINAGRICULTURA</v>
          </cell>
          <cell r="G868" t="str">
            <v>Región Pacífico - Agricultura</v>
          </cell>
          <cell r="H868">
            <v>5037</v>
          </cell>
          <cell r="I868" t="str">
            <v>Hectáreas de constitución de resguardos indígenas - Pacífico</v>
          </cell>
          <cell r="J868" t="str">
            <v>Producto</v>
          </cell>
          <cell r="K868" t="str">
            <v>Sectorial</v>
          </cell>
          <cell r="L868" t="str">
            <v>SI</v>
          </cell>
          <cell r="M868" t="str">
            <v>NO</v>
          </cell>
          <cell r="N868" t="str">
            <v>NO</v>
          </cell>
          <cell r="O868" t="str">
            <v>SI</v>
          </cell>
          <cell r="P868" t="str">
            <v>Hectáreas</v>
          </cell>
          <cell r="Q868" t="str">
            <v>Mensual</v>
          </cell>
          <cell r="R868" t="str">
            <v>Acumulado</v>
          </cell>
          <cell r="S868">
            <v>0</v>
          </cell>
          <cell r="T868">
            <v>2015</v>
          </cell>
          <cell r="U868">
            <v>1900</v>
          </cell>
          <cell r="V868">
            <v>1550</v>
          </cell>
          <cell r="W868">
            <v>981</v>
          </cell>
          <cell r="X868">
            <v>6446</v>
          </cell>
          <cell r="Y868">
            <v>0</v>
          </cell>
          <cell r="Z868">
            <v>0</v>
          </cell>
          <cell r="AA868">
            <v>0</v>
          </cell>
          <cell r="AB868">
            <v>0</v>
          </cell>
          <cell r="AC868">
            <v>0</v>
          </cell>
          <cell r="AD868">
            <v>0</v>
          </cell>
          <cell r="AE868">
            <v>0</v>
          </cell>
          <cell r="AF868">
            <v>0</v>
          </cell>
          <cell r="AG868">
            <v>0</v>
          </cell>
          <cell r="AH868" t="str">
            <v>Giovanni Alberto Rocha Mahecha</v>
          </cell>
          <cell r="AI868" t="str">
            <v>grocha@incoder.gov.co</v>
          </cell>
          <cell r="AJ868">
            <v>5</v>
          </cell>
          <cell r="AK868">
            <v>0</v>
          </cell>
          <cell r="AL868">
            <v>0</v>
          </cell>
        </row>
        <row r="869">
          <cell r="A869">
            <v>5038</v>
          </cell>
          <cell r="B869" t="str">
            <v>Todos por un Nuevo País</v>
          </cell>
          <cell r="C869" t="str">
            <v>Estrategias regionales</v>
          </cell>
          <cell r="D869" t="str">
            <v>Pacífico: desarrollo socioeconómico con equidad, integración y sostenibilidad ambiental</v>
          </cell>
          <cell r="E869" t="str">
            <v>Agropecuario</v>
          </cell>
          <cell r="F869" t="str">
            <v>MINAGRICULTURA</v>
          </cell>
          <cell r="G869" t="str">
            <v>Región Pacífico - Agricultura</v>
          </cell>
          <cell r="H869">
            <v>5038</v>
          </cell>
          <cell r="I869" t="str">
            <v>Familias beneficiadas con el Plan Específico para el acceso a la tierra para las comunidades indígenas - Pacífico</v>
          </cell>
          <cell r="J869" t="str">
            <v>Producto</v>
          </cell>
          <cell r="K869" t="str">
            <v>Sectorial</v>
          </cell>
          <cell r="L869" t="str">
            <v>SI</v>
          </cell>
          <cell r="M869" t="str">
            <v>SI</v>
          </cell>
          <cell r="N869" t="str">
            <v>NO</v>
          </cell>
          <cell r="O869" t="str">
            <v>SI</v>
          </cell>
          <cell r="P869" t="str">
            <v>Familias</v>
          </cell>
          <cell r="Q869" t="str">
            <v>Trimestral</v>
          </cell>
          <cell r="R869" t="str">
            <v>Acumulado</v>
          </cell>
          <cell r="S869">
            <v>0</v>
          </cell>
          <cell r="T869">
            <v>250</v>
          </cell>
          <cell r="U869">
            <v>320</v>
          </cell>
          <cell r="V869">
            <v>475</v>
          </cell>
          <cell r="W869">
            <v>655</v>
          </cell>
          <cell r="X869">
            <v>1700</v>
          </cell>
          <cell r="Y869">
            <v>0</v>
          </cell>
          <cell r="Z869">
            <v>0</v>
          </cell>
          <cell r="AA869">
            <v>0</v>
          </cell>
          <cell r="AB869">
            <v>0</v>
          </cell>
          <cell r="AC869">
            <v>0</v>
          </cell>
          <cell r="AD869">
            <v>0</v>
          </cell>
          <cell r="AE869">
            <v>0</v>
          </cell>
          <cell r="AF869">
            <v>0</v>
          </cell>
          <cell r="AG869">
            <v>0</v>
          </cell>
          <cell r="AH869" t="str">
            <v>Giovanni Alberto Rocha Mahecha</v>
          </cell>
          <cell r="AI869" t="str">
            <v>grocha@incoder.gov.co</v>
          </cell>
          <cell r="AJ869">
            <v>5</v>
          </cell>
          <cell r="AK869">
            <v>0</v>
          </cell>
          <cell r="AL869">
            <v>0</v>
          </cell>
        </row>
        <row r="870">
          <cell r="A870">
            <v>5045</v>
          </cell>
          <cell r="B870" t="str">
            <v>Todos por un Nuevo País</v>
          </cell>
          <cell r="C870" t="str">
            <v>Estrategias regionales</v>
          </cell>
          <cell r="D870" t="str">
            <v>Pacífico: desarrollo socioeconómico con equidad, integración y sostenibilidad ambiental</v>
          </cell>
          <cell r="E870" t="str">
            <v>Agropecuario</v>
          </cell>
          <cell r="F870" t="str">
            <v>MINAGRICULTURA</v>
          </cell>
          <cell r="G870" t="str">
            <v>Región Pacífico - Agricultura</v>
          </cell>
          <cell r="H870">
            <v>5045</v>
          </cell>
          <cell r="I870" t="str">
            <v>Astillero implementado - Pacífico</v>
          </cell>
          <cell r="J870" t="str">
            <v>Producto</v>
          </cell>
          <cell r="K870" t="str">
            <v>Sectorial</v>
          </cell>
          <cell r="L870" t="str">
            <v>SI</v>
          </cell>
          <cell r="M870" t="str">
            <v>SI</v>
          </cell>
          <cell r="N870" t="str">
            <v>NO</v>
          </cell>
          <cell r="O870" t="str">
            <v>SI</v>
          </cell>
          <cell r="P870" t="str">
            <v>Astilleros</v>
          </cell>
          <cell r="Q870" t="str">
            <v>Anual</v>
          </cell>
          <cell r="R870" t="str">
            <v>Acumulado</v>
          </cell>
          <cell r="S870">
            <v>0</v>
          </cell>
          <cell r="T870">
            <v>0</v>
          </cell>
          <cell r="U870">
            <v>0</v>
          </cell>
          <cell r="V870">
            <v>0</v>
          </cell>
          <cell r="W870">
            <v>1</v>
          </cell>
          <cell r="X870">
            <v>1</v>
          </cell>
          <cell r="Y870">
            <v>0</v>
          </cell>
          <cell r="Z870">
            <v>0</v>
          </cell>
          <cell r="AA870">
            <v>0</v>
          </cell>
          <cell r="AB870">
            <v>0</v>
          </cell>
          <cell r="AC870">
            <v>0</v>
          </cell>
          <cell r="AD870">
            <v>0</v>
          </cell>
          <cell r="AE870">
            <v>0</v>
          </cell>
          <cell r="AF870">
            <v>0</v>
          </cell>
          <cell r="AG870">
            <v>0</v>
          </cell>
          <cell r="AH870" t="str">
            <v>Luis Humberto Guzman Vergara</v>
          </cell>
          <cell r="AI870" t="str">
            <v>luis.guzman@minagricultura.gov.co</v>
          </cell>
          <cell r="AJ870">
            <v>30</v>
          </cell>
          <cell r="AK870">
            <v>0</v>
          </cell>
          <cell r="AL870">
            <v>0</v>
          </cell>
        </row>
        <row r="871">
          <cell r="A871">
            <v>5046</v>
          </cell>
          <cell r="B871" t="str">
            <v>Todos por un Nuevo País</v>
          </cell>
          <cell r="C871" t="str">
            <v>Estrategias regionales</v>
          </cell>
          <cell r="D871" t="str">
            <v>Pacífico: desarrollo socioeconómico con equidad, integración y sostenibilidad ambiental</v>
          </cell>
          <cell r="E871" t="str">
            <v>Agropecuario</v>
          </cell>
          <cell r="F871" t="str">
            <v>MINAGRICULTURA</v>
          </cell>
          <cell r="G871" t="str">
            <v>Región Pacífico - Agricultura</v>
          </cell>
          <cell r="H871">
            <v>5046</v>
          </cell>
          <cell r="I871" t="str">
            <v>Mecanismos de intervención integral en territorios rurales establecidos - Pacífico</v>
          </cell>
          <cell r="J871" t="str">
            <v>Resultado</v>
          </cell>
          <cell r="K871" t="str">
            <v>Sectorial</v>
          </cell>
          <cell r="L871" t="str">
            <v>SI</v>
          </cell>
          <cell r="M871" t="str">
            <v>SI</v>
          </cell>
          <cell r="N871" t="str">
            <v>NO</v>
          </cell>
          <cell r="O871" t="str">
            <v>SI</v>
          </cell>
          <cell r="P871" t="str">
            <v>Pendiente</v>
          </cell>
          <cell r="Q871" t="str">
            <v>Semestral</v>
          </cell>
          <cell r="R871" t="str">
            <v>Acumulado</v>
          </cell>
          <cell r="S871">
            <v>1</v>
          </cell>
          <cell r="T871">
            <v>0</v>
          </cell>
          <cell r="U871">
            <v>0</v>
          </cell>
          <cell r="V871">
            <v>0</v>
          </cell>
          <cell r="W871">
            <v>0</v>
          </cell>
          <cell r="X871">
            <v>2</v>
          </cell>
          <cell r="Y871">
            <v>0</v>
          </cell>
          <cell r="Z871">
            <v>0</v>
          </cell>
          <cell r="AA871">
            <v>0</v>
          </cell>
          <cell r="AB871">
            <v>0</v>
          </cell>
          <cell r="AC871">
            <v>0</v>
          </cell>
          <cell r="AD871">
            <v>0</v>
          </cell>
          <cell r="AE871" t="str">
            <v>Se adelantan acciones para determinar los departamentos de esta región, que se van a intervenir en la presente vigencia.</v>
          </cell>
          <cell r="AF871">
            <v>42400.208333333299</v>
          </cell>
          <cell r="AG871">
            <v>42468.631053044002</v>
          </cell>
          <cell r="AH871" t="str">
            <v>Fernando Puerto Chávez</v>
          </cell>
          <cell r="AI871" t="str">
            <v>fernando.puerto@minagricultura.gov.co</v>
          </cell>
          <cell r="AJ871">
            <v>0</v>
          </cell>
          <cell r="AK871">
            <v>0</v>
          </cell>
          <cell r="AL871">
            <v>0</v>
          </cell>
        </row>
        <row r="872">
          <cell r="A872">
            <v>5047</v>
          </cell>
          <cell r="B872" t="str">
            <v>Todos por un Nuevo País</v>
          </cell>
          <cell r="C872" t="str">
            <v>Estrategias regionales</v>
          </cell>
          <cell r="D872" t="str">
            <v>Pacífico: desarrollo socioeconómico con equidad, integración y sostenibilidad ambiental</v>
          </cell>
          <cell r="E872" t="str">
            <v>Agropecuario</v>
          </cell>
          <cell r="F872" t="str">
            <v>MINAGRICULTURA</v>
          </cell>
          <cell r="G872" t="str">
            <v>Región Pacífico - Agricultura</v>
          </cell>
          <cell r="H872">
            <v>5047</v>
          </cell>
          <cell r="I872" t="str">
            <v>Hogares con planes de negocios - Pacífico</v>
          </cell>
          <cell r="J872" t="str">
            <v>Producto</v>
          </cell>
          <cell r="K872" t="str">
            <v>Sectorial</v>
          </cell>
          <cell r="L872" t="str">
            <v>SI</v>
          </cell>
          <cell r="M872" t="str">
            <v>SI</v>
          </cell>
          <cell r="N872" t="str">
            <v>NO</v>
          </cell>
          <cell r="O872" t="str">
            <v>SI</v>
          </cell>
          <cell r="P872" t="str">
            <v>Hogares</v>
          </cell>
          <cell r="Q872" t="str">
            <v>Mensual</v>
          </cell>
          <cell r="R872" t="str">
            <v>Acumulado</v>
          </cell>
          <cell r="S872">
            <v>0</v>
          </cell>
          <cell r="T872">
            <v>0</v>
          </cell>
          <cell r="U872">
            <v>0</v>
          </cell>
          <cell r="V872">
            <v>0</v>
          </cell>
          <cell r="W872">
            <v>0</v>
          </cell>
          <cell r="X872">
            <v>7700</v>
          </cell>
          <cell r="Y872">
            <v>0</v>
          </cell>
          <cell r="Z872">
            <v>0</v>
          </cell>
          <cell r="AA872">
            <v>0</v>
          </cell>
          <cell r="AB872">
            <v>0</v>
          </cell>
          <cell r="AC872">
            <v>0</v>
          </cell>
          <cell r="AD872">
            <v>0</v>
          </cell>
          <cell r="AE872">
            <v>0</v>
          </cell>
          <cell r="AF872">
            <v>0</v>
          </cell>
          <cell r="AG872">
            <v>0</v>
          </cell>
          <cell r="AH872" t="str">
            <v>Fernando Puerto Chávez</v>
          </cell>
          <cell r="AI872" t="str">
            <v>fernando.puerto@minagricultura.gov.co</v>
          </cell>
          <cell r="AJ872">
            <v>5</v>
          </cell>
          <cell r="AK872">
            <v>0</v>
          </cell>
          <cell r="AL872">
            <v>0</v>
          </cell>
        </row>
        <row r="873">
          <cell r="A873">
            <v>5048</v>
          </cell>
          <cell r="B873" t="str">
            <v>Todos por un Nuevo País</v>
          </cell>
          <cell r="C873" t="str">
            <v>Estrategias regionales</v>
          </cell>
          <cell r="D873" t="str">
            <v>Pacífico: desarrollo socioeconómico con equidad, integración y sostenibilidad ambiental</v>
          </cell>
          <cell r="E873" t="str">
            <v>Agropecuario</v>
          </cell>
          <cell r="F873" t="str">
            <v>MINAGRICULTURA</v>
          </cell>
          <cell r="G873" t="str">
            <v>Región Pacífico - Agricultura</v>
          </cell>
          <cell r="H873">
            <v>5048</v>
          </cell>
          <cell r="I873" t="str">
            <v>Personas vinculadas a programas de asociatividad y desarrollo empresarial rural - Pacífico</v>
          </cell>
          <cell r="J873" t="str">
            <v>Producto</v>
          </cell>
          <cell r="K873" t="str">
            <v>Sectorial</v>
          </cell>
          <cell r="L873" t="str">
            <v>SI</v>
          </cell>
          <cell r="M873" t="str">
            <v>SI</v>
          </cell>
          <cell r="N873" t="str">
            <v>NO</v>
          </cell>
          <cell r="O873" t="str">
            <v>SI</v>
          </cell>
          <cell r="P873" t="str">
            <v>Personas</v>
          </cell>
          <cell r="Q873" t="str">
            <v>Trimestral</v>
          </cell>
          <cell r="R873" t="str">
            <v>Acumulado</v>
          </cell>
          <cell r="S873">
            <v>1775</v>
          </cell>
          <cell r="T873">
            <v>500</v>
          </cell>
          <cell r="U873">
            <v>550</v>
          </cell>
          <cell r="V873">
            <v>550</v>
          </cell>
          <cell r="W873">
            <v>477</v>
          </cell>
          <cell r="X873">
            <v>2077</v>
          </cell>
          <cell r="Y873">
            <v>0</v>
          </cell>
          <cell r="Z873">
            <v>0</v>
          </cell>
          <cell r="AA873">
            <v>6130</v>
          </cell>
          <cell r="AB873">
            <v>100</v>
          </cell>
          <cell r="AC873">
            <v>42460.208333333299</v>
          </cell>
          <cell r="AD873">
            <v>42468.615259259299</v>
          </cell>
          <cell r="AE873" t="str">
            <v>En el mes de Abril, se culminaron los ajustes a los términos de referencia de la nueva convocatoria a abrirse en el mes de Mayo de 2016. Para esta Región se tiene programado intervenir en los departamentos de Cauca, Nariño, Valle del Cauca y Choco.</v>
          </cell>
          <cell r="AF873">
            <v>42490.208333333299</v>
          </cell>
          <cell r="AG873">
            <v>42501.424612499999</v>
          </cell>
          <cell r="AH873" t="str">
            <v>Fernando Puerto Chávez</v>
          </cell>
          <cell r="AI873" t="str">
            <v>fernando.puerto@minagricultura.gov.co</v>
          </cell>
          <cell r="AJ873">
            <v>15</v>
          </cell>
          <cell r="AK873">
            <v>42551.208333333299</v>
          </cell>
          <cell r="AL873">
            <v>-58</v>
          </cell>
        </row>
        <row r="874">
          <cell r="A874">
            <v>5049</v>
          </cell>
          <cell r="B874" t="str">
            <v>Todos por un Nuevo País</v>
          </cell>
          <cell r="C874" t="str">
            <v>Estrategias regionales</v>
          </cell>
          <cell r="D874" t="str">
            <v>Pacífico: desarrollo socioeconómico con equidad, integración y sostenibilidad ambiental</v>
          </cell>
          <cell r="E874" t="str">
            <v>Agropecuario</v>
          </cell>
          <cell r="F874" t="str">
            <v>MINAGRICULTURA</v>
          </cell>
          <cell r="G874" t="str">
            <v>Región Pacífico - Agricultura</v>
          </cell>
          <cell r="H874">
            <v>5049</v>
          </cell>
          <cell r="I874" t="str">
            <v>Productores rurales beneficiados con asistencia técnica integral - Pacífico</v>
          </cell>
          <cell r="J874" t="str">
            <v>Producto</v>
          </cell>
          <cell r="K874" t="str">
            <v>Sectorial</v>
          </cell>
          <cell r="L874" t="str">
            <v>SI</v>
          </cell>
          <cell r="M874" t="str">
            <v>SI</v>
          </cell>
          <cell r="N874" t="str">
            <v>NO</v>
          </cell>
          <cell r="O874" t="str">
            <v>SI</v>
          </cell>
          <cell r="P874" t="str">
            <v>Productores rurales</v>
          </cell>
          <cell r="Q874" t="str">
            <v>Semestral</v>
          </cell>
          <cell r="R874" t="str">
            <v>Acumulado</v>
          </cell>
          <cell r="S874">
            <v>0</v>
          </cell>
          <cell r="T874">
            <v>0</v>
          </cell>
          <cell r="U874">
            <v>0</v>
          </cell>
          <cell r="V874">
            <v>0</v>
          </cell>
          <cell r="W874">
            <v>0</v>
          </cell>
          <cell r="X874">
            <v>68000</v>
          </cell>
          <cell r="Y874">
            <v>0</v>
          </cell>
          <cell r="Z874">
            <v>0</v>
          </cell>
          <cell r="AA874">
            <v>0</v>
          </cell>
          <cell r="AB874">
            <v>0</v>
          </cell>
          <cell r="AC874">
            <v>0</v>
          </cell>
          <cell r="AD874">
            <v>0</v>
          </cell>
          <cell r="AE874" t="str">
            <v>Se reporta el cierre de la convocatoria de Asistencia Técnica Gremial, se recibieron los proyectos y se encuentran en fase de evaluación de acuerdo con los términos de referencia.</v>
          </cell>
          <cell r="AF874">
            <v>42490.208333333299</v>
          </cell>
          <cell r="AG874">
            <v>42495.338516747703</v>
          </cell>
          <cell r="AH874" t="str">
            <v>Claudia Jimena Cuervo Cardona</v>
          </cell>
          <cell r="AI874" t="str">
            <v>claudia.cuervo@minagricultura.gov.co</v>
          </cell>
          <cell r="AJ874">
            <v>15</v>
          </cell>
          <cell r="AK874">
            <v>0</v>
          </cell>
          <cell r="AL874">
            <v>0</v>
          </cell>
        </row>
        <row r="875">
          <cell r="A875">
            <v>5050</v>
          </cell>
          <cell r="B875" t="str">
            <v>Todos por un Nuevo País</v>
          </cell>
          <cell r="C875" t="str">
            <v>Estrategias regionales</v>
          </cell>
          <cell r="D875" t="str">
            <v>Pacífico: desarrollo socioeconómico con equidad, integración y sostenibilidad ambiental</v>
          </cell>
          <cell r="E875" t="str">
            <v>Agropecuario</v>
          </cell>
          <cell r="F875" t="str">
            <v>MINAGRICULTURA</v>
          </cell>
          <cell r="G875" t="str">
            <v>Región Pacífico - Agricultura</v>
          </cell>
          <cell r="H875">
            <v>5050</v>
          </cell>
          <cell r="I875" t="str">
            <v>Modelos productivos definidos por sistema y región - Pacífico</v>
          </cell>
          <cell r="J875" t="str">
            <v>Producto</v>
          </cell>
          <cell r="K875" t="str">
            <v>Sectorial</v>
          </cell>
          <cell r="L875" t="str">
            <v>SI</v>
          </cell>
          <cell r="M875" t="str">
            <v>SI</v>
          </cell>
          <cell r="N875" t="str">
            <v>NO</v>
          </cell>
          <cell r="O875" t="str">
            <v>SI</v>
          </cell>
          <cell r="P875" t="str">
            <v>Modelos productivos</v>
          </cell>
          <cell r="Q875" t="str">
            <v>Anual</v>
          </cell>
          <cell r="R875" t="str">
            <v>Acumulado</v>
          </cell>
          <cell r="S875">
            <v>0</v>
          </cell>
          <cell r="T875">
            <v>0</v>
          </cell>
          <cell r="U875">
            <v>0</v>
          </cell>
          <cell r="V875">
            <v>0</v>
          </cell>
          <cell r="W875">
            <v>1</v>
          </cell>
          <cell r="X875">
            <v>1</v>
          </cell>
          <cell r="Y875">
            <v>0</v>
          </cell>
          <cell r="Z875">
            <v>0</v>
          </cell>
          <cell r="AA875">
            <v>0</v>
          </cell>
          <cell r="AB875">
            <v>0</v>
          </cell>
          <cell r="AC875">
            <v>0</v>
          </cell>
          <cell r="AD875">
            <v>0</v>
          </cell>
          <cell r="AE875" t="str">
            <v>Se reporta el cierre de la convocatoria de Asistencia Técnica Gremial, se recibieron los proyectos y se encuentran en fase de evaluación de acuerdo con los términos de referencia.</v>
          </cell>
          <cell r="AF875">
            <v>42400.208333333299</v>
          </cell>
          <cell r="AG875">
            <v>42468.674217824097</v>
          </cell>
          <cell r="AH875" t="str">
            <v>Claudia Jimena Cuervo Cardona</v>
          </cell>
          <cell r="AI875" t="str">
            <v>claudia.cuervo@minagricultura.gov.co</v>
          </cell>
          <cell r="AJ875">
            <v>15</v>
          </cell>
          <cell r="AK875">
            <v>0</v>
          </cell>
          <cell r="AL875">
            <v>0</v>
          </cell>
        </row>
        <row r="876">
          <cell r="A876">
            <v>5039</v>
          </cell>
          <cell r="B876" t="str">
            <v>Todos por un Nuevo País</v>
          </cell>
          <cell r="C876" t="str">
            <v>Estrategias regionales</v>
          </cell>
          <cell r="D876" t="str">
            <v>Pacífico: desarrollo socioeconómico con equidad, integración y sostenibilidad ambiental</v>
          </cell>
          <cell r="E876" t="str">
            <v>Agropecuario</v>
          </cell>
          <cell r="F876" t="str">
            <v>MINAGRICULTURA</v>
          </cell>
          <cell r="G876" t="str">
            <v>Región Pacífico - Agricultura</v>
          </cell>
          <cell r="H876">
            <v>5039</v>
          </cell>
          <cell r="I876" t="str">
            <v>Hectáreas con titulación colectiva a comunidades negras del Cauca</v>
          </cell>
          <cell r="J876" t="str">
            <v>Producto</v>
          </cell>
          <cell r="K876" t="str">
            <v>Sectorial</v>
          </cell>
          <cell r="L876" t="str">
            <v>SI</v>
          </cell>
          <cell r="M876" t="str">
            <v>SI</v>
          </cell>
          <cell r="N876" t="str">
            <v>NO</v>
          </cell>
          <cell r="O876" t="str">
            <v>SI</v>
          </cell>
          <cell r="P876" t="str">
            <v>Hectáreas</v>
          </cell>
          <cell r="Q876" t="str">
            <v>Mensual</v>
          </cell>
          <cell r="R876" t="str">
            <v>Acumulado</v>
          </cell>
          <cell r="S876">
            <v>38746</v>
          </cell>
          <cell r="T876">
            <v>17500</v>
          </cell>
          <cell r="U876">
            <v>16500</v>
          </cell>
          <cell r="V876">
            <v>13500</v>
          </cell>
          <cell r="W876">
            <v>8500</v>
          </cell>
          <cell r="X876">
            <v>56000</v>
          </cell>
          <cell r="Y876">
            <v>0</v>
          </cell>
          <cell r="Z876">
            <v>0</v>
          </cell>
          <cell r="AA876">
            <v>0</v>
          </cell>
          <cell r="AB876">
            <v>0</v>
          </cell>
          <cell r="AC876">
            <v>0</v>
          </cell>
          <cell r="AD876">
            <v>0</v>
          </cell>
          <cell r="AE876">
            <v>0</v>
          </cell>
          <cell r="AF876">
            <v>0</v>
          </cell>
          <cell r="AG876">
            <v>0</v>
          </cell>
          <cell r="AH876" t="str">
            <v>Giovanni Alberto Rocha Mahecha</v>
          </cell>
          <cell r="AI876" t="str">
            <v>grocha@incoder.gov.co</v>
          </cell>
          <cell r="AJ876">
            <v>5</v>
          </cell>
          <cell r="AK876">
            <v>0</v>
          </cell>
          <cell r="AL876">
            <v>0</v>
          </cell>
        </row>
        <row r="877">
          <cell r="A877">
            <v>5040</v>
          </cell>
          <cell r="B877" t="str">
            <v>Todos por un Nuevo País</v>
          </cell>
          <cell r="C877" t="str">
            <v>Estrategias regionales</v>
          </cell>
          <cell r="D877" t="str">
            <v>Pacífico: desarrollo socioeconómico con equidad, integración y sostenibilidad ambiental</v>
          </cell>
          <cell r="E877" t="str">
            <v>Agropecuario</v>
          </cell>
          <cell r="F877" t="str">
            <v>MINAGRICULTURA</v>
          </cell>
          <cell r="G877" t="str">
            <v>Región Pacífico - Agricultura</v>
          </cell>
          <cell r="H877">
            <v>5040</v>
          </cell>
          <cell r="I877" t="str">
            <v>Hectáreas estratégicas para el desarrollo de sistemas productivos zonificadas a escala 1:25.000 - Pacífico</v>
          </cell>
          <cell r="J877" t="str">
            <v>Producto</v>
          </cell>
          <cell r="K877" t="str">
            <v>Sectorial</v>
          </cell>
          <cell r="L877" t="str">
            <v>SI</v>
          </cell>
          <cell r="M877" t="str">
            <v>SI</v>
          </cell>
          <cell r="N877" t="str">
            <v>NO</v>
          </cell>
          <cell r="O877" t="str">
            <v>SI</v>
          </cell>
          <cell r="P877" t="str">
            <v>Hectáreas</v>
          </cell>
          <cell r="Q877" t="str">
            <v>Anual</v>
          </cell>
          <cell r="R877" t="str">
            <v>Acumulado</v>
          </cell>
          <cell r="S877">
            <v>0</v>
          </cell>
          <cell r="T877">
            <v>0</v>
          </cell>
          <cell r="U877">
            <v>0</v>
          </cell>
          <cell r="V877">
            <v>0</v>
          </cell>
          <cell r="W877">
            <v>174141</v>
          </cell>
          <cell r="X877">
            <v>174141</v>
          </cell>
          <cell r="Y877">
            <v>0</v>
          </cell>
          <cell r="Z877">
            <v>0</v>
          </cell>
          <cell r="AA877">
            <v>0</v>
          </cell>
          <cell r="AB877">
            <v>0</v>
          </cell>
          <cell r="AC877">
            <v>0</v>
          </cell>
          <cell r="AD877">
            <v>0</v>
          </cell>
          <cell r="AE877" t="str">
            <v>Los estudios de evaluación de tierras para obtención del producto "Hectáreas estratégicas para el desarrollo de sistemas productivos zonificadas a escala 1:25.000" en el cuatrenio tienen la siguiente priorización de acuerdo con la disponibilidad de la inf</v>
          </cell>
          <cell r="AF877">
            <v>42490.208333333299</v>
          </cell>
          <cell r="AG877">
            <v>42501.447030752301</v>
          </cell>
          <cell r="AH877" t="str">
            <v>Daniel Aguilar</v>
          </cell>
          <cell r="AI877" t="str">
            <v>emiro.diaz@upra.gov.co</v>
          </cell>
          <cell r="AJ877">
            <v>30</v>
          </cell>
          <cell r="AK877">
            <v>0</v>
          </cell>
          <cell r="AL877">
            <v>0</v>
          </cell>
        </row>
        <row r="878">
          <cell r="A878">
            <v>5041</v>
          </cell>
          <cell r="B878" t="str">
            <v>Todos por un Nuevo País</v>
          </cell>
          <cell r="C878" t="str">
            <v>Estrategias regionales</v>
          </cell>
          <cell r="D878" t="str">
            <v>Pacífico: desarrollo socioeconómico con equidad, integración y sostenibilidad ambiental</v>
          </cell>
          <cell r="E878" t="str">
            <v>Agropecuario</v>
          </cell>
          <cell r="F878" t="str">
            <v>MINAGRICULTURA</v>
          </cell>
          <cell r="G878" t="str">
            <v>Región Pacífico - Agricultura</v>
          </cell>
          <cell r="H878">
            <v>5041</v>
          </cell>
          <cell r="I878" t="str">
            <v>Hectáreas con distritos de riego adecuacion de tierras - Pacífico</v>
          </cell>
          <cell r="J878" t="str">
            <v>Gestión</v>
          </cell>
          <cell r="K878" t="str">
            <v>Sectorial</v>
          </cell>
          <cell r="L878" t="str">
            <v>SI</v>
          </cell>
          <cell r="M878" t="str">
            <v>SI</v>
          </cell>
          <cell r="N878" t="str">
            <v>NO</v>
          </cell>
          <cell r="O878" t="str">
            <v>SI</v>
          </cell>
          <cell r="P878" t="str">
            <v>Hectáreas</v>
          </cell>
          <cell r="Q878" t="str">
            <v>Semestral</v>
          </cell>
          <cell r="R878" t="str">
            <v>Acumulado</v>
          </cell>
          <cell r="S878">
            <v>6895</v>
          </cell>
          <cell r="T878">
            <v>3093.75</v>
          </cell>
          <cell r="U878">
            <v>6188</v>
          </cell>
          <cell r="V878">
            <v>14438</v>
          </cell>
          <cell r="W878">
            <v>20625</v>
          </cell>
          <cell r="X878">
            <v>20625</v>
          </cell>
          <cell r="Y878">
            <v>0</v>
          </cell>
          <cell r="Z878">
            <v>0</v>
          </cell>
          <cell r="AA878">
            <v>0</v>
          </cell>
          <cell r="AB878">
            <v>0</v>
          </cell>
          <cell r="AC878">
            <v>0</v>
          </cell>
          <cell r="AD878">
            <v>0</v>
          </cell>
          <cell r="AE878">
            <v>0</v>
          </cell>
          <cell r="AF878">
            <v>0</v>
          </cell>
          <cell r="AG878">
            <v>0</v>
          </cell>
          <cell r="AH878" t="str">
            <v>Giovanni Alberto Rocha Mahecha</v>
          </cell>
          <cell r="AI878" t="str">
            <v>grocha@incoder.gov.co</v>
          </cell>
          <cell r="AJ878">
            <v>5</v>
          </cell>
          <cell r="AK878">
            <v>0</v>
          </cell>
          <cell r="AL878">
            <v>0</v>
          </cell>
        </row>
        <row r="879">
          <cell r="A879">
            <v>5042</v>
          </cell>
          <cell r="B879" t="str">
            <v>Todos por un Nuevo País</v>
          </cell>
          <cell r="C879" t="str">
            <v>Estrategias regionales</v>
          </cell>
          <cell r="D879" t="str">
            <v>Pacífico: desarrollo socioeconómico con equidad, integración y sostenibilidad ambiental</v>
          </cell>
          <cell r="E879" t="str">
            <v>Agropecuario</v>
          </cell>
          <cell r="F879" t="str">
            <v>MINAGRICULTURA</v>
          </cell>
          <cell r="G879" t="str">
            <v>Región Pacífico - Agricultura</v>
          </cell>
          <cell r="H879">
            <v>5042</v>
          </cell>
          <cell r="I879" t="str">
            <v>Centros logísticos entregados en la región del Pacífico</v>
          </cell>
          <cell r="J879" t="str">
            <v>Resultado</v>
          </cell>
          <cell r="K879" t="str">
            <v>Sectorial</v>
          </cell>
          <cell r="L879" t="str">
            <v>SI</v>
          </cell>
          <cell r="M879" t="str">
            <v>SI</v>
          </cell>
          <cell r="N879" t="str">
            <v>NO</v>
          </cell>
          <cell r="O879" t="str">
            <v>SI</v>
          </cell>
          <cell r="P879" t="str">
            <v>Pendiente</v>
          </cell>
          <cell r="Q879" t="str">
            <v>Trimestral</v>
          </cell>
          <cell r="R879" t="str">
            <v>Acumulado</v>
          </cell>
          <cell r="S879">
            <v>0</v>
          </cell>
          <cell r="T879">
            <v>0</v>
          </cell>
          <cell r="U879">
            <v>0</v>
          </cell>
          <cell r="V879">
            <v>0</v>
          </cell>
          <cell r="W879">
            <v>0</v>
          </cell>
          <cell r="X879">
            <v>2</v>
          </cell>
          <cell r="Y879">
            <v>0</v>
          </cell>
          <cell r="Z879">
            <v>0</v>
          </cell>
          <cell r="AA879">
            <v>0</v>
          </cell>
          <cell r="AB879">
            <v>0</v>
          </cell>
          <cell r="AC879">
            <v>0</v>
          </cell>
          <cell r="AD879">
            <v>0</v>
          </cell>
          <cell r="AE879">
            <v>0</v>
          </cell>
          <cell r="AF879">
            <v>0</v>
          </cell>
          <cell r="AG879">
            <v>0</v>
          </cell>
          <cell r="AH879" t="str">
            <v>Samuel Zambrano Canizales</v>
          </cell>
          <cell r="AI879" t="str">
            <v>samuel.zambrano@minagricultura.gov.co</v>
          </cell>
          <cell r="AJ879">
            <v>0</v>
          </cell>
          <cell r="AK879">
            <v>0</v>
          </cell>
          <cell r="AL879">
            <v>0</v>
          </cell>
        </row>
        <row r="880">
          <cell r="A880">
            <v>5043</v>
          </cell>
          <cell r="B880" t="str">
            <v>Todos por un Nuevo País</v>
          </cell>
          <cell r="C880" t="str">
            <v>Estrategias regionales</v>
          </cell>
          <cell r="D880" t="str">
            <v>Pacífico: desarrollo socioeconómico con equidad, integración y sostenibilidad ambiental</v>
          </cell>
          <cell r="E880" t="str">
            <v>Agropecuario</v>
          </cell>
          <cell r="F880" t="str">
            <v>MINAGRICULTURA</v>
          </cell>
          <cell r="G880" t="str">
            <v>Región Pacífico - Agricultura</v>
          </cell>
          <cell r="H880">
            <v>5043</v>
          </cell>
          <cell r="I880" t="str">
            <v>Pescadores formados en marinería, artes de pesca y mecánica y mantenimiento de embarcaciones - Pacífico</v>
          </cell>
          <cell r="J880" t="str">
            <v>Producto</v>
          </cell>
          <cell r="K880" t="str">
            <v>Sectorial</v>
          </cell>
          <cell r="L880" t="str">
            <v>SI</v>
          </cell>
          <cell r="M880" t="str">
            <v>SI</v>
          </cell>
          <cell r="N880" t="str">
            <v>NO</v>
          </cell>
          <cell r="O880" t="str">
            <v>SI</v>
          </cell>
          <cell r="P880" t="str">
            <v>Pescadores</v>
          </cell>
          <cell r="Q880" t="str">
            <v>Semestral</v>
          </cell>
          <cell r="R880" t="str">
            <v>Capacidad</v>
          </cell>
          <cell r="S880">
            <v>14000</v>
          </cell>
          <cell r="T880">
            <v>14600</v>
          </cell>
          <cell r="U880">
            <v>15600</v>
          </cell>
          <cell r="V880">
            <v>16600</v>
          </cell>
          <cell r="W880">
            <v>17600</v>
          </cell>
          <cell r="X880">
            <v>17600</v>
          </cell>
          <cell r="Y880">
            <v>0</v>
          </cell>
          <cell r="Z880">
            <v>0</v>
          </cell>
          <cell r="AA880">
            <v>0</v>
          </cell>
          <cell r="AB880">
            <v>0</v>
          </cell>
          <cell r="AC880">
            <v>0</v>
          </cell>
          <cell r="AD880">
            <v>0</v>
          </cell>
          <cell r="AE880">
            <v>0</v>
          </cell>
          <cell r="AF880">
            <v>0</v>
          </cell>
          <cell r="AG880">
            <v>0</v>
          </cell>
          <cell r="AH880" t="str">
            <v>Luis Humberto Guzman Vergara</v>
          </cell>
          <cell r="AI880" t="str">
            <v>luis.guzman@minagricultura.gov.co</v>
          </cell>
          <cell r="AJ880">
            <v>30</v>
          </cell>
          <cell r="AK880">
            <v>0</v>
          </cell>
          <cell r="AL880">
            <v>0</v>
          </cell>
        </row>
        <row r="881">
          <cell r="A881">
            <v>5044</v>
          </cell>
          <cell r="B881" t="str">
            <v>Todos por un Nuevo País</v>
          </cell>
          <cell r="C881" t="str">
            <v>Estrategias regionales</v>
          </cell>
          <cell r="D881" t="str">
            <v>Pacífico: desarrollo socioeconómico con equidad, integración y sostenibilidad ambiental</v>
          </cell>
          <cell r="E881" t="str">
            <v>Agropecuario</v>
          </cell>
          <cell r="F881" t="str">
            <v>MINAGRICULTURA</v>
          </cell>
          <cell r="G881" t="str">
            <v>Región Pacífico - Agricultura</v>
          </cell>
          <cell r="H881">
            <v>5044</v>
          </cell>
          <cell r="I881" t="str">
            <v>Centros de acopio acondicionados de pesca en los municipios de la costa Pacífica</v>
          </cell>
          <cell r="J881" t="str">
            <v>Producto</v>
          </cell>
          <cell r="K881" t="str">
            <v>Sectorial</v>
          </cell>
          <cell r="L881" t="str">
            <v>SI</v>
          </cell>
          <cell r="M881" t="str">
            <v>SI</v>
          </cell>
          <cell r="N881" t="str">
            <v>NO</v>
          </cell>
          <cell r="O881" t="str">
            <v>SI</v>
          </cell>
          <cell r="P881" t="str">
            <v>Centros de acopio</v>
          </cell>
          <cell r="Q881" t="str">
            <v>Anual</v>
          </cell>
          <cell r="R881" t="str">
            <v>Acumulado</v>
          </cell>
          <cell r="S881">
            <v>2</v>
          </cell>
          <cell r="T881">
            <v>2</v>
          </cell>
          <cell r="U881">
            <v>2</v>
          </cell>
          <cell r="V881">
            <v>3</v>
          </cell>
          <cell r="W881">
            <v>3</v>
          </cell>
          <cell r="X881">
            <v>10</v>
          </cell>
          <cell r="Y881">
            <v>0</v>
          </cell>
          <cell r="Z881">
            <v>0</v>
          </cell>
          <cell r="AA881">
            <v>0</v>
          </cell>
          <cell r="AB881">
            <v>0</v>
          </cell>
          <cell r="AC881">
            <v>0</v>
          </cell>
          <cell r="AD881">
            <v>0</v>
          </cell>
          <cell r="AE881">
            <v>0</v>
          </cell>
          <cell r="AF881">
            <v>0</v>
          </cell>
          <cell r="AG881">
            <v>0</v>
          </cell>
          <cell r="AH881" t="str">
            <v>Erick Sergie Firtion Esquiaqui</v>
          </cell>
          <cell r="AI881" t="str">
            <v>erick.firtion@aunap.gov.co</v>
          </cell>
          <cell r="AJ881">
            <v>30</v>
          </cell>
          <cell r="AK881">
            <v>0</v>
          </cell>
          <cell r="AL881">
            <v>0</v>
          </cell>
        </row>
        <row r="882">
          <cell r="A882">
            <v>5085</v>
          </cell>
          <cell r="B882" t="str">
            <v>Todos por un Nuevo País</v>
          </cell>
          <cell r="C882" t="str">
            <v>Estrategias regionales</v>
          </cell>
          <cell r="D882" t="str">
            <v>Pacífico: desarrollo socioeconómico con equidad, integración y sostenibilidad ambiental</v>
          </cell>
          <cell r="E882" t="str">
            <v>Ambiente</v>
          </cell>
          <cell r="F882" t="str">
            <v>MinAmbiente</v>
          </cell>
          <cell r="G882" t="str">
            <v>Región Pacífico - Ambiente</v>
          </cell>
          <cell r="H882">
            <v>5085</v>
          </cell>
          <cell r="I882" t="str">
            <v>Planes de Ordenación y Manejo Integrado de las Unidades Ambientales Costeras POMIUAC, formulados</v>
          </cell>
          <cell r="J882" t="str">
            <v>Producto</v>
          </cell>
          <cell r="K882" t="str">
            <v>Sectorial</v>
          </cell>
          <cell r="L882" t="str">
            <v>SI</v>
          </cell>
          <cell r="M882" t="str">
            <v>SI</v>
          </cell>
          <cell r="N882" t="str">
            <v>NO</v>
          </cell>
          <cell r="O882" t="str">
            <v>SI</v>
          </cell>
          <cell r="P882" t="str">
            <v>planes</v>
          </cell>
          <cell r="Q882" t="str">
            <v>Semestral</v>
          </cell>
          <cell r="R882" t="str">
            <v>Acumulado</v>
          </cell>
          <cell r="S882">
            <v>0</v>
          </cell>
          <cell r="T882">
            <v>0</v>
          </cell>
          <cell r="U882">
            <v>0</v>
          </cell>
          <cell r="V882">
            <v>0</v>
          </cell>
          <cell r="W882">
            <v>4</v>
          </cell>
          <cell r="X882">
            <v>4</v>
          </cell>
          <cell r="Y882">
            <v>0</v>
          </cell>
          <cell r="Z882">
            <v>0</v>
          </cell>
          <cell r="AA882">
            <v>0</v>
          </cell>
          <cell r="AB882">
            <v>0</v>
          </cell>
          <cell r="AC882">
            <v>0</v>
          </cell>
          <cell r="AD882">
            <v>0</v>
          </cell>
          <cell r="AE882" t="str">
            <v>En el marco de la transferencia a INVEMAR a través de la resolución 478 de 2016, se realizaron reuniones para socializar y presentar Plan de Trabajo UAC LLanura Aluvial del Sur - LLAS, se recibe plan de acción por parte del INVEMAR el dia 29 de abril para</v>
          </cell>
          <cell r="AF882">
            <v>42490.208333333299</v>
          </cell>
          <cell r="AG882">
            <v>42496.786657094897</v>
          </cell>
          <cell r="AH882" t="str">
            <v>Andrea  Ramírez</v>
          </cell>
          <cell r="AI882" t="str">
            <v>ARamirez@minambiente.gov.co</v>
          </cell>
          <cell r="AJ882">
            <v>30</v>
          </cell>
          <cell r="AK882">
            <v>0</v>
          </cell>
          <cell r="AL882">
            <v>0</v>
          </cell>
        </row>
        <row r="883">
          <cell r="A883">
            <v>5086</v>
          </cell>
          <cell r="B883" t="str">
            <v>Todos por un Nuevo País</v>
          </cell>
          <cell r="C883" t="str">
            <v>Estrategias regionales</v>
          </cell>
          <cell r="D883" t="str">
            <v>Pacífico: desarrollo socioeconómico con equidad, integración y sostenibilidad ambiental</v>
          </cell>
          <cell r="E883" t="str">
            <v>Ambiente</v>
          </cell>
          <cell r="F883" t="str">
            <v>MinAmbiente</v>
          </cell>
          <cell r="G883" t="str">
            <v>Región Pacífico - Ambiente</v>
          </cell>
          <cell r="H883">
            <v>5086</v>
          </cell>
          <cell r="I883" t="str">
            <v>Fases del programa de eficiencia en el uso de los recursos naturales para sectores competitivos de la región implementados</v>
          </cell>
          <cell r="J883" t="str">
            <v>Gestión</v>
          </cell>
          <cell r="K883" t="str">
            <v>Sectorial</v>
          </cell>
          <cell r="L883" t="str">
            <v>SI</v>
          </cell>
          <cell r="M883" t="str">
            <v>SI</v>
          </cell>
          <cell r="N883" t="str">
            <v>NO</v>
          </cell>
          <cell r="O883" t="str">
            <v>SI</v>
          </cell>
          <cell r="P883" t="str">
            <v>Fases</v>
          </cell>
          <cell r="Q883" t="str">
            <v>Trimestral</v>
          </cell>
          <cell r="R883" t="str">
            <v>Stock</v>
          </cell>
          <cell r="S883">
            <v>0</v>
          </cell>
          <cell r="T883">
            <v>0</v>
          </cell>
          <cell r="U883">
            <v>1</v>
          </cell>
          <cell r="V883">
            <v>2</v>
          </cell>
          <cell r="W883">
            <v>3</v>
          </cell>
          <cell r="X883">
            <v>3</v>
          </cell>
          <cell r="Y883">
            <v>0</v>
          </cell>
          <cell r="Z883">
            <v>0</v>
          </cell>
          <cell r="AA883">
            <v>0</v>
          </cell>
          <cell r="AB883">
            <v>0</v>
          </cell>
          <cell r="AC883">
            <v>0</v>
          </cell>
          <cell r="AD883">
            <v>0</v>
          </cell>
          <cell r="AE883">
            <v>0</v>
          </cell>
          <cell r="AF883">
            <v>0</v>
          </cell>
          <cell r="AG883">
            <v>0</v>
          </cell>
          <cell r="AH883" t="str">
            <v>Francisco José Gómez Montes</v>
          </cell>
          <cell r="AI883" t="str">
            <v>fjgomez@minambiente.gov.co</v>
          </cell>
          <cell r="AJ883">
            <v>30</v>
          </cell>
          <cell r="AK883">
            <v>0</v>
          </cell>
          <cell r="AL883">
            <v>0</v>
          </cell>
        </row>
        <row r="884">
          <cell r="A884">
            <v>5087</v>
          </cell>
          <cell r="B884" t="str">
            <v>Todos por un Nuevo País</v>
          </cell>
          <cell r="C884" t="str">
            <v>Estrategias regionales</v>
          </cell>
          <cell r="D884" t="str">
            <v>Pacífico: desarrollo socioeconómico con equidad, integración y sostenibilidad ambiental</v>
          </cell>
          <cell r="E884" t="str">
            <v>Ambiente</v>
          </cell>
          <cell r="F884" t="str">
            <v>MinAmbiente</v>
          </cell>
          <cell r="G884" t="str">
            <v>Región Pacífico - Ambiente</v>
          </cell>
          <cell r="H884">
            <v>5087</v>
          </cell>
          <cell r="I884" t="str">
            <v>Hectáreas con restauración ecológica en áreas afectadas por actividades de productivas de alto impacto.</v>
          </cell>
          <cell r="J884" t="str">
            <v>Producto</v>
          </cell>
          <cell r="K884" t="str">
            <v>Sectorial</v>
          </cell>
          <cell r="L884" t="str">
            <v>SI</v>
          </cell>
          <cell r="M884" t="str">
            <v>SI</v>
          </cell>
          <cell r="N884" t="str">
            <v>NO</v>
          </cell>
          <cell r="O884" t="str">
            <v>SI</v>
          </cell>
          <cell r="P884" t="str">
            <v>Hectáreas</v>
          </cell>
          <cell r="Q884" t="str">
            <v>Semestral</v>
          </cell>
          <cell r="R884" t="str">
            <v>Capacidad</v>
          </cell>
          <cell r="S884">
            <v>0</v>
          </cell>
          <cell r="T884">
            <v>0</v>
          </cell>
          <cell r="U884">
            <v>500</v>
          </cell>
          <cell r="V884">
            <v>1000</v>
          </cell>
          <cell r="W884">
            <v>1500</v>
          </cell>
          <cell r="X884">
            <v>1500</v>
          </cell>
          <cell r="Y884">
            <v>0</v>
          </cell>
          <cell r="Z884">
            <v>0</v>
          </cell>
          <cell r="AA884">
            <v>0</v>
          </cell>
          <cell r="AB884">
            <v>0</v>
          </cell>
          <cell r="AC884">
            <v>0</v>
          </cell>
          <cell r="AD884">
            <v>0</v>
          </cell>
          <cell r="AE884" t="str">
            <v>A la fecha no se cuenta con reporte de las Autoridades Ambientales que den cuenta del avance de hectáreas en proceso de restauración.</v>
          </cell>
          <cell r="AF884">
            <v>42490.208333333299</v>
          </cell>
          <cell r="AG884">
            <v>42496.771284027804</v>
          </cell>
          <cell r="AH884" t="str">
            <v>María Claudia García Dávila</v>
          </cell>
          <cell r="AI884" t="str">
            <v>Mcgarcia@minambiente.gov.co</v>
          </cell>
          <cell r="AJ884">
            <v>30</v>
          </cell>
          <cell r="AK884">
            <v>0</v>
          </cell>
          <cell r="AL884">
            <v>0</v>
          </cell>
        </row>
        <row r="885">
          <cell r="A885">
            <v>5097</v>
          </cell>
          <cell r="B885" t="str">
            <v>Todos por un Nuevo País</v>
          </cell>
          <cell r="C885" t="str">
            <v>Estrategias regionales</v>
          </cell>
          <cell r="D885" t="str">
            <v>Pacífico: desarrollo socioeconómico con equidad, integración y sostenibilidad ambiental</v>
          </cell>
          <cell r="E885" t="str">
            <v>Ambiente</v>
          </cell>
          <cell r="F885" t="str">
            <v>MinAmbiente</v>
          </cell>
          <cell r="G885" t="str">
            <v>Región Pacífico - Ambiente</v>
          </cell>
          <cell r="H885">
            <v>5097</v>
          </cell>
          <cell r="I885" t="str">
            <v>Hectáreas que cuentan con planes de ordenación y manejo de cuenca elaborados y/o ajustados. (Pacífico)</v>
          </cell>
          <cell r="J885" t="str">
            <v>Gestión</v>
          </cell>
          <cell r="K885" t="str">
            <v>Sectorial</v>
          </cell>
          <cell r="L885" t="str">
            <v>SI</v>
          </cell>
          <cell r="M885" t="str">
            <v>SI</v>
          </cell>
          <cell r="N885" t="str">
            <v>NO</v>
          </cell>
          <cell r="O885" t="str">
            <v>SI</v>
          </cell>
          <cell r="P885" t="str">
            <v>Hectáreas</v>
          </cell>
          <cell r="Q885" t="str">
            <v>Semestral</v>
          </cell>
          <cell r="R885" t="str">
            <v>Capacidad</v>
          </cell>
          <cell r="S885">
            <v>0</v>
          </cell>
          <cell r="T885">
            <v>0</v>
          </cell>
          <cell r="U885">
            <v>40535</v>
          </cell>
          <cell r="V885">
            <v>40535</v>
          </cell>
          <cell r="W885">
            <v>40535</v>
          </cell>
          <cell r="X885">
            <v>40535</v>
          </cell>
          <cell r="Y885">
            <v>0</v>
          </cell>
          <cell r="Z885">
            <v>0</v>
          </cell>
          <cell r="AA885">
            <v>0</v>
          </cell>
          <cell r="AB885">
            <v>0</v>
          </cell>
          <cell r="AC885">
            <v>0</v>
          </cell>
          <cell r="AD885">
            <v>0</v>
          </cell>
          <cell r="AE885" t="str">
            <v>• Se han declarado en ordenación las 2 cuencas objeto de elaboración y/o ajuste de POMCAS de 2 programadas en la región. • Se han contratado las 2 Consultorías para abordar los Procesos de elaboración y/o ajuste de POMCAS • Las dos consultorías terminaron</v>
          </cell>
          <cell r="AF885">
            <v>42429.208333333299</v>
          </cell>
          <cell r="AG885">
            <v>42506.798782719903</v>
          </cell>
          <cell r="AH885" t="str">
            <v>Ricardo Arnold Baduin Ricardo</v>
          </cell>
          <cell r="AI885" t="str">
            <v>RBaduin@minambiente.gov.co</v>
          </cell>
          <cell r="AJ885">
            <v>30</v>
          </cell>
          <cell r="AK885">
            <v>0</v>
          </cell>
          <cell r="AL885">
            <v>0</v>
          </cell>
        </row>
        <row r="886">
          <cell r="A886">
            <v>5083</v>
          </cell>
          <cell r="B886" t="str">
            <v>Todos por un Nuevo País</v>
          </cell>
          <cell r="C886" t="str">
            <v>Estrategias regionales</v>
          </cell>
          <cell r="D886" t="str">
            <v>Pacífico: desarrollo socioeconómico con equidad, integración y sostenibilidad ambiental</v>
          </cell>
          <cell r="E886" t="str">
            <v>Ambiente</v>
          </cell>
          <cell r="F886" t="str">
            <v>Parques Nacionales</v>
          </cell>
          <cell r="G886" t="str">
            <v>Región Pacífico - Ambiente</v>
          </cell>
          <cell r="H886">
            <v>5083</v>
          </cell>
          <cell r="I886" t="str">
            <v>Hectáreas de áreas protegidas  de la Región Pacífico  incorporadas en el SINAP</v>
          </cell>
          <cell r="J886" t="str">
            <v>Gestión</v>
          </cell>
          <cell r="K886" t="str">
            <v>Sectorial</v>
          </cell>
          <cell r="L886" t="str">
            <v>SI</v>
          </cell>
          <cell r="M886" t="str">
            <v>SI</v>
          </cell>
          <cell r="N886" t="str">
            <v>NO</v>
          </cell>
          <cell r="O886" t="str">
            <v>SI</v>
          </cell>
          <cell r="P886" t="str">
            <v>Hectáreas</v>
          </cell>
          <cell r="Q886" t="str">
            <v>Trimestral</v>
          </cell>
          <cell r="R886" t="str">
            <v>Capacidad</v>
          </cell>
          <cell r="S886">
            <v>114890</v>
          </cell>
          <cell r="T886">
            <v>114890.549</v>
          </cell>
          <cell r="U886">
            <v>120773.329</v>
          </cell>
          <cell r="V886">
            <v>153521.99400000001</v>
          </cell>
          <cell r="W886">
            <v>259004.033</v>
          </cell>
          <cell r="X886">
            <v>259004</v>
          </cell>
          <cell r="Y886">
            <v>132546.95000000001</v>
          </cell>
          <cell r="Z886">
            <v>100</v>
          </cell>
          <cell r="AA886">
            <v>132546.95000000001</v>
          </cell>
          <cell r="AB886">
            <v>12.25</v>
          </cell>
          <cell r="AC886">
            <v>42460.208333333299</v>
          </cell>
          <cell r="AD886">
            <v>42468.733354432901</v>
          </cell>
          <cell r="AE886" t="str">
            <v>Cortolima para Predios Meridiano Cuenta con Concepto técnico de soporte, concepto favorable del IAvH, todas las certificaciones de las diferentes entidades y acto administrativo para ser aprobado por el consejo directivo. La corporación CVC en cuanto a la</v>
          </cell>
          <cell r="AF886">
            <v>42490.208333333299</v>
          </cell>
          <cell r="AG886">
            <v>42496.772045451398</v>
          </cell>
          <cell r="AH886" t="str">
            <v>Julia Miranda Londoño</v>
          </cell>
          <cell r="AI886" t="str">
            <v>julia.miranda@parquesnacionales.gov.co</v>
          </cell>
          <cell r="AJ886">
            <v>30</v>
          </cell>
          <cell r="AK886">
            <v>42551.208333333299</v>
          </cell>
          <cell r="AL886">
            <v>-73</v>
          </cell>
        </row>
        <row r="887">
          <cell r="A887">
            <v>5106</v>
          </cell>
          <cell r="B887" t="str">
            <v>Todos por un Nuevo País</v>
          </cell>
          <cell r="C887" t="str">
            <v>Estrategias regionales</v>
          </cell>
          <cell r="D887" t="str">
            <v>Pacífico: desarrollo socioeconómico con equidad, integración y sostenibilidad ambiental</v>
          </cell>
          <cell r="E887" t="str">
            <v>Comercio</v>
          </cell>
          <cell r="F887" t="str">
            <v>MINCOMERCIO</v>
          </cell>
          <cell r="G887" t="str">
            <v>Región Pacífico - Comercio</v>
          </cell>
          <cell r="H887">
            <v>5106</v>
          </cell>
          <cell r="I887" t="str">
            <v>Procesos de innovación implementados en los sectores priorizados con Rutas Competitivas - Región Pacífico</v>
          </cell>
          <cell r="J887" t="str">
            <v>Producto</v>
          </cell>
          <cell r="K887" t="str">
            <v>Sectorial</v>
          </cell>
          <cell r="L887" t="str">
            <v>SI</v>
          </cell>
          <cell r="M887" t="str">
            <v>NO</v>
          </cell>
          <cell r="N887" t="str">
            <v>NO</v>
          </cell>
          <cell r="O887" t="str">
            <v>SI</v>
          </cell>
          <cell r="P887" t="str">
            <v>Procesos</v>
          </cell>
          <cell r="Q887" t="str">
            <v>Trimestral</v>
          </cell>
          <cell r="R887" t="str">
            <v>Acumulado</v>
          </cell>
          <cell r="S887">
            <v>0</v>
          </cell>
          <cell r="T887">
            <v>1</v>
          </cell>
          <cell r="U887">
            <v>1</v>
          </cell>
          <cell r="V887">
            <v>1</v>
          </cell>
          <cell r="W887">
            <v>1</v>
          </cell>
          <cell r="X887">
            <v>4</v>
          </cell>
          <cell r="Y887">
            <v>2</v>
          </cell>
          <cell r="Z887">
            <v>100</v>
          </cell>
          <cell r="AA887">
            <v>4</v>
          </cell>
          <cell r="AB887">
            <v>100</v>
          </cell>
          <cell r="AC887">
            <v>42460.208333333299</v>
          </cell>
          <cell r="AD887">
            <v>42468.433722569403</v>
          </cell>
          <cell r="AE887" t="str">
            <v>Logro: Los proyectos aprobados en la convocatoria reto clúster relacionados con "Impulso a la competitividad del Clúster de Excelencia Clínica a través de la gestión del conocimiento y la innovación" y "Plataforma de desarrollo de producto y acceso a nuev</v>
          </cell>
          <cell r="AF887">
            <v>42490.208333333299</v>
          </cell>
          <cell r="AG887">
            <v>42496.765581365697</v>
          </cell>
          <cell r="AH887" t="str">
            <v>Daniel Arango</v>
          </cell>
          <cell r="AI887" t="str">
            <v>darango@mincit.gov.co</v>
          </cell>
          <cell r="AJ887">
            <v>90</v>
          </cell>
          <cell r="AK887">
            <v>42551.208333333299</v>
          </cell>
          <cell r="AL887">
            <v>-133</v>
          </cell>
        </row>
        <row r="888">
          <cell r="A888">
            <v>5107</v>
          </cell>
          <cell r="B888" t="str">
            <v>Todos por un Nuevo País</v>
          </cell>
          <cell r="C888" t="str">
            <v>Estrategias regionales</v>
          </cell>
          <cell r="D888" t="str">
            <v>Pacífico: desarrollo socioeconómico con equidad, integración y sostenibilidad ambiental</v>
          </cell>
          <cell r="E888" t="str">
            <v>Comercio</v>
          </cell>
          <cell r="F888" t="str">
            <v>MINCOMERCIO</v>
          </cell>
          <cell r="G888" t="str">
            <v>Región Pacífico - Comercio</v>
          </cell>
          <cell r="H888">
            <v>5107</v>
          </cell>
          <cell r="I888" t="str">
            <v>Rutas competitivas acompañadas en su implementación - Región Pacífico</v>
          </cell>
          <cell r="J888" t="str">
            <v>Producto</v>
          </cell>
          <cell r="K888" t="str">
            <v>Sectorial</v>
          </cell>
          <cell r="L888" t="str">
            <v>SI</v>
          </cell>
          <cell r="M888" t="str">
            <v>NO</v>
          </cell>
          <cell r="N888" t="str">
            <v>NO</v>
          </cell>
          <cell r="O888" t="str">
            <v>SI</v>
          </cell>
          <cell r="P888" t="str">
            <v>Rutas</v>
          </cell>
          <cell r="Q888" t="str">
            <v>Trimestral</v>
          </cell>
          <cell r="R888" t="str">
            <v>Acumulado</v>
          </cell>
          <cell r="S888">
            <v>2</v>
          </cell>
          <cell r="T888">
            <v>1</v>
          </cell>
          <cell r="U888">
            <v>1</v>
          </cell>
          <cell r="V888">
            <v>2</v>
          </cell>
          <cell r="W888">
            <v>2</v>
          </cell>
          <cell r="X888">
            <v>6</v>
          </cell>
          <cell r="Y888">
            <v>0</v>
          </cell>
          <cell r="Z888">
            <v>0</v>
          </cell>
          <cell r="AA888">
            <v>0</v>
          </cell>
          <cell r="AB888">
            <v>0</v>
          </cell>
          <cell r="AC888">
            <v>0</v>
          </cell>
          <cell r="AD888">
            <v>0</v>
          </cell>
          <cell r="AE888" t="str">
            <v>Logro: Se seleccionó y contrató a la consultoría a través de la red clúster Colombia, para liderar la elaboración y puesta en marcha del sistema de seguimiento, medición y evaluación de iniciativas clúster en el país. Actividades próximas a desarrollar: s</v>
          </cell>
          <cell r="AF888">
            <v>42490.208333333299</v>
          </cell>
          <cell r="AG888">
            <v>42496.701422418999</v>
          </cell>
          <cell r="AH888" t="str">
            <v>Daniel Arango</v>
          </cell>
          <cell r="AI888" t="str">
            <v>darango@mincit.gov.co</v>
          </cell>
          <cell r="AJ888">
            <v>90</v>
          </cell>
          <cell r="AK888">
            <v>0</v>
          </cell>
          <cell r="AL888">
            <v>0</v>
          </cell>
        </row>
        <row r="889">
          <cell r="A889">
            <v>5011</v>
          </cell>
          <cell r="B889" t="str">
            <v>Todos por un Nuevo País</v>
          </cell>
          <cell r="C889" t="str">
            <v>Estrategias regionales</v>
          </cell>
          <cell r="D889" t="str">
            <v>Pacífico: desarrollo socioeconómico con equidad, integración y sostenibilidad ambiental</v>
          </cell>
          <cell r="E889" t="str">
            <v>Educación</v>
          </cell>
          <cell r="F889" t="str">
            <v>MINEDUCACION</v>
          </cell>
          <cell r="G889" t="str">
            <v>Región Pacífico - Educación</v>
          </cell>
          <cell r="H889">
            <v>5011</v>
          </cell>
          <cell r="I889" t="str">
            <v>Tasa de cobertura bruta en educación media  - Pacífico</v>
          </cell>
          <cell r="J889" t="str">
            <v>Resultado</v>
          </cell>
          <cell r="K889" t="str">
            <v>Sectorial</v>
          </cell>
          <cell r="L889" t="str">
            <v>SI</v>
          </cell>
          <cell r="M889" t="str">
            <v>SI</v>
          </cell>
          <cell r="N889" t="str">
            <v>NO</v>
          </cell>
          <cell r="O889" t="str">
            <v>SI</v>
          </cell>
          <cell r="P889" t="str">
            <v>Tasa</v>
          </cell>
          <cell r="Q889" t="str">
            <v>Anual</v>
          </cell>
          <cell r="R889" t="str">
            <v>Flujo</v>
          </cell>
          <cell r="S889">
            <v>75.72</v>
          </cell>
          <cell r="T889">
            <v>75.7</v>
          </cell>
          <cell r="U889">
            <v>75.72</v>
          </cell>
          <cell r="V889">
            <v>76.81</v>
          </cell>
          <cell r="W889">
            <v>78.319999999999993</v>
          </cell>
          <cell r="X889">
            <v>78.319999999999993</v>
          </cell>
          <cell r="Y889">
            <v>0</v>
          </cell>
          <cell r="Z889">
            <v>0</v>
          </cell>
          <cell r="AA889">
            <v>0</v>
          </cell>
          <cell r="AB889">
            <v>0</v>
          </cell>
          <cell r="AC889">
            <v>0</v>
          </cell>
          <cell r="AD889">
            <v>0</v>
          </cell>
          <cell r="AE889" t="str">
            <v>Mediante encuentro regional se fortaleció a los equipos de las secretarías de educación de las ETC de la región Pacífica, en la implementación de estrategias y acciones de acceso y permanencia escolar, trabajando con ellos orientaciones estrategicas de la</v>
          </cell>
          <cell r="AF889">
            <v>42490.208333333299</v>
          </cell>
          <cell r="AG889">
            <v>42495.636331678201</v>
          </cell>
          <cell r="AH889" t="str">
            <v>Hector Julio Flechas</v>
          </cell>
          <cell r="AI889" t="str">
            <v>HFlechas@mineducacion.gov.co</v>
          </cell>
          <cell r="AJ889">
            <v>150</v>
          </cell>
          <cell r="AK889">
            <v>0</v>
          </cell>
          <cell r="AL889">
            <v>0</v>
          </cell>
        </row>
        <row r="890">
          <cell r="A890">
            <v>5012</v>
          </cell>
          <cell r="B890" t="str">
            <v>Todos por un Nuevo País</v>
          </cell>
          <cell r="C890" t="str">
            <v>Estrategias regionales</v>
          </cell>
          <cell r="D890" t="str">
            <v>Pacífico: desarrollo socioeconómico con equidad, integración y sostenibilidad ambiental</v>
          </cell>
          <cell r="E890" t="str">
            <v>Educación</v>
          </cell>
          <cell r="F890" t="str">
            <v>MINEDUCACION</v>
          </cell>
          <cell r="G890" t="str">
            <v>Región Pacífico - Educación</v>
          </cell>
          <cell r="H890">
            <v>5012</v>
          </cell>
          <cell r="I890" t="str">
            <v>Estudiantes matriculados en programas de educación flexible en la región - Pacífico</v>
          </cell>
          <cell r="J890" t="str">
            <v>Producto</v>
          </cell>
          <cell r="K890" t="str">
            <v>Sectorial</v>
          </cell>
          <cell r="L890" t="str">
            <v>SI</v>
          </cell>
          <cell r="M890" t="str">
            <v>SI</v>
          </cell>
          <cell r="N890" t="str">
            <v>NO</v>
          </cell>
          <cell r="O890" t="str">
            <v>SI</v>
          </cell>
          <cell r="P890" t="str">
            <v>Estudiantes</v>
          </cell>
          <cell r="Q890" t="str">
            <v>Anual</v>
          </cell>
          <cell r="R890" t="str">
            <v>Capacidad</v>
          </cell>
          <cell r="S890">
            <v>362740</v>
          </cell>
          <cell r="T890">
            <v>363740</v>
          </cell>
          <cell r="U890">
            <v>364740</v>
          </cell>
          <cell r="V890">
            <v>365740</v>
          </cell>
          <cell r="W890">
            <v>366740</v>
          </cell>
          <cell r="X890">
            <v>366740</v>
          </cell>
          <cell r="Y890">
            <v>0</v>
          </cell>
          <cell r="Z890">
            <v>0</v>
          </cell>
          <cell r="AA890">
            <v>0</v>
          </cell>
          <cell r="AB890">
            <v>0</v>
          </cell>
          <cell r="AC890">
            <v>0</v>
          </cell>
          <cell r="AD890">
            <v>0</v>
          </cell>
          <cell r="AE890" t="str">
            <v>En el mes de abril se suscribió el convenio 843 de 2016 con la Corporación Observatorio para la Paz para la atención de estudiantes en el ciclo IV con el modelo Bachillerato Pacicultor.</v>
          </cell>
          <cell r="AF890">
            <v>42490.208333333299</v>
          </cell>
          <cell r="AG890">
            <v>42495.631965706001</v>
          </cell>
          <cell r="AH890" t="str">
            <v>Hector Julio Flechas</v>
          </cell>
          <cell r="AI890" t="str">
            <v>HFlechas@mineducacion.gov.co</v>
          </cell>
          <cell r="AJ890">
            <v>150</v>
          </cell>
          <cell r="AK890">
            <v>0</v>
          </cell>
          <cell r="AL890">
            <v>0</v>
          </cell>
        </row>
        <row r="891">
          <cell r="A891">
            <v>5013</v>
          </cell>
          <cell r="B891" t="str">
            <v>Todos por un Nuevo País</v>
          </cell>
          <cell r="C891" t="str">
            <v>Estrategias regionales</v>
          </cell>
          <cell r="D891" t="str">
            <v>Pacífico: desarrollo socioeconómico con equidad, integración y sostenibilidad ambiental</v>
          </cell>
          <cell r="E891" t="str">
            <v>Educación</v>
          </cell>
          <cell r="F891" t="str">
            <v>MINEDUCACION</v>
          </cell>
          <cell r="G891" t="str">
            <v>Región Pacífico - Educación</v>
          </cell>
          <cell r="H891">
            <v>5013</v>
          </cell>
          <cell r="I891" t="str">
            <v>Sedes educativas rurales con Modelos Educativos Flexibles - Pacífico</v>
          </cell>
          <cell r="J891" t="str">
            <v>Producto</v>
          </cell>
          <cell r="K891" t="str">
            <v>Sectorial</v>
          </cell>
          <cell r="L891" t="str">
            <v>SI</v>
          </cell>
          <cell r="M891" t="str">
            <v>SI</v>
          </cell>
          <cell r="N891" t="str">
            <v>NO</v>
          </cell>
          <cell r="O891" t="str">
            <v>SI</v>
          </cell>
          <cell r="P891" t="str">
            <v>Sedes educativas</v>
          </cell>
          <cell r="Q891" t="str">
            <v>Anual</v>
          </cell>
          <cell r="R891" t="str">
            <v>Capacidad</v>
          </cell>
          <cell r="S891">
            <v>5515</v>
          </cell>
          <cell r="T891">
            <v>5615</v>
          </cell>
          <cell r="U891">
            <v>5715</v>
          </cell>
          <cell r="V891">
            <v>5815</v>
          </cell>
          <cell r="W891">
            <v>5915</v>
          </cell>
          <cell r="X891">
            <v>5915</v>
          </cell>
          <cell r="Y891">
            <v>0</v>
          </cell>
          <cell r="Z891">
            <v>0</v>
          </cell>
          <cell r="AA891">
            <v>0</v>
          </cell>
          <cell r="AB891">
            <v>0</v>
          </cell>
          <cell r="AC891">
            <v>0</v>
          </cell>
          <cell r="AD891">
            <v>0</v>
          </cell>
          <cell r="AE891" t="str">
            <v>En el mes de abril se suscribió el convenio 818 de 2016 con la Fundación Escuela Nueva - Volvamos a la Gente, para la formación de docentes, directivos docentes y funcionarios de las secretarías de educación certificadas focalizadas.</v>
          </cell>
          <cell r="AF891">
            <v>42490.208333333299</v>
          </cell>
          <cell r="AG891">
            <v>42495.622197685203</v>
          </cell>
          <cell r="AH891" t="str">
            <v>Hector Julio Flechas</v>
          </cell>
          <cell r="AI891" t="str">
            <v>HFlechas@mineducacion.gov.co</v>
          </cell>
          <cell r="AJ891">
            <v>150</v>
          </cell>
          <cell r="AK891">
            <v>0</v>
          </cell>
          <cell r="AL891">
            <v>0</v>
          </cell>
        </row>
        <row r="892">
          <cell r="A892">
            <v>5068</v>
          </cell>
          <cell r="B892" t="str">
            <v>Todos por un Nuevo País</v>
          </cell>
          <cell r="C892" t="str">
            <v>Estrategias regionales</v>
          </cell>
          <cell r="D892" t="str">
            <v>Pacífico: desarrollo socioeconómico con equidad, integración y sostenibilidad ambiental</v>
          </cell>
          <cell r="E892" t="str">
            <v>Minas y Energía</v>
          </cell>
          <cell r="F892" t="str">
            <v>MINMINAS</v>
          </cell>
          <cell r="G892" t="str">
            <v>Región Pacífico - Minas y Energía</v>
          </cell>
          <cell r="H892">
            <v>5068</v>
          </cell>
          <cell r="I892" t="str">
            <v>Fases del proyecto de incremento de confiabilidad para el abastecimiento de gas natural.</v>
          </cell>
          <cell r="J892" t="str">
            <v>Producto</v>
          </cell>
          <cell r="K892" t="str">
            <v>Sectorial</v>
          </cell>
          <cell r="L892" t="str">
            <v>SI</v>
          </cell>
          <cell r="M892" t="str">
            <v>NO</v>
          </cell>
          <cell r="N892" t="str">
            <v>NO</v>
          </cell>
          <cell r="O892" t="str">
            <v>SI</v>
          </cell>
          <cell r="P892" t="str">
            <v>Proyectos adjudicados</v>
          </cell>
          <cell r="Q892" t="str">
            <v>Anual</v>
          </cell>
          <cell r="R892" t="str">
            <v>Stock</v>
          </cell>
          <cell r="S892">
            <v>0</v>
          </cell>
          <cell r="T892">
            <v>0</v>
          </cell>
          <cell r="U892">
            <v>0</v>
          </cell>
          <cell r="V892">
            <v>0</v>
          </cell>
          <cell r="W892">
            <v>0</v>
          </cell>
          <cell r="X892">
            <v>3</v>
          </cell>
          <cell r="Y892">
            <v>0</v>
          </cell>
          <cell r="Z892">
            <v>0</v>
          </cell>
          <cell r="AA892">
            <v>0</v>
          </cell>
          <cell r="AB892">
            <v>0</v>
          </cell>
          <cell r="AC892">
            <v>0</v>
          </cell>
          <cell r="AD892">
            <v>0</v>
          </cell>
          <cell r="AE892">
            <v>0</v>
          </cell>
          <cell r="AF892">
            <v>0</v>
          </cell>
          <cell r="AG892">
            <v>0</v>
          </cell>
          <cell r="AH892" t="str">
            <v>Omar Serrano</v>
          </cell>
          <cell r="AI892" t="str">
            <v>ooserrano@minminas.gov.co</v>
          </cell>
          <cell r="AJ892">
            <v>0</v>
          </cell>
          <cell r="AK892">
            <v>0</v>
          </cell>
          <cell r="AL892">
            <v>0</v>
          </cell>
        </row>
        <row r="893">
          <cell r="A893">
            <v>5069</v>
          </cell>
          <cell r="B893" t="str">
            <v>Todos por un Nuevo País</v>
          </cell>
          <cell r="C893" t="str">
            <v>Estrategias regionales</v>
          </cell>
          <cell r="D893" t="str">
            <v>Pacífico: desarrollo socioeconómico con equidad, integración y sostenibilidad ambiental</v>
          </cell>
          <cell r="E893" t="str">
            <v>Minas y Energía</v>
          </cell>
          <cell r="F893" t="str">
            <v>MINMINAS</v>
          </cell>
          <cell r="G893" t="str">
            <v>Región Pacífico - Minas y Energía</v>
          </cell>
          <cell r="H893">
            <v>5069</v>
          </cell>
          <cell r="I893" t="str">
            <v>Unidades de producción minera formalizadas en el grado básico</v>
          </cell>
          <cell r="J893" t="str">
            <v>Producto</v>
          </cell>
          <cell r="K893" t="str">
            <v>Sectorial</v>
          </cell>
          <cell r="L893" t="str">
            <v>SI</v>
          </cell>
          <cell r="M893" t="str">
            <v>SI</v>
          </cell>
          <cell r="N893" t="str">
            <v>NO</v>
          </cell>
          <cell r="O893" t="str">
            <v>SI</v>
          </cell>
          <cell r="P893" t="str">
            <v>Unidad de Producción Minera</v>
          </cell>
          <cell r="Q893" t="str">
            <v>Trimestral</v>
          </cell>
          <cell r="R893" t="str">
            <v>Acumulado</v>
          </cell>
          <cell r="S893">
            <v>0</v>
          </cell>
          <cell r="T893">
            <v>50</v>
          </cell>
          <cell r="U893">
            <v>50</v>
          </cell>
          <cell r="V893">
            <v>50</v>
          </cell>
          <cell r="W893">
            <v>50</v>
          </cell>
          <cell r="X893">
            <v>200</v>
          </cell>
          <cell r="Y893">
            <v>0</v>
          </cell>
          <cell r="Z893">
            <v>0</v>
          </cell>
          <cell r="AA893">
            <v>8</v>
          </cell>
          <cell r="AB893">
            <v>4</v>
          </cell>
          <cell r="AC893">
            <v>42460.208333333299</v>
          </cell>
          <cell r="AD893">
            <v>42471.686458449098</v>
          </cell>
          <cell r="AE893" t="str">
            <v>Se han venido desarrollando las gestiones relacionadas con los procesos contractuales para el desarrollo de los proyectos en región, a través de los cuales se brindará la asistencia técnica para llevar a las UPM a un grado básico de formalización, a la fe</v>
          </cell>
          <cell r="AF893">
            <v>42490.208333333299</v>
          </cell>
          <cell r="AG893">
            <v>42506.8766245023</v>
          </cell>
          <cell r="AH893" t="str">
            <v>Monica María Grand Marin</v>
          </cell>
          <cell r="AI893" t="str">
            <v>mmgrand@minminas.gov.co</v>
          </cell>
          <cell r="AJ893">
            <v>0</v>
          </cell>
          <cell r="AK893">
            <v>42551.208333333299</v>
          </cell>
          <cell r="AL893">
            <v>0</v>
          </cell>
        </row>
        <row r="894">
          <cell r="A894">
            <v>5070</v>
          </cell>
          <cell r="B894" t="str">
            <v>Todos por un Nuevo País</v>
          </cell>
          <cell r="C894" t="str">
            <v>Estrategias regionales</v>
          </cell>
          <cell r="D894" t="str">
            <v>Pacífico: desarrollo socioeconómico con equidad, integración y sostenibilidad ambiental</v>
          </cell>
          <cell r="E894" t="str">
            <v>Minas y Energía</v>
          </cell>
          <cell r="F894" t="str">
            <v>MINMINAS</v>
          </cell>
          <cell r="G894" t="str">
            <v>Región Pacífico - Minas y Energía</v>
          </cell>
          <cell r="H894">
            <v>5070</v>
          </cell>
          <cell r="I894" t="str">
            <v>Unidades de producción minera bajo el amparo de un título asistidas en lo técnico-minero, ambiental o empresarial</v>
          </cell>
          <cell r="J894" t="str">
            <v>Producto</v>
          </cell>
          <cell r="K894" t="str">
            <v>Sectorial</v>
          </cell>
          <cell r="L894" t="str">
            <v>SI</v>
          </cell>
          <cell r="M894" t="str">
            <v>SI</v>
          </cell>
          <cell r="N894" t="str">
            <v>NO</v>
          </cell>
          <cell r="O894" t="str">
            <v>SI</v>
          </cell>
          <cell r="P894" t="str">
            <v>Unidad de Producción Minera</v>
          </cell>
          <cell r="Q894" t="str">
            <v>Semestral</v>
          </cell>
          <cell r="R894" t="str">
            <v>Acumulado</v>
          </cell>
          <cell r="S894">
            <v>0</v>
          </cell>
          <cell r="T894">
            <v>50</v>
          </cell>
          <cell r="U894">
            <v>50</v>
          </cell>
          <cell r="V894">
            <v>50</v>
          </cell>
          <cell r="W894">
            <v>50</v>
          </cell>
          <cell r="X894">
            <v>200</v>
          </cell>
          <cell r="Y894">
            <v>0</v>
          </cell>
          <cell r="Z894">
            <v>0</v>
          </cell>
          <cell r="AA894">
            <v>0</v>
          </cell>
          <cell r="AB894">
            <v>0</v>
          </cell>
          <cell r="AC894">
            <v>0</v>
          </cell>
          <cell r="AD894">
            <v>0</v>
          </cell>
          <cell r="AE894" t="str">
            <v>Se han venido desarrollando las gestiones relacionadas con los procesos contractuales para el desarrollo de los proyectos en región, a través de los cuales se brindará la asistencia técnica, a la fecha se tiene firmado convenio Cauca y Nariño</v>
          </cell>
          <cell r="AF894">
            <v>42490.208333333299</v>
          </cell>
          <cell r="AG894">
            <v>42506.875458564798</v>
          </cell>
          <cell r="AH894" t="str">
            <v>Monica María Grand Marin</v>
          </cell>
          <cell r="AI894" t="str">
            <v>mmgrand@minminas.gov.co</v>
          </cell>
          <cell r="AJ894">
            <v>0</v>
          </cell>
          <cell r="AK894">
            <v>0</v>
          </cell>
          <cell r="AL894">
            <v>0</v>
          </cell>
        </row>
        <row r="895">
          <cell r="A895">
            <v>4502</v>
          </cell>
          <cell r="B895" t="str">
            <v>Todos por un Nuevo País</v>
          </cell>
          <cell r="C895" t="str">
            <v>Estrategias regionales</v>
          </cell>
          <cell r="D895" t="str">
            <v>Pacífico: desarrollo socioeconómico con equidad, integración y sostenibilidad ambiental</v>
          </cell>
          <cell r="E895" t="str">
            <v>Planeación Nacional</v>
          </cell>
          <cell r="F895" t="str">
            <v>DNP</v>
          </cell>
          <cell r="G895" t="str">
            <v>Región Pacífico - Planeación</v>
          </cell>
          <cell r="H895">
            <v>4502</v>
          </cell>
          <cell r="I895" t="str">
            <v>Indice de Pobreza Multidimensional Region Pacífico</v>
          </cell>
          <cell r="J895" t="str">
            <v>Gestión</v>
          </cell>
          <cell r="K895" t="str">
            <v>Sectorial</v>
          </cell>
          <cell r="L895" t="str">
            <v>SI</v>
          </cell>
          <cell r="M895" t="str">
            <v>NO</v>
          </cell>
          <cell r="N895" t="str">
            <v>NO</v>
          </cell>
          <cell r="O895" t="str">
            <v>SI</v>
          </cell>
          <cell r="P895" t="str">
            <v>Tasa</v>
          </cell>
          <cell r="Q895" t="str">
            <v>Anual</v>
          </cell>
          <cell r="R895" t="str">
            <v>Reducción</v>
          </cell>
          <cell r="S895">
            <v>24</v>
          </cell>
          <cell r="T895">
            <v>22.382999999999999</v>
          </cell>
          <cell r="U895">
            <v>20.928000000000001</v>
          </cell>
          <cell r="V895">
            <v>19.568000000000001</v>
          </cell>
          <cell r="W895">
            <v>18.3</v>
          </cell>
          <cell r="X895">
            <v>18.3</v>
          </cell>
          <cell r="Y895">
            <v>0</v>
          </cell>
          <cell r="Z895">
            <v>0</v>
          </cell>
          <cell r="AA895">
            <v>0</v>
          </cell>
          <cell r="AB895">
            <v>0</v>
          </cell>
          <cell r="AC895">
            <v>0</v>
          </cell>
          <cell r="AD895">
            <v>0</v>
          </cell>
          <cell r="AE895">
            <v>0</v>
          </cell>
          <cell r="AF895">
            <v>0</v>
          </cell>
          <cell r="AG895">
            <v>0</v>
          </cell>
          <cell r="AH895" t="str">
            <v>Paula Marcela Escobar</v>
          </cell>
          <cell r="AI895" t="str">
            <v>pescobar@dnp.gov.co</v>
          </cell>
          <cell r="AJ895">
            <v>90</v>
          </cell>
          <cell r="AK895">
            <v>0</v>
          </cell>
          <cell r="AL895">
            <v>0</v>
          </cell>
        </row>
        <row r="896">
          <cell r="A896">
            <v>4515</v>
          </cell>
          <cell r="B896" t="str">
            <v>Todos por un Nuevo País</v>
          </cell>
          <cell r="C896" t="str">
            <v>Estrategias regionales</v>
          </cell>
          <cell r="D896" t="str">
            <v>Pacífico: desarrollo socioeconómico con equidad, integración y sostenibilidad ambiental</v>
          </cell>
          <cell r="E896" t="str">
            <v>Planeación Nacional</v>
          </cell>
          <cell r="F896" t="str">
            <v>DNP</v>
          </cell>
          <cell r="G896" t="str">
            <v>Región Pacífico - Planeación</v>
          </cell>
          <cell r="H896">
            <v>4515</v>
          </cell>
          <cell r="I896" t="str">
            <v>Municipios con bajo desempeño integral - Región Pacífico</v>
          </cell>
          <cell r="J896" t="str">
            <v>Gestión</v>
          </cell>
          <cell r="K896" t="str">
            <v>Sectorial</v>
          </cell>
          <cell r="L896" t="str">
            <v>SI</v>
          </cell>
          <cell r="M896" t="str">
            <v>SI</v>
          </cell>
          <cell r="N896" t="str">
            <v>NO</v>
          </cell>
          <cell r="O896" t="str">
            <v>SI</v>
          </cell>
          <cell r="P896" t="str">
            <v>Municipios</v>
          </cell>
          <cell r="Q896" t="str">
            <v>Anual</v>
          </cell>
          <cell r="R896" t="str">
            <v>Reducción</v>
          </cell>
          <cell r="S896">
            <v>27</v>
          </cell>
          <cell r="T896">
            <v>25</v>
          </cell>
          <cell r="U896">
            <v>23</v>
          </cell>
          <cell r="V896">
            <v>22</v>
          </cell>
          <cell r="W896">
            <v>21</v>
          </cell>
          <cell r="X896">
            <v>21</v>
          </cell>
          <cell r="Y896">
            <v>0</v>
          </cell>
          <cell r="Z896">
            <v>0</v>
          </cell>
          <cell r="AA896">
            <v>0</v>
          </cell>
          <cell r="AB896">
            <v>0</v>
          </cell>
          <cell r="AC896">
            <v>0</v>
          </cell>
          <cell r="AD896">
            <v>0</v>
          </cell>
          <cell r="AE896" t="str">
            <v>Se ajustaron los aplicativos SIEE y SICEP Gestión Web para el reporte de la información que inicia en el mes de mayo. Se emitió la Circular 11-4 de 2016 donde se entregan las Orientaciones, procedimientos e instrumentos para el reporte de la información r</v>
          </cell>
          <cell r="AF896">
            <v>42490.208333333299</v>
          </cell>
          <cell r="AG896">
            <v>42502.436309641198</v>
          </cell>
          <cell r="AH896" t="str">
            <v>Ivan Osejo Villamil</v>
          </cell>
          <cell r="AI896" t="str">
            <v>iosejo@dnp.gov.co</v>
          </cell>
          <cell r="AJ896">
            <v>240</v>
          </cell>
          <cell r="AK896">
            <v>0</v>
          </cell>
          <cell r="AL896">
            <v>0</v>
          </cell>
        </row>
        <row r="897">
          <cell r="A897">
            <v>4516</v>
          </cell>
          <cell r="B897" t="str">
            <v>Todos por un Nuevo País</v>
          </cell>
          <cell r="C897" t="str">
            <v>Estrategias regionales</v>
          </cell>
          <cell r="D897" t="str">
            <v>Pacífico: desarrollo socioeconómico con equidad, integración y sostenibilidad ambiental</v>
          </cell>
          <cell r="E897" t="str">
            <v>Planeación Nacional</v>
          </cell>
          <cell r="F897" t="str">
            <v>DNP</v>
          </cell>
          <cell r="G897" t="str">
            <v>Región Pacífico - Planeación</v>
          </cell>
          <cell r="H897">
            <v>4516</v>
          </cell>
          <cell r="I897" t="str">
            <v>Indicador de Convergencia Regional ICIR - Región Pacífico</v>
          </cell>
          <cell r="J897" t="str">
            <v>Gestión</v>
          </cell>
          <cell r="K897" t="str">
            <v>Sectorial</v>
          </cell>
          <cell r="L897" t="str">
            <v>SI</v>
          </cell>
          <cell r="M897" t="str">
            <v>NO</v>
          </cell>
          <cell r="N897" t="str">
            <v>NO</v>
          </cell>
          <cell r="O897" t="str">
            <v>SI</v>
          </cell>
          <cell r="P897" t="str">
            <v>Porcentaje</v>
          </cell>
          <cell r="Q897" t="str">
            <v>Anual</v>
          </cell>
          <cell r="R897" t="str">
            <v>Reducción</v>
          </cell>
          <cell r="S897">
            <v>43.9</v>
          </cell>
          <cell r="T897">
            <v>40.799999999999997</v>
          </cell>
          <cell r="U897">
            <v>37.799999999999997</v>
          </cell>
          <cell r="V897">
            <v>33.200000000000003</v>
          </cell>
          <cell r="W897">
            <v>28.6</v>
          </cell>
          <cell r="X897">
            <v>28.6</v>
          </cell>
          <cell r="Y897">
            <v>0</v>
          </cell>
          <cell r="Z897">
            <v>0</v>
          </cell>
          <cell r="AA897">
            <v>0</v>
          </cell>
          <cell r="AB897">
            <v>0</v>
          </cell>
          <cell r="AC897">
            <v>0</v>
          </cell>
          <cell r="AD897">
            <v>0</v>
          </cell>
          <cell r="AE897" t="str">
            <v>Se hicieron los cálculos preliminares con las variables seleccionadas del listado opcional, en total quedaron 11 variables en 7 sectores.</v>
          </cell>
          <cell r="AF897">
            <v>42490.208333333299</v>
          </cell>
          <cell r="AG897">
            <v>42501.432606365699</v>
          </cell>
          <cell r="AH897" t="str">
            <v>Ivan Osejo Villamil</v>
          </cell>
          <cell r="AI897" t="str">
            <v>iosejo@dnp.gov.co</v>
          </cell>
          <cell r="AJ897">
            <v>365</v>
          </cell>
          <cell r="AK897">
            <v>0</v>
          </cell>
          <cell r="AL897">
            <v>0</v>
          </cell>
        </row>
        <row r="898">
          <cell r="A898">
            <v>4987</v>
          </cell>
          <cell r="B898" t="str">
            <v>Todos por un Nuevo País</v>
          </cell>
          <cell r="C898" t="str">
            <v>Estrategias regionales</v>
          </cell>
          <cell r="D898" t="str">
            <v>Pacífico: desarrollo socioeconómico con equidad, integración y sostenibilidad ambiental</v>
          </cell>
          <cell r="E898" t="str">
            <v>Salud y Protección</v>
          </cell>
          <cell r="F898" t="str">
            <v>Ministerio de Salud</v>
          </cell>
          <cell r="G898" t="str">
            <v>Región Pacífico - Salud</v>
          </cell>
          <cell r="H898">
            <v>4987</v>
          </cell>
          <cell r="I898" t="str">
            <v>Tasa de mortalidad infantil por 1.000 nacidos vivos (ajustada) - Pacífico</v>
          </cell>
          <cell r="J898" t="str">
            <v>Resultado</v>
          </cell>
          <cell r="K898" t="str">
            <v>Sectorial</v>
          </cell>
          <cell r="L898" t="str">
            <v>SI</v>
          </cell>
          <cell r="M898" t="str">
            <v>SI</v>
          </cell>
          <cell r="N898" t="str">
            <v>NO</v>
          </cell>
          <cell r="O898" t="str">
            <v>SI</v>
          </cell>
          <cell r="P898" t="str">
            <v>tasa</v>
          </cell>
          <cell r="Q898" t="str">
            <v>Anual</v>
          </cell>
          <cell r="R898" t="str">
            <v>Reducción</v>
          </cell>
          <cell r="S898">
            <v>24.79</v>
          </cell>
          <cell r="T898">
            <v>21.49</v>
          </cell>
          <cell r="U898">
            <v>20.39</v>
          </cell>
          <cell r="V898">
            <v>19.29</v>
          </cell>
          <cell r="W898">
            <v>18.5</v>
          </cell>
          <cell r="X898">
            <v>18.5</v>
          </cell>
          <cell r="Y898">
            <v>0</v>
          </cell>
          <cell r="Z898">
            <v>0</v>
          </cell>
          <cell r="AA898">
            <v>0</v>
          </cell>
          <cell r="AB898">
            <v>0</v>
          </cell>
          <cell r="AC898">
            <v>0</v>
          </cell>
          <cell r="AD898">
            <v>0</v>
          </cell>
          <cell r="AE898" t="str">
            <v>Durante el mes de abril en el Distrito de Buenaventura se realizó la socialización de la segunda fase de despliegue territorial para la implementación de la atención integral a la primera infancia, así como la identificación de necesidades de asistencia t</v>
          </cell>
          <cell r="AF898">
            <v>42490.208333333299</v>
          </cell>
          <cell r="AG898">
            <v>42500.322177118098</v>
          </cell>
          <cell r="AH898" t="str">
            <v>Lía Marcela Güiza Castillo</v>
          </cell>
          <cell r="AI898" t="str">
            <v>lguiza@minsalud.gov.co</v>
          </cell>
          <cell r="AJ898">
            <v>540</v>
          </cell>
          <cell r="AK898">
            <v>0</v>
          </cell>
          <cell r="AL898">
            <v>0</v>
          </cell>
        </row>
        <row r="899">
          <cell r="A899">
            <v>4988</v>
          </cell>
          <cell r="B899" t="str">
            <v>Todos por un Nuevo País</v>
          </cell>
          <cell r="C899" t="str">
            <v>Estrategias regionales</v>
          </cell>
          <cell r="D899" t="str">
            <v>Pacífico: desarrollo socioeconómico con equidad, integración y sostenibilidad ambiental</v>
          </cell>
          <cell r="E899" t="str">
            <v>Salud y Protección</v>
          </cell>
          <cell r="F899" t="str">
            <v>Ministerio de Salud</v>
          </cell>
          <cell r="G899" t="str">
            <v>Región Pacífico - Salud</v>
          </cell>
          <cell r="H899">
            <v>4988</v>
          </cell>
          <cell r="I899" t="str">
            <v>Cobertura de vacunación con tercera dosis de DPT en niños menores de un año - Pacífico</v>
          </cell>
          <cell r="J899" t="str">
            <v>Producto</v>
          </cell>
          <cell r="K899" t="str">
            <v>Sectorial</v>
          </cell>
          <cell r="L899" t="str">
            <v>SI</v>
          </cell>
          <cell r="M899" t="str">
            <v>SI</v>
          </cell>
          <cell r="N899" t="str">
            <v>NO</v>
          </cell>
          <cell r="O899" t="str">
            <v>SI</v>
          </cell>
          <cell r="P899" t="str">
            <v>porcentaje</v>
          </cell>
          <cell r="Q899" t="str">
            <v>Mensual</v>
          </cell>
          <cell r="R899" t="str">
            <v>Flujo</v>
          </cell>
          <cell r="S899">
            <v>90</v>
          </cell>
          <cell r="T899">
            <v>95</v>
          </cell>
          <cell r="U899">
            <v>95</v>
          </cell>
          <cell r="V899">
            <v>95</v>
          </cell>
          <cell r="W899">
            <v>95</v>
          </cell>
          <cell r="X899">
            <v>95</v>
          </cell>
          <cell r="Y899">
            <v>22.7</v>
          </cell>
          <cell r="Z899">
            <v>23.895</v>
          </cell>
          <cell r="AA899">
            <v>91.1</v>
          </cell>
          <cell r="AB899">
            <v>95.894999999999996</v>
          </cell>
          <cell r="AC899">
            <v>42460.208333333299</v>
          </cell>
          <cell r="AD899">
            <v>42501.643070636601</v>
          </cell>
          <cell r="AE899" t="str">
            <v>La vacuna de DPT esta incluida en la pentavalente (difteria, tos ferina, tétanos, Haemophilus influenzae tipo b y hepatitis B). La cobertura para la región Pacífica, tiene con terceras dosis de Pentavalente el 22,7%, corresponde a 27.070 niños y niñas men</v>
          </cell>
          <cell r="AF899">
            <v>42460.208333333299</v>
          </cell>
          <cell r="AG899">
            <v>42501.643070486098</v>
          </cell>
          <cell r="AH899" t="str">
            <v>Diego Alejandro  García Londoño</v>
          </cell>
          <cell r="AI899" t="str">
            <v>dgarcial@minsalud.gov.co</v>
          </cell>
          <cell r="AJ899">
            <v>30</v>
          </cell>
          <cell r="AK899">
            <v>42490.208333333299</v>
          </cell>
          <cell r="AL899">
            <v>-13</v>
          </cell>
        </row>
        <row r="900">
          <cell r="A900">
            <v>4989</v>
          </cell>
          <cell r="B900" t="str">
            <v>Todos por un Nuevo País</v>
          </cell>
          <cell r="C900" t="str">
            <v>Estrategias regionales</v>
          </cell>
          <cell r="D900" t="str">
            <v>Pacífico: desarrollo socioeconómico con equidad, integración y sostenibilidad ambiental</v>
          </cell>
          <cell r="E900" t="str">
            <v>Salud y Protección</v>
          </cell>
          <cell r="F900" t="str">
            <v>Ministerio de Salud</v>
          </cell>
          <cell r="G900" t="str">
            <v>Región Pacífico - Salud</v>
          </cell>
          <cell r="H900">
            <v>4989</v>
          </cell>
          <cell r="I900" t="str">
            <v>Departamentos que implementan el nuevo sistema de información nominal  del PAI</v>
          </cell>
          <cell r="J900" t="str">
            <v>Producto</v>
          </cell>
          <cell r="K900" t="str">
            <v>Sectorial</v>
          </cell>
          <cell r="L900" t="str">
            <v>SI</v>
          </cell>
          <cell r="M900" t="str">
            <v>SI</v>
          </cell>
          <cell r="N900" t="str">
            <v>NO</v>
          </cell>
          <cell r="O900" t="str">
            <v>SI</v>
          </cell>
          <cell r="P900" t="str">
            <v>Número de departamentos</v>
          </cell>
          <cell r="Q900" t="str">
            <v>Semestral</v>
          </cell>
          <cell r="R900" t="str">
            <v>Acumulado</v>
          </cell>
          <cell r="S900">
            <v>0</v>
          </cell>
          <cell r="T900">
            <v>1</v>
          </cell>
          <cell r="U900">
            <v>1</v>
          </cell>
          <cell r="V900">
            <v>1</v>
          </cell>
          <cell r="W900">
            <v>1</v>
          </cell>
          <cell r="X900">
            <v>4</v>
          </cell>
          <cell r="Y900">
            <v>0</v>
          </cell>
          <cell r="Z900">
            <v>0</v>
          </cell>
          <cell r="AA900">
            <v>0</v>
          </cell>
          <cell r="AB900">
            <v>0</v>
          </cell>
          <cell r="AC900">
            <v>0</v>
          </cell>
          <cell r="AD900">
            <v>0</v>
          </cell>
          <cell r="AE900" t="str">
            <v>Para este mes de marzo la Región Pacifica implemento 403 IPS así: Cauca con 74, Choco con 10, Nariño con 117, Valle del Cauca con 193 y Buenaventura 9.</v>
          </cell>
          <cell r="AF900">
            <v>42460.208333333299</v>
          </cell>
          <cell r="AG900">
            <v>42501.643878205999</v>
          </cell>
          <cell r="AH900" t="str">
            <v>Diego Alejandro  García Londoño</v>
          </cell>
          <cell r="AI900" t="str">
            <v>dgarcial@minsalud.gov.co</v>
          </cell>
          <cell r="AJ900">
            <v>0</v>
          </cell>
          <cell r="AK900">
            <v>0</v>
          </cell>
          <cell r="AL900">
            <v>0</v>
          </cell>
        </row>
        <row r="901">
          <cell r="A901">
            <v>5020</v>
          </cell>
          <cell r="B901" t="str">
            <v>Todos por un Nuevo País</v>
          </cell>
          <cell r="C901" t="str">
            <v>Estrategias regionales</v>
          </cell>
          <cell r="D901" t="str">
            <v>Pacífico: desarrollo socioeconómico con equidad, integración y sostenibilidad ambiental</v>
          </cell>
          <cell r="E901" t="str">
            <v>TIC</v>
          </cell>
          <cell r="F901" t="str">
            <v>MINTIC</v>
          </cell>
          <cell r="G901" t="str">
            <v>Región Pacífico - TIC</v>
          </cell>
          <cell r="H901">
            <v>5020</v>
          </cell>
          <cell r="I901" t="str">
            <v>Municipios y Áreas No Municipalizadas conectados a la red de alta velocidad en el Pacífico</v>
          </cell>
          <cell r="J901" t="str">
            <v>Resultado</v>
          </cell>
          <cell r="K901" t="str">
            <v>Sectorial</v>
          </cell>
          <cell r="L901" t="str">
            <v>SI</v>
          </cell>
          <cell r="M901" t="str">
            <v>SI</v>
          </cell>
          <cell r="N901" t="str">
            <v>NO</v>
          </cell>
          <cell r="O901" t="str">
            <v>SI</v>
          </cell>
          <cell r="P901" t="str">
            <v>Municipios y áreas no municipalizadas</v>
          </cell>
          <cell r="Q901" t="str">
            <v>Semestral</v>
          </cell>
          <cell r="R901" t="str">
            <v>Acumulado</v>
          </cell>
          <cell r="S901">
            <v>0</v>
          </cell>
          <cell r="T901">
            <v>11</v>
          </cell>
          <cell r="U901">
            <v>0</v>
          </cell>
          <cell r="V901">
            <v>0</v>
          </cell>
          <cell r="W901">
            <v>0</v>
          </cell>
          <cell r="X901">
            <v>11</v>
          </cell>
          <cell r="Y901">
            <v>0</v>
          </cell>
          <cell r="Z901">
            <v>0</v>
          </cell>
          <cell r="AA901">
            <v>0</v>
          </cell>
          <cell r="AB901">
            <v>0</v>
          </cell>
          <cell r="AC901">
            <v>0</v>
          </cell>
          <cell r="AD901">
            <v>0</v>
          </cell>
          <cell r="AE901" t="str">
            <v>El Proyecto Nacional de Conectividad de Alta Velocidad se encuentra en fase de instalación. Dentro de la fase de instalación se deben cumplir 3 Pasos: 1. Trámites y/o Permisos que apliquen 2. Instalación de infraestructura. 3. Entrega a la Interventoría p</v>
          </cell>
          <cell r="AF901">
            <v>42490.208333333299</v>
          </cell>
          <cell r="AG901">
            <v>42500.780213773098</v>
          </cell>
          <cell r="AH901" t="str">
            <v>Luis Fernando Lozano Mier</v>
          </cell>
          <cell r="AI901" t="str">
            <v>lflozano@mintic.gov.co</v>
          </cell>
          <cell r="AJ901">
            <v>30</v>
          </cell>
          <cell r="AK901">
            <v>0</v>
          </cell>
          <cell r="AL901">
            <v>0</v>
          </cell>
        </row>
        <row r="902">
          <cell r="A902">
            <v>5114</v>
          </cell>
          <cell r="B902" t="str">
            <v>Todos por un Nuevo País</v>
          </cell>
          <cell r="C902" t="str">
            <v>Estrategias regionales</v>
          </cell>
          <cell r="D902" t="str">
            <v>Pacífico: desarrollo socioeconómico con equidad, integración y sostenibilidad ambiental</v>
          </cell>
          <cell r="E902" t="str">
            <v>Trabajo</v>
          </cell>
          <cell r="F902" t="str">
            <v>SENA</v>
          </cell>
          <cell r="G902" t="str">
            <v>Región Pacífico - Trabajo</v>
          </cell>
          <cell r="H902">
            <v>5114</v>
          </cell>
          <cell r="I902" t="str">
            <v>Cupos en formación integral del SENA para la región Pacífico</v>
          </cell>
          <cell r="J902" t="str">
            <v>Gestión</v>
          </cell>
          <cell r="K902" t="str">
            <v>Sectorial</v>
          </cell>
          <cell r="L902" t="str">
            <v>SI</v>
          </cell>
          <cell r="M902" t="str">
            <v>NO</v>
          </cell>
          <cell r="N902" t="str">
            <v>NO</v>
          </cell>
          <cell r="O902" t="str">
            <v>SI</v>
          </cell>
          <cell r="P902" t="str">
            <v>Cupos</v>
          </cell>
          <cell r="Q902" t="str">
            <v>Mensual</v>
          </cell>
          <cell r="R902" t="str">
            <v>Flujo</v>
          </cell>
          <cell r="S902">
            <v>1001378</v>
          </cell>
          <cell r="T902">
            <v>908760</v>
          </cell>
          <cell r="U902">
            <v>910840</v>
          </cell>
          <cell r="V902">
            <v>912920</v>
          </cell>
          <cell r="W902">
            <v>915000</v>
          </cell>
          <cell r="X902">
            <v>915000</v>
          </cell>
          <cell r="Y902">
            <v>348120</v>
          </cell>
          <cell r="Z902">
            <v>38.22</v>
          </cell>
          <cell r="AA902">
            <v>990263</v>
          </cell>
          <cell r="AB902">
            <v>100</v>
          </cell>
          <cell r="AC902">
            <v>42490.208333333299</v>
          </cell>
          <cell r="AD902">
            <v>42496.677988773103</v>
          </cell>
          <cell r="AE902" t="str">
            <v>Este indicador presenta un crecimiento del 6% con respecto al mismo periodo de 2015, lo cual es bueno. La tendencia para este año es buena ya que presenta un crecimiento de marzo a abril de 2016 del 38%, que es similar al desempeño del indicador a nivel n</v>
          </cell>
          <cell r="AF902">
            <v>42490.208333333299</v>
          </cell>
          <cell r="AG902">
            <v>42496.677988622701</v>
          </cell>
          <cell r="AH902" t="str">
            <v>Pedro José Murcia</v>
          </cell>
          <cell r="AI902" t="str">
            <v>pmurcia@sena.edu.co</v>
          </cell>
          <cell r="AJ902">
            <v>0</v>
          </cell>
          <cell r="AK902">
            <v>42520.208333333299</v>
          </cell>
          <cell r="AL902">
            <v>-13</v>
          </cell>
        </row>
        <row r="903">
          <cell r="A903">
            <v>5182</v>
          </cell>
          <cell r="B903" t="str">
            <v>Todos por un Nuevo País</v>
          </cell>
          <cell r="C903" t="str">
            <v>Estrategias regionales</v>
          </cell>
          <cell r="D903" t="str">
            <v>Pacífico: desarrollo socioeconómico con equidad, integración y sostenibilidad ambiental</v>
          </cell>
          <cell r="E903" t="str">
            <v>Transporte</v>
          </cell>
          <cell r="F903" t="str">
            <v>AEROCIVIL</v>
          </cell>
          <cell r="G903" t="str">
            <v>Región Pacífico - Transporte</v>
          </cell>
          <cell r="H903">
            <v>5182</v>
          </cell>
          <cell r="I903" t="str">
            <v>Aeropuertos para la prosperidad intervenidos en la Región Pacífico</v>
          </cell>
          <cell r="J903" t="str">
            <v>Producto</v>
          </cell>
          <cell r="K903" t="str">
            <v>Sectorial</v>
          </cell>
          <cell r="L903" t="str">
            <v>SI</v>
          </cell>
          <cell r="M903" t="str">
            <v>SI</v>
          </cell>
          <cell r="N903" t="str">
            <v>NO</v>
          </cell>
          <cell r="O903" t="str">
            <v>SI</v>
          </cell>
          <cell r="P903" t="str">
            <v>Número</v>
          </cell>
          <cell r="Q903" t="str">
            <v>Trimestral</v>
          </cell>
          <cell r="R903" t="str">
            <v>Acumulado</v>
          </cell>
          <cell r="S903">
            <v>9</v>
          </cell>
          <cell r="T903">
            <v>2</v>
          </cell>
          <cell r="U903">
            <v>2</v>
          </cell>
          <cell r="V903">
            <v>1</v>
          </cell>
          <cell r="W903">
            <v>2</v>
          </cell>
          <cell r="X903">
            <v>7</v>
          </cell>
          <cell r="Y903">
            <v>1</v>
          </cell>
          <cell r="Z903">
            <v>50</v>
          </cell>
          <cell r="AA903">
            <v>1</v>
          </cell>
          <cell r="AB903">
            <v>14.286</v>
          </cell>
          <cell r="AC903">
            <v>42460.208333333299</v>
          </cell>
          <cell r="AD903">
            <v>42500.427307210703</v>
          </cell>
          <cell r="AE903" t="str">
            <v>De lo pendiente en la vigencia 2015: SE TERMINO: (Capurganá: REALIZAR EL ESTUDIO, DISEÑO Y MANTENIMIENTO DE PISTA, CALLES DE RODAJE Y PLATAFORMA), esto suma un total acumulado de 1 Aeropuerto intervenido de vigencia 2015. En ejecución Bahia Solano REALIZA</v>
          </cell>
          <cell r="AF903">
            <v>42460.208333333299</v>
          </cell>
          <cell r="AG903">
            <v>42500.4273056366</v>
          </cell>
          <cell r="AH903" t="str">
            <v>Jairo Suárez</v>
          </cell>
          <cell r="AI903" t="str">
            <v>jairo.suarez@aerocivil.gov.co</v>
          </cell>
          <cell r="AJ903">
            <v>0</v>
          </cell>
          <cell r="AK903">
            <v>42551.208333333299</v>
          </cell>
          <cell r="AL903">
            <v>0</v>
          </cell>
        </row>
        <row r="904">
          <cell r="A904">
            <v>5188</v>
          </cell>
          <cell r="B904" t="str">
            <v>Todos por un Nuevo País</v>
          </cell>
          <cell r="C904" t="str">
            <v>Estrategias regionales</v>
          </cell>
          <cell r="D904" t="str">
            <v>Pacífico: desarrollo socioeconómico con equidad, integración y sostenibilidad ambiental</v>
          </cell>
          <cell r="E904" t="str">
            <v>Transporte</v>
          </cell>
          <cell r="F904" t="str">
            <v>MINTRANSPORTE</v>
          </cell>
          <cell r="G904" t="str">
            <v>Región Pacífico - Transporte</v>
          </cell>
          <cell r="H904">
            <v>5188</v>
          </cell>
          <cell r="I904" t="str">
            <v>Porcentaje de red vial nacional primaria en buen estado en la Región Pacífico</v>
          </cell>
          <cell r="J904" t="str">
            <v>Producto</v>
          </cell>
          <cell r="K904" t="str">
            <v>Sectorial</v>
          </cell>
          <cell r="L904" t="str">
            <v>SI</v>
          </cell>
          <cell r="M904" t="str">
            <v>NO</v>
          </cell>
          <cell r="N904" t="str">
            <v>NO</v>
          </cell>
          <cell r="O904" t="str">
            <v>SI</v>
          </cell>
          <cell r="P904" t="str">
            <v>Porcentaje</v>
          </cell>
          <cell r="Q904" t="str">
            <v>Trimestral</v>
          </cell>
          <cell r="R904" t="str">
            <v>Capacidad</v>
          </cell>
          <cell r="S904">
            <v>44</v>
          </cell>
          <cell r="T904">
            <v>45</v>
          </cell>
          <cell r="U904">
            <v>48</v>
          </cell>
          <cell r="V904">
            <v>48</v>
          </cell>
          <cell r="W904">
            <v>50</v>
          </cell>
          <cell r="X904">
            <v>50</v>
          </cell>
          <cell r="Y904">
            <v>46.03</v>
          </cell>
          <cell r="Z904">
            <v>50.75</v>
          </cell>
          <cell r="AA904">
            <v>46.03</v>
          </cell>
          <cell r="AB904">
            <v>33.83</v>
          </cell>
          <cell r="AC904">
            <v>42460.208333333299</v>
          </cell>
          <cell r="AD904">
            <v>42496.6240960301</v>
          </cell>
          <cell r="AE904" t="str">
            <v xml:space="preserve">46,03 % de la Red Vial primaria en la Región Pacífico se encuentra en Buen estado. </v>
          </cell>
          <cell r="AF904">
            <v>42460.208333333299</v>
          </cell>
          <cell r="AG904">
            <v>42496.624095868101</v>
          </cell>
          <cell r="AH904" t="str">
            <v>Carlos Alberto Sarabia Mancini</v>
          </cell>
          <cell r="AI904" t="str">
            <v>csarabia@mintransporte.gov.co</v>
          </cell>
          <cell r="AJ904">
            <v>30</v>
          </cell>
          <cell r="AK904">
            <v>42551.208333333299</v>
          </cell>
          <cell r="AL904">
            <v>-73</v>
          </cell>
        </row>
        <row r="905">
          <cell r="A905">
            <v>5195</v>
          </cell>
          <cell r="B905" t="str">
            <v>Todos por un Nuevo País</v>
          </cell>
          <cell r="C905" t="str">
            <v>Estrategias regionales</v>
          </cell>
          <cell r="D905" t="str">
            <v>Pacífico: desarrollo socioeconómico con equidad, integración y sostenibilidad ambiental</v>
          </cell>
          <cell r="E905" t="str">
            <v>Transporte</v>
          </cell>
          <cell r="F905" t="str">
            <v>MINTRANSPORTE</v>
          </cell>
          <cell r="G905" t="str">
            <v>Región Pacífico - Transporte</v>
          </cell>
          <cell r="H905">
            <v>5195</v>
          </cell>
          <cell r="I905" t="str">
            <v>Espacios de Infraestructura dedicada a la intermodalidad en la Región Pacífico</v>
          </cell>
          <cell r="J905" t="str">
            <v>Producto</v>
          </cell>
          <cell r="K905" t="str">
            <v>Sectorial</v>
          </cell>
          <cell r="L905" t="str">
            <v>SI</v>
          </cell>
          <cell r="M905" t="str">
            <v>SI</v>
          </cell>
          <cell r="N905" t="str">
            <v>NO</v>
          </cell>
          <cell r="O905" t="str">
            <v>SI</v>
          </cell>
          <cell r="P905" t="str">
            <v>Número</v>
          </cell>
          <cell r="Q905" t="str">
            <v>Trimestral</v>
          </cell>
          <cell r="R905" t="str">
            <v>Capacidad</v>
          </cell>
          <cell r="S905">
            <v>3</v>
          </cell>
          <cell r="T905">
            <v>3</v>
          </cell>
          <cell r="U905">
            <v>4</v>
          </cell>
          <cell r="V905">
            <v>6</v>
          </cell>
          <cell r="W905">
            <v>9</v>
          </cell>
          <cell r="X905">
            <v>9</v>
          </cell>
          <cell r="Y905">
            <v>0</v>
          </cell>
          <cell r="Z905">
            <v>0</v>
          </cell>
          <cell r="AA905">
            <v>0</v>
          </cell>
          <cell r="AB905">
            <v>0</v>
          </cell>
          <cell r="AC905">
            <v>0</v>
          </cell>
          <cell r="AD905">
            <v>0</v>
          </cell>
          <cell r="AE905" t="str">
            <v>La meta del año anterior fue superada en una unidad. Por lo anterior ya se tiene el cumplimiento dal año anterior y un avanc de 1 espacio para esta región.</v>
          </cell>
          <cell r="AF905">
            <v>42400.208333333299</v>
          </cell>
          <cell r="AG905">
            <v>42411.439179398098</v>
          </cell>
          <cell r="AH905" t="str">
            <v>Walid David Jalil Nasser</v>
          </cell>
          <cell r="AI905" t="str">
            <v>wdavid@mintransporte.gov.co</v>
          </cell>
          <cell r="AJ905">
            <v>30</v>
          </cell>
          <cell r="AK905">
            <v>0</v>
          </cell>
          <cell r="AL905">
            <v>0</v>
          </cell>
        </row>
        <row r="906">
          <cell r="A906">
            <v>5117</v>
          </cell>
          <cell r="B906" t="str">
            <v>Todos por un Nuevo País</v>
          </cell>
          <cell r="C906" t="str">
            <v>Estrategias regionales</v>
          </cell>
          <cell r="D906" t="str">
            <v>Pacífico: desarrollo socioeconómico con equidad, integración y sostenibilidad ambiental</v>
          </cell>
          <cell r="E906" t="str">
            <v>Vivienda</v>
          </cell>
          <cell r="F906" t="str">
            <v>MinVivienda</v>
          </cell>
          <cell r="G906" t="str">
            <v>Región Pacífico - Vivienda</v>
          </cell>
          <cell r="H906">
            <v>5117</v>
          </cell>
          <cell r="I906" t="str">
            <v>Nuevas personas beneficiadas con proyectos que mejoran provisión, calidad y/o continuidad de los servicios de acueducto y alcantarillado en la Regíon Pacífica.</v>
          </cell>
          <cell r="J906" t="str">
            <v>Producto</v>
          </cell>
          <cell r="K906" t="str">
            <v>Sectorial</v>
          </cell>
          <cell r="L906" t="str">
            <v>SI</v>
          </cell>
          <cell r="M906" t="str">
            <v>NO</v>
          </cell>
          <cell r="N906" t="str">
            <v>NO</v>
          </cell>
          <cell r="O906" t="str">
            <v>SI</v>
          </cell>
          <cell r="P906" t="str">
            <v>Personas</v>
          </cell>
          <cell r="Q906" t="str">
            <v>Anual</v>
          </cell>
          <cell r="R906" t="str">
            <v>Acumulado</v>
          </cell>
          <cell r="S906">
            <v>0</v>
          </cell>
          <cell r="T906">
            <v>99000</v>
          </cell>
          <cell r="U906">
            <v>99000</v>
          </cell>
          <cell r="V906">
            <v>148500</v>
          </cell>
          <cell r="W906">
            <v>148500</v>
          </cell>
          <cell r="X906">
            <v>495000</v>
          </cell>
          <cell r="Y906">
            <v>0</v>
          </cell>
          <cell r="Z906">
            <v>0</v>
          </cell>
          <cell r="AA906">
            <v>0</v>
          </cell>
          <cell r="AB906">
            <v>0</v>
          </cell>
          <cell r="AC906">
            <v>0</v>
          </cell>
          <cell r="AD906">
            <v>0</v>
          </cell>
          <cell r="AE906" t="str">
            <v>MARZO: Durante este periodo no se terminaron proyectos.</v>
          </cell>
          <cell r="AF906">
            <v>42460.208333333299</v>
          </cell>
          <cell r="AG906">
            <v>42496.445262847199</v>
          </cell>
          <cell r="AH906" t="str">
            <v>Diego Fernando Rojas</v>
          </cell>
          <cell r="AI906" t="str">
            <v>dfrojas@minvivienda.gov.co</v>
          </cell>
          <cell r="AJ906">
            <v>90</v>
          </cell>
          <cell r="AK906">
            <v>0</v>
          </cell>
          <cell r="AL906">
            <v>0</v>
          </cell>
        </row>
        <row r="907">
          <cell r="A907">
            <v>5118</v>
          </cell>
          <cell r="B907" t="str">
            <v>Todos por un Nuevo País</v>
          </cell>
          <cell r="C907" t="str">
            <v>Estrategias regionales</v>
          </cell>
          <cell r="D907" t="str">
            <v>Pacífico: desarrollo socioeconómico con equidad, integración y sostenibilidad ambiental</v>
          </cell>
          <cell r="E907" t="str">
            <v>Vivienda</v>
          </cell>
          <cell r="F907" t="str">
            <v>MinVivienda</v>
          </cell>
          <cell r="G907" t="str">
            <v>Región Pacífico - Vivienda</v>
          </cell>
          <cell r="H907">
            <v>5118</v>
          </cell>
          <cell r="I907" t="str">
            <v>Municipios que disponen de un sitio adecuado de disposición final en la región pacífica</v>
          </cell>
          <cell r="J907" t="str">
            <v>Producto</v>
          </cell>
          <cell r="K907" t="str">
            <v>Sectorial</v>
          </cell>
          <cell r="L907" t="str">
            <v>SI</v>
          </cell>
          <cell r="M907" t="str">
            <v>NO</v>
          </cell>
          <cell r="N907" t="str">
            <v>NO</v>
          </cell>
          <cell r="O907" t="str">
            <v>SI</v>
          </cell>
          <cell r="P907" t="str">
            <v>Municipios</v>
          </cell>
          <cell r="Q907" t="str">
            <v>Anual</v>
          </cell>
          <cell r="R907" t="str">
            <v>Acumulado</v>
          </cell>
          <cell r="S907">
            <v>0</v>
          </cell>
          <cell r="T907">
            <v>1</v>
          </cell>
          <cell r="U907">
            <v>1</v>
          </cell>
          <cell r="V907">
            <v>1</v>
          </cell>
          <cell r="W907">
            <v>2</v>
          </cell>
          <cell r="X907">
            <v>5</v>
          </cell>
          <cell r="Y907">
            <v>0</v>
          </cell>
          <cell r="Z907">
            <v>0</v>
          </cell>
          <cell r="AA907">
            <v>0</v>
          </cell>
          <cell r="AB907">
            <v>0</v>
          </cell>
          <cell r="AC907">
            <v>0</v>
          </cell>
          <cell r="AD907">
            <v>0</v>
          </cell>
          <cell r="AE907" t="str">
            <v xml:space="preserve">Gestión Realizada Seguimiento a plan de contingencia en disposición final. Reunión con consultores e interventores de los estudios y diseños para el relleno sanitario de Buenaventura – Valle del Cauca. </v>
          </cell>
          <cell r="AF907">
            <v>42490.208333333299</v>
          </cell>
          <cell r="AG907">
            <v>42495.720549039397</v>
          </cell>
          <cell r="AH907" t="str">
            <v>Guillermo Andres Arcila Hoyos</v>
          </cell>
          <cell r="AI907" t="str">
            <v>garcila@minvivienda.gov.co</v>
          </cell>
          <cell r="AJ907">
            <v>90</v>
          </cell>
          <cell r="AK907">
            <v>0</v>
          </cell>
          <cell r="AL907">
            <v>0</v>
          </cell>
        </row>
        <row r="908">
          <cell r="A908">
            <v>5120</v>
          </cell>
          <cell r="B908" t="str">
            <v>Todos por un Nuevo País</v>
          </cell>
          <cell r="C908" t="str">
            <v>Estrategias regionales</v>
          </cell>
          <cell r="D908" t="str">
            <v>Pacífico: desarrollo socioeconómico con equidad, integración y sostenibilidad ambiental</v>
          </cell>
          <cell r="E908" t="str">
            <v>Vivienda</v>
          </cell>
          <cell r="F908" t="str">
            <v>MinVivienda</v>
          </cell>
          <cell r="G908" t="str">
            <v>Región Pacífico - Vivienda</v>
          </cell>
          <cell r="H908">
            <v>5120</v>
          </cell>
          <cell r="I908" t="str">
            <v>Porcentaje de hogares en déficit de vivienda cualitativo  - Pacífico</v>
          </cell>
          <cell r="J908" t="str">
            <v>Producto</v>
          </cell>
          <cell r="K908" t="str">
            <v>Sectorial</v>
          </cell>
          <cell r="L908" t="str">
            <v>SI</v>
          </cell>
          <cell r="M908" t="str">
            <v>NO</v>
          </cell>
          <cell r="N908" t="str">
            <v>NO</v>
          </cell>
          <cell r="O908" t="str">
            <v>SI</v>
          </cell>
          <cell r="P908" t="str">
            <v>Porcentaje</v>
          </cell>
          <cell r="Q908" t="str">
            <v>Anual</v>
          </cell>
          <cell r="R908" t="str">
            <v>Reducción</v>
          </cell>
          <cell r="S908">
            <v>10.3</v>
          </cell>
          <cell r="T908">
            <v>10.199999999999999</v>
          </cell>
          <cell r="U908">
            <v>10</v>
          </cell>
          <cell r="V908">
            <v>9.6999999999999993</v>
          </cell>
          <cell r="W908">
            <v>9.5</v>
          </cell>
          <cell r="X908">
            <v>9.3000000000000007</v>
          </cell>
          <cell r="Y908">
            <v>0</v>
          </cell>
          <cell r="Z908">
            <v>0</v>
          </cell>
          <cell r="AA908">
            <v>0</v>
          </cell>
          <cell r="AB908">
            <v>0</v>
          </cell>
          <cell r="AC908">
            <v>0</v>
          </cell>
          <cell r="AD908">
            <v>0</v>
          </cell>
          <cell r="AE908">
            <v>0</v>
          </cell>
          <cell r="AF908">
            <v>0</v>
          </cell>
          <cell r="AG908">
            <v>0</v>
          </cell>
          <cell r="AH908" t="str">
            <v>Diana Margarita Barrera Cruz</v>
          </cell>
          <cell r="AI908" t="str">
            <v>dbarrera@minvivienda.gov.co</v>
          </cell>
          <cell r="AJ908">
            <v>120</v>
          </cell>
          <cell r="AK908">
            <v>0</v>
          </cell>
          <cell r="AL908">
            <v>0</v>
          </cell>
        </row>
        <row r="909">
          <cell r="A909">
            <v>5123</v>
          </cell>
          <cell r="B909" t="str">
            <v>Todos por un Nuevo País</v>
          </cell>
          <cell r="C909" t="str">
            <v>Estrategias regionales</v>
          </cell>
          <cell r="D909" t="str">
            <v>Pacífico: desarrollo socioeconómico con equidad, integración y sostenibilidad ambiental</v>
          </cell>
          <cell r="E909" t="str">
            <v>Vivienda</v>
          </cell>
          <cell r="F909" t="str">
            <v>MinVivienda</v>
          </cell>
          <cell r="G909" t="str">
            <v>Región Pacífico - Vivienda</v>
          </cell>
          <cell r="H909">
            <v>5123</v>
          </cell>
          <cell r="I909" t="str">
            <v>Iniciaciones de vivienda con apoyo del SFV de Fonvivienda en pacífico</v>
          </cell>
          <cell r="J909" t="str">
            <v>Producto</v>
          </cell>
          <cell r="K909" t="str">
            <v>Sectorial</v>
          </cell>
          <cell r="L909" t="str">
            <v>SI</v>
          </cell>
          <cell r="M909" t="str">
            <v>NO</v>
          </cell>
          <cell r="N909" t="str">
            <v>NO</v>
          </cell>
          <cell r="O909" t="str">
            <v>SI</v>
          </cell>
          <cell r="P909" t="str">
            <v>Viviendas</v>
          </cell>
          <cell r="Q909" t="str">
            <v>Mensual</v>
          </cell>
          <cell r="R909" t="str">
            <v>Acumulado</v>
          </cell>
          <cell r="S909">
            <v>15848</v>
          </cell>
          <cell r="T909">
            <v>5000</v>
          </cell>
          <cell r="U909">
            <v>5000</v>
          </cell>
          <cell r="V909">
            <v>5000</v>
          </cell>
          <cell r="W909">
            <v>5000</v>
          </cell>
          <cell r="X909">
            <v>20000</v>
          </cell>
          <cell r="Y909">
            <v>3552</v>
          </cell>
          <cell r="Z909">
            <v>71.040000000000006</v>
          </cell>
          <cell r="AA909">
            <v>10537</v>
          </cell>
          <cell r="AB909">
            <v>52.685000000000002</v>
          </cell>
          <cell r="AC909">
            <v>42460.208333333299</v>
          </cell>
          <cell r="AD909">
            <v>42501.425161886596</v>
          </cell>
          <cell r="AE909" t="str">
            <v xml:space="preserve">Durante el mes de marzo se habilitaron 1.057 hogares en el marco del programa "Mi Casa Ya" y se iniciaron 808 soluciones de vivienda de interés prioritario y social en el programa Frech para la región pacifica , para un total de 1.865 hogares habilitados </v>
          </cell>
          <cell r="AF909">
            <v>42460.208333333299</v>
          </cell>
          <cell r="AG909">
            <v>42501.424444328703</v>
          </cell>
          <cell r="AH909" t="str">
            <v>Alejandro Quintero Romero</v>
          </cell>
          <cell r="AI909" t="str">
            <v>alquintero@minvivienda.gov.co</v>
          </cell>
          <cell r="AJ909">
            <v>30</v>
          </cell>
          <cell r="AK909">
            <v>42490.208333333299</v>
          </cell>
          <cell r="AL909">
            <v>-13</v>
          </cell>
        </row>
        <row r="910">
          <cell r="A910">
            <v>5248</v>
          </cell>
          <cell r="B910" t="str">
            <v>Todos por un Nuevo País</v>
          </cell>
          <cell r="C910" t="str">
            <v>Estrategias regionales</v>
          </cell>
          <cell r="D910" t="str">
            <v>Pacífico: desarrollo socioeconómico con equidad, integración y sostenibilidad ambiental</v>
          </cell>
          <cell r="E910" t="str">
            <v>Vivienda</v>
          </cell>
          <cell r="F910" t="str">
            <v>MinVivienda</v>
          </cell>
          <cell r="G910" t="str">
            <v>Región Pacífico - Vivienda</v>
          </cell>
          <cell r="H910">
            <v>5248</v>
          </cell>
          <cell r="I910" t="str">
            <v>Personas con manejo adecuado de aguas residuales en la zona rural en la Región Pacífica</v>
          </cell>
          <cell r="J910" t="str">
            <v>Producto</v>
          </cell>
          <cell r="K910" t="str">
            <v>Sectorial</v>
          </cell>
          <cell r="L910" t="str">
            <v>SI</v>
          </cell>
          <cell r="M910" t="str">
            <v>NO</v>
          </cell>
          <cell r="N910" t="str">
            <v>NO</v>
          </cell>
          <cell r="O910" t="str">
            <v>SI</v>
          </cell>
          <cell r="P910" t="str">
            <v>Personas</v>
          </cell>
          <cell r="Q910" t="str">
            <v>Anual</v>
          </cell>
          <cell r="R910" t="str">
            <v>Capacidad</v>
          </cell>
          <cell r="S910">
            <v>1259000</v>
          </cell>
          <cell r="T910">
            <v>1305000</v>
          </cell>
          <cell r="U910">
            <v>1351000</v>
          </cell>
          <cell r="V910">
            <v>1420000</v>
          </cell>
          <cell r="W910">
            <v>1489000</v>
          </cell>
          <cell r="X910">
            <v>1489000</v>
          </cell>
          <cell r="Y910">
            <v>0</v>
          </cell>
          <cell r="Z910">
            <v>0</v>
          </cell>
          <cell r="AA910">
            <v>0</v>
          </cell>
          <cell r="AB910">
            <v>0</v>
          </cell>
          <cell r="AC910">
            <v>0</v>
          </cell>
          <cell r="AD910">
            <v>0</v>
          </cell>
          <cell r="AE910" t="str">
            <v>Con motivo del Día Mundial del Reciclador, que se celebra en el mes de marzo, El Ministerio de Vivienda, Ciudad y Territorio lanzó la campaña "Reconoce a tu reciclador- Es un vecino más", que busca dignificar y reconocer la labor de la población reciclado</v>
          </cell>
          <cell r="AF910">
            <v>42429.208333333299</v>
          </cell>
          <cell r="AG910">
            <v>42439.715626932899</v>
          </cell>
          <cell r="AH910" t="str">
            <v>Javier Orlando Moreno Mendez</v>
          </cell>
          <cell r="AI910" t="str">
            <v>jmoreno@minvivienda.gov.co</v>
          </cell>
          <cell r="AJ910">
            <v>360</v>
          </cell>
          <cell r="AK910">
            <v>0</v>
          </cell>
          <cell r="AL910">
            <v>0</v>
          </cell>
        </row>
        <row r="911">
          <cell r="A911">
            <v>5249</v>
          </cell>
          <cell r="B911" t="str">
            <v>Todos por un Nuevo País</v>
          </cell>
          <cell r="C911" t="str">
            <v>Estrategias regionales</v>
          </cell>
          <cell r="D911" t="str">
            <v>Pacífico: desarrollo socioeconómico con equidad, integración y sostenibilidad ambiental</v>
          </cell>
          <cell r="E911" t="str">
            <v>Vivienda</v>
          </cell>
          <cell r="F911" t="str">
            <v>MinVivienda</v>
          </cell>
          <cell r="G911" t="str">
            <v>Región Pacífico - Vivienda</v>
          </cell>
          <cell r="H911">
            <v>5249</v>
          </cell>
          <cell r="I911" t="str">
            <v>Personas con acceso a agua potable en la zona rural en la Región Pacífica</v>
          </cell>
          <cell r="J911" t="str">
            <v>Producto</v>
          </cell>
          <cell r="K911" t="str">
            <v>Sectorial</v>
          </cell>
          <cell r="L911" t="str">
            <v>SI</v>
          </cell>
          <cell r="M911" t="str">
            <v>NO</v>
          </cell>
          <cell r="N911" t="str">
            <v>NO</v>
          </cell>
          <cell r="O911" t="str">
            <v>SI</v>
          </cell>
          <cell r="P911" t="str">
            <v>Personas</v>
          </cell>
          <cell r="Q911" t="str">
            <v>Anual</v>
          </cell>
          <cell r="R911" t="str">
            <v>Capacidad</v>
          </cell>
          <cell r="S911">
            <v>1296000</v>
          </cell>
          <cell r="T911">
            <v>1336000</v>
          </cell>
          <cell r="U911">
            <v>1376000</v>
          </cell>
          <cell r="V911">
            <v>1436000</v>
          </cell>
          <cell r="W911">
            <v>1496000</v>
          </cell>
          <cell r="X911">
            <v>1496000</v>
          </cell>
          <cell r="Y911">
            <v>0</v>
          </cell>
          <cell r="Z911">
            <v>0</v>
          </cell>
          <cell r="AA911">
            <v>0</v>
          </cell>
          <cell r="AB911">
            <v>0</v>
          </cell>
          <cell r="AC911">
            <v>0</v>
          </cell>
          <cell r="AD911">
            <v>0</v>
          </cell>
          <cell r="AE911" t="str">
            <v>El proyecto normativo se presentó a participación ciudadana entre el 4 y el 24 de noviembre de 2015 y a 31 de diciembre de la misma vigencia se encuentra en ajustes, según los resultados de la participación ciudadana y lo requerido por la oficina jurídica</v>
          </cell>
          <cell r="AF911">
            <v>42400.208333333299</v>
          </cell>
          <cell r="AG911">
            <v>42439.715769710601</v>
          </cell>
          <cell r="AH911" t="str">
            <v>Javier Orlando Moreno Mendez</v>
          </cell>
          <cell r="AI911" t="str">
            <v>jmoreno@minvivienda.gov.co</v>
          </cell>
          <cell r="AJ911">
            <v>360</v>
          </cell>
          <cell r="AK911">
            <v>0</v>
          </cell>
          <cell r="AL911">
            <v>0</v>
          </cell>
        </row>
        <row r="912">
          <cell r="A912">
            <v>5250</v>
          </cell>
          <cell r="B912" t="str">
            <v>Todos por un Nuevo País</v>
          </cell>
          <cell r="C912" t="str">
            <v>Estrategias regionales</v>
          </cell>
          <cell r="D912" t="str">
            <v>Pacífico: desarrollo socioeconómico con equidad, integración y sostenibilidad ambiental</v>
          </cell>
          <cell r="E912" t="str">
            <v>Vivienda</v>
          </cell>
          <cell r="F912" t="str">
            <v>MinVivienda</v>
          </cell>
          <cell r="G912" t="str">
            <v>Región Pacífico - Vivienda</v>
          </cell>
          <cell r="H912">
            <v>5250</v>
          </cell>
          <cell r="I912" t="str">
            <v>Porcentaje de Residuos Sólidos Municipales Aprovechados en la Región Pacífica</v>
          </cell>
          <cell r="J912" t="str">
            <v>Resultado</v>
          </cell>
          <cell r="K912" t="str">
            <v>Sectorial</v>
          </cell>
          <cell r="L912" t="str">
            <v>SI</v>
          </cell>
          <cell r="M912" t="str">
            <v>NO</v>
          </cell>
          <cell r="N912" t="str">
            <v>NO</v>
          </cell>
          <cell r="O912" t="str">
            <v>SI</v>
          </cell>
          <cell r="P912" t="str">
            <v>Porcentaje</v>
          </cell>
          <cell r="Q912" t="str">
            <v>Anual</v>
          </cell>
          <cell r="R912" t="str">
            <v>Capacidad</v>
          </cell>
          <cell r="S912">
            <v>13</v>
          </cell>
          <cell r="T912">
            <v>0</v>
          </cell>
          <cell r="U912">
            <v>0</v>
          </cell>
          <cell r="V912">
            <v>0</v>
          </cell>
          <cell r="W912">
            <v>0</v>
          </cell>
          <cell r="X912">
            <v>17</v>
          </cell>
          <cell r="Y912">
            <v>0</v>
          </cell>
          <cell r="Z912">
            <v>0</v>
          </cell>
          <cell r="AA912">
            <v>0</v>
          </cell>
          <cell r="AB912">
            <v>0</v>
          </cell>
          <cell r="AC912">
            <v>0</v>
          </cell>
          <cell r="AD912">
            <v>0</v>
          </cell>
          <cell r="AE912" t="str">
            <v>REPORTE CUALITATIVO FEBRERO 2016 Con motivo del Día Mundial del Reciclador, que se celebra en el mes de marzo, El Ministerio de Vivienda, Ciudad y Territorio lanzó la campaña "Reconoce a tu reciclador- Es un vecino más", que busca dignificar y reconocer l</v>
          </cell>
          <cell r="AF912">
            <v>42429.25</v>
          </cell>
          <cell r="AG912">
            <v>42500.443888275498</v>
          </cell>
          <cell r="AH912" t="str">
            <v>Javier Orlando Moreno Mendez</v>
          </cell>
          <cell r="AI912" t="str">
            <v>jmoreno@minvivienda.gov.co</v>
          </cell>
          <cell r="AJ912">
            <v>90</v>
          </cell>
          <cell r="AK912">
            <v>0</v>
          </cell>
          <cell r="AL912">
            <v>0</v>
          </cell>
        </row>
        <row r="913">
          <cell r="A913">
            <v>5378</v>
          </cell>
          <cell r="B913" t="str">
            <v>Todos por un Nuevo País</v>
          </cell>
          <cell r="C913" t="str">
            <v>Estrategias regionales</v>
          </cell>
          <cell r="D913" t="str">
            <v>Pacífico: desarrollo socioeconómico con equidad, integración y sostenibilidad ambiental</v>
          </cell>
          <cell r="E913" t="str">
            <v>Vivienda</v>
          </cell>
          <cell r="F913" t="str">
            <v>MinVivienda</v>
          </cell>
          <cell r="G913" t="str">
            <v>Región Pacífico - Vivienda</v>
          </cell>
          <cell r="H913">
            <v>5378</v>
          </cell>
          <cell r="I913" t="str">
            <v>Mejoramientos de vivienda ejecutados - Pacífico</v>
          </cell>
          <cell r="J913" t="str">
            <v>Gestión</v>
          </cell>
          <cell r="K913" t="str">
            <v>Sectorial</v>
          </cell>
          <cell r="L913" t="str">
            <v>SI</v>
          </cell>
          <cell r="M913" t="str">
            <v>NO</v>
          </cell>
          <cell r="N913" t="str">
            <v>NO</v>
          </cell>
          <cell r="O913" t="str">
            <v>SI</v>
          </cell>
          <cell r="P913" t="str">
            <v>Mejoramientos</v>
          </cell>
          <cell r="Q913" t="str">
            <v>Trimestral</v>
          </cell>
          <cell r="R913" t="str">
            <v>Acumulado</v>
          </cell>
          <cell r="S913">
            <v>0</v>
          </cell>
          <cell r="T913">
            <v>795</v>
          </cell>
          <cell r="U913">
            <v>893</v>
          </cell>
          <cell r="V913">
            <v>607</v>
          </cell>
          <cell r="W913">
            <v>565</v>
          </cell>
          <cell r="X913">
            <v>2860</v>
          </cell>
          <cell r="Y913">
            <v>7</v>
          </cell>
          <cell r="Z913">
            <v>0.78</v>
          </cell>
          <cell r="AA913">
            <v>996</v>
          </cell>
          <cell r="AB913">
            <v>34.83</v>
          </cell>
          <cell r="AC913">
            <v>42460.208333333299</v>
          </cell>
          <cell r="AD913">
            <v>42471.464014467601</v>
          </cell>
          <cell r="AE913" t="str">
            <v xml:space="preserve">En el primer trimestre de 2016, se iniciaron 7 mejoramientos de vivienda, en el Municipio de Bolívar en el Departamento del Cauca. </v>
          </cell>
          <cell r="AF913">
            <v>42460.208333333299</v>
          </cell>
          <cell r="AG913">
            <v>42471.464014317098</v>
          </cell>
          <cell r="AH913" t="str">
            <v>German Alberto Diaz</v>
          </cell>
          <cell r="AI913" t="str">
            <v>gdiaz@minvivienda.gov.co</v>
          </cell>
          <cell r="AJ913">
            <v>30</v>
          </cell>
          <cell r="AK913">
            <v>42551.208333333299</v>
          </cell>
          <cell r="AL913">
            <v>-73</v>
          </cell>
        </row>
        <row r="914">
          <cell r="A914">
            <v>5055</v>
          </cell>
          <cell r="B914" t="str">
            <v>Todos por un Nuevo País</v>
          </cell>
          <cell r="C914" t="str">
            <v>Estrategias regionales</v>
          </cell>
          <cell r="D914" t="str">
            <v>Medio ambiente, agroindustria y desarrollo humano: crecimiento y bienestar para los Llanos</v>
          </cell>
          <cell r="E914" t="str">
            <v>Agropecuario</v>
          </cell>
          <cell r="F914" t="str">
            <v>MINAGRICULTURA</v>
          </cell>
          <cell r="G914" t="str">
            <v>Región Llanos - Agricultura</v>
          </cell>
          <cell r="H914">
            <v>5055</v>
          </cell>
          <cell r="I914" t="str">
            <v>Modelos productivos definidos por sistema y región - Llanos</v>
          </cell>
          <cell r="J914" t="str">
            <v>Producto</v>
          </cell>
          <cell r="K914" t="str">
            <v>Sectorial</v>
          </cell>
          <cell r="L914" t="str">
            <v>SI</v>
          </cell>
          <cell r="M914" t="str">
            <v>SI</v>
          </cell>
          <cell r="N914" t="str">
            <v>NO</v>
          </cell>
          <cell r="O914" t="str">
            <v>SI</v>
          </cell>
          <cell r="P914" t="str">
            <v>Modelos productivos</v>
          </cell>
          <cell r="Q914" t="str">
            <v>Anual</v>
          </cell>
          <cell r="R914" t="str">
            <v>Acumulado</v>
          </cell>
          <cell r="S914">
            <v>0</v>
          </cell>
          <cell r="T914">
            <v>0</v>
          </cell>
          <cell r="U914">
            <v>2</v>
          </cell>
          <cell r="V914">
            <v>2</v>
          </cell>
          <cell r="W914">
            <v>2</v>
          </cell>
          <cell r="X914">
            <v>6</v>
          </cell>
          <cell r="Y914">
            <v>0</v>
          </cell>
          <cell r="Z914">
            <v>0</v>
          </cell>
          <cell r="AA914">
            <v>0</v>
          </cell>
          <cell r="AB914">
            <v>0</v>
          </cell>
          <cell r="AC914">
            <v>0</v>
          </cell>
          <cell r="AD914">
            <v>0</v>
          </cell>
          <cell r="AE914">
            <v>0</v>
          </cell>
          <cell r="AF914">
            <v>0</v>
          </cell>
          <cell r="AG914">
            <v>0</v>
          </cell>
          <cell r="AH914" t="str">
            <v>Claudia Jimena Cuervo Cardona</v>
          </cell>
          <cell r="AI914" t="str">
            <v>claudia.cuervo@minagricultura.gov.co</v>
          </cell>
          <cell r="AJ914">
            <v>15</v>
          </cell>
          <cell r="AK914">
            <v>0</v>
          </cell>
          <cell r="AL914">
            <v>0</v>
          </cell>
        </row>
        <row r="915">
          <cell r="A915">
            <v>5051</v>
          </cell>
          <cell r="B915" t="str">
            <v>Todos por un Nuevo País</v>
          </cell>
          <cell r="C915" t="str">
            <v>Estrategias regionales</v>
          </cell>
          <cell r="D915" t="str">
            <v>Medio ambiente, agroindustria y desarrollo humano: crecimiento y bienestar para los Llanos</v>
          </cell>
          <cell r="E915" t="str">
            <v>Agropecuario</v>
          </cell>
          <cell r="F915" t="str">
            <v>MINAGRICULTURA</v>
          </cell>
          <cell r="G915" t="str">
            <v>Región Llanos - Agricultura</v>
          </cell>
          <cell r="H915">
            <v>5051</v>
          </cell>
          <cell r="I915" t="str">
            <v>Hectáreas estratégicas para el desarrollo de sistemas productivos zonificadas a escala 1:25.000 - Llanos</v>
          </cell>
          <cell r="J915" t="str">
            <v>Producto</v>
          </cell>
          <cell r="K915" t="str">
            <v>Sectorial</v>
          </cell>
          <cell r="L915" t="str">
            <v>SI</v>
          </cell>
          <cell r="M915" t="str">
            <v>SI</v>
          </cell>
          <cell r="N915" t="str">
            <v>NO</v>
          </cell>
          <cell r="O915" t="str">
            <v>SI</v>
          </cell>
          <cell r="P915" t="str">
            <v>Hectáreas</v>
          </cell>
          <cell r="Q915" t="str">
            <v>Anual</v>
          </cell>
          <cell r="R915" t="str">
            <v>Acumulado</v>
          </cell>
          <cell r="S915">
            <v>0</v>
          </cell>
          <cell r="T915">
            <v>600000</v>
          </cell>
          <cell r="U915">
            <v>324335</v>
          </cell>
          <cell r="V915">
            <v>0</v>
          </cell>
          <cell r="W915">
            <v>0</v>
          </cell>
          <cell r="X915">
            <v>924335</v>
          </cell>
          <cell r="Y915">
            <v>0</v>
          </cell>
          <cell r="Z915">
            <v>0</v>
          </cell>
          <cell r="AA915">
            <v>0</v>
          </cell>
          <cell r="AB915">
            <v>0</v>
          </cell>
          <cell r="AC915">
            <v>0</v>
          </cell>
          <cell r="AD915">
            <v>0</v>
          </cell>
          <cell r="AE915" t="str">
            <v>Los estudios de evaluación de tierras para obtención del producto "Hectáreas estratégicas para el desarrollo de sistemas productivos zonificadas a escala 1:25.000" en el cuatrenio tienen la siguiente priorización de acuerdo con la disponibilidad de la inf</v>
          </cell>
          <cell r="AF915">
            <v>42460.208333333299</v>
          </cell>
          <cell r="AG915">
            <v>42500.718155173599</v>
          </cell>
          <cell r="AH915" t="str">
            <v>Daniel Aguilar</v>
          </cell>
          <cell r="AI915" t="str">
            <v>emiro.diaz@upra.gov.co</v>
          </cell>
          <cell r="AJ915">
            <v>30</v>
          </cell>
          <cell r="AK915">
            <v>0</v>
          </cell>
          <cell r="AL915">
            <v>0</v>
          </cell>
        </row>
        <row r="916">
          <cell r="A916">
            <v>5052</v>
          </cell>
          <cell r="B916" t="str">
            <v>Todos por un Nuevo País</v>
          </cell>
          <cell r="C916" t="str">
            <v>Estrategias regionales</v>
          </cell>
          <cell r="D916" t="str">
            <v>Medio ambiente, agroindustria y desarrollo humano: crecimiento y bienestar para los Llanos</v>
          </cell>
          <cell r="E916" t="str">
            <v>Agropecuario</v>
          </cell>
          <cell r="F916" t="str">
            <v>MINAGRICULTURA</v>
          </cell>
          <cell r="G916" t="str">
            <v>Región Llanos - Agricultura</v>
          </cell>
          <cell r="H916">
            <v>5052</v>
          </cell>
          <cell r="I916" t="str">
            <v>Predios formalizados  y entregados  para  el desarrollo rural - Llanos</v>
          </cell>
          <cell r="J916" t="str">
            <v>Producto</v>
          </cell>
          <cell r="K916" t="str">
            <v>Sectorial</v>
          </cell>
          <cell r="L916" t="str">
            <v>SI</v>
          </cell>
          <cell r="M916" t="str">
            <v>SI</v>
          </cell>
          <cell r="N916" t="str">
            <v>NO</v>
          </cell>
          <cell r="O916" t="str">
            <v>SI</v>
          </cell>
          <cell r="P916" t="str">
            <v>Predios</v>
          </cell>
          <cell r="Q916" t="str">
            <v>Mensual</v>
          </cell>
          <cell r="R916" t="str">
            <v>Acumulado</v>
          </cell>
          <cell r="S916">
            <v>0</v>
          </cell>
          <cell r="T916">
            <v>0</v>
          </cell>
          <cell r="U916">
            <v>0</v>
          </cell>
          <cell r="V916">
            <v>0</v>
          </cell>
          <cell r="W916">
            <v>0</v>
          </cell>
          <cell r="X916">
            <v>6522</v>
          </cell>
          <cell r="Y916">
            <v>0</v>
          </cell>
          <cell r="Z916">
            <v>0</v>
          </cell>
          <cell r="AA916">
            <v>2328</v>
          </cell>
          <cell r="AB916">
            <v>35.700000000000003</v>
          </cell>
          <cell r="AC916">
            <v>42429.208333333299</v>
          </cell>
          <cell r="AD916">
            <v>42439.606113391201</v>
          </cell>
          <cell r="AE916" t="str">
            <v>"La Subgerencia de Tierras Rurales, en el 2015 diseñó un plan de choque y realizó apoyo y capacitación a todas las Direcciones Territoriales del Instituto Colombiano de Desarrollo Rural INCODER, coadyuvando al cargue en el Aplicativo de las Resoluciones d</v>
          </cell>
          <cell r="AF916">
            <v>42429.208333333299</v>
          </cell>
          <cell r="AG916">
            <v>42439.606113275499</v>
          </cell>
          <cell r="AH916" t="str">
            <v>Ana Mónica Vargas Suárez</v>
          </cell>
          <cell r="AI916" t="str">
            <v>ana.vargas@minagricultura.gov.co</v>
          </cell>
          <cell r="AJ916">
            <v>5</v>
          </cell>
          <cell r="AK916">
            <v>42458.208333333299</v>
          </cell>
          <cell r="AL916">
            <v>43</v>
          </cell>
        </row>
        <row r="917">
          <cell r="A917">
            <v>5053</v>
          </cell>
          <cell r="B917" t="str">
            <v>Todos por un Nuevo País</v>
          </cell>
          <cell r="C917" t="str">
            <v>Estrategias regionales</v>
          </cell>
          <cell r="D917" t="str">
            <v>Medio ambiente, agroindustria y desarrollo humano: crecimiento y bienestar para los Llanos</v>
          </cell>
          <cell r="E917" t="str">
            <v>Agropecuario</v>
          </cell>
          <cell r="F917" t="str">
            <v>MINAGRICULTURA</v>
          </cell>
          <cell r="G917" t="str">
            <v>Región Llanos - Agricultura</v>
          </cell>
          <cell r="H917">
            <v>5053</v>
          </cell>
          <cell r="I917" t="str">
            <v>Hectáreas sembradas de cultivos priorizados - Llanos</v>
          </cell>
          <cell r="J917" t="str">
            <v>Producto</v>
          </cell>
          <cell r="K917" t="str">
            <v>Sectorial</v>
          </cell>
          <cell r="L917" t="str">
            <v>SI</v>
          </cell>
          <cell r="M917" t="str">
            <v>SI</v>
          </cell>
          <cell r="N917" t="str">
            <v>NO</v>
          </cell>
          <cell r="O917" t="str">
            <v>SI</v>
          </cell>
          <cell r="P917" t="str">
            <v>Hectáreas</v>
          </cell>
          <cell r="Q917" t="str">
            <v>Anual</v>
          </cell>
          <cell r="R917" t="str">
            <v>Capacidad</v>
          </cell>
          <cell r="S917">
            <v>547556</v>
          </cell>
          <cell r="T917">
            <v>578599.06299999997</v>
          </cell>
          <cell r="U917">
            <v>609642.29799999995</v>
          </cell>
          <cell r="V917">
            <v>640685.53399999999</v>
          </cell>
          <cell r="W917">
            <v>671728.77</v>
          </cell>
          <cell r="X917">
            <v>671728</v>
          </cell>
          <cell r="Y917">
            <v>0</v>
          </cell>
          <cell r="Z917">
            <v>0</v>
          </cell>
          <cell r="AA917">
            <v>0</v>
          </cell>
          <cell r="AB917">
            <v>0</v>
          </cell>
          <cell r="AC917">
            <v>0</v>
          </cell>
          <cell r="AD917">
            <v>0</v>
          </cell>
          <cell r="AE917">
            <v>0</v>
          </cell>
          <cell r="AF917">
            <v>0</v>
          </cell>
          <cell r="AG917">
            <v>0</v>
          </cell>
          <cell r="AH917" t="str">
            <v>César Oliveros Cárdenas</v>
          </cell>
          <cell r="AI917" t="str">
            <v>cesar.oliveros@minagricultura.gov.co</v>
          </cell>
          <cell r="AJ917">
            <v>0</v>
          </cell>
          <cell r="AK917">
            <v>0</v>
          </cell>
          <cell r="AL917">
            <v>0</v>
          </cell>
        </row>
        <row r="918">
          <cell r="A918">
            <v>5054</v>
          </cell>
          <cell r="B918" t="str">
            <v>Todos por un Nuevo País</v>
          </cell>
          <cell r="C918" t="str">
            <v>Estrategias regionales</v>
          </cell>
          <cell r="D918" t="str">
            <v>Medio ambiente, agroindustria y desarrollo humano: crecimiento y bienestar para los Llanos</v>
          </cell>
          <cell r="E918" t="str">
            <v>Agropecuario</v>
          </cell>
          <cell r="F918" t="str">
            <v>MINAGRICULTURA</v>
          </cell>
          <cell r="G918" t="str">
            <v>Región Llanos - Agricultura</v>
          </cell>
          <cell r="H918">
            <v>5054</v>
          </cell>
          <cell r="I918" t="str">
            <v>Hectáreas reforestadas - Llanos</v>
          </cell>
          <cell r="J918" t="str">
            <v>Producto</v>
          </cell>
          <cell r="K918" t="str">
            <v>Sectorial</v>
          </cell>
          <cell r="L918" t="str">
            <v>SI</v>
          </cell>
          <cell r="M918" t="str">
            <v>SI</v>
          </cell>
          <cell r="N918" t="str">
            <v>NO</v>
          </cell>
          <cell r="O918" t="str">
            <v>SI</v>
          </cell>
          <cell r="P918" t="str">
            <v>Hectáreas</v>
          </cell>
          <cell r="Q918" t="str">
            <v>Anual</v>
          </cell>
          <cell r="R918" t="str">
            <v>Acumulado</v>
          </cell>
          <cell r="S918">
            <v>95743</v>
          </cell>
          <cell r="T918">
            <v>6000</v>
          </cell>
          <cell r="U918">
            <v>28000</v>
          </cell>
          <cell r="V918">
            <v>30000</v>
          </cell>
          <cell r="W918">
            <v>24000</v>
          </cell>
          <cell r="X918">
            <v>88000</v>
          </cell>
          <cell r="Y918">
            <v>0</v>
          </cell>
          <cell r="Z918">
            <v>0</v>
          </cell>
          <cell r="AA918">
            <v>0</v>
          </cell>
          <cell r="AB918">
            <v>0</v>
          </cell>
          <cell r="AC918">
            <v>0</v>
          </cell>
          <cell r="AD918">
            <v>0</v>
          </cell>
          <cell r="AE918">
            <v>0</v>
          </cell>
          <cell r="AF918">
            <v>0</v>
          </cell>
          <cell r="AG918">
            <v>0</v>
          </cell>
          <cell r="AH918" t="str">
            <v>César Oliveros Cárdenas</v>
          </cell>
          <cell r="AI918" t="str">
            <v>cesar.oliveros@minagricultura.gov.co</v>
          </cell>
          <cell r="AJ918">
            <v>0</v>
          </cell>
          <cell r="AK918">
            <v>0</v>
          </cell>
          <cell r="AL918">
            <v>0</v>
          </cell>
        </row>
        <row r="919">
          <cell r="A919">
            <v>5084</v>
          </cell>
          <cell r="B919" t="str">
            <v>Todos por un Nuevo País</v>
          </cell>
          <cell r="C919" t="str">
            <v>Estrategias regionales</v>
          </cell>
          <cell r="D919" t="str">
            <v>Medio ambiente, agroindustria y desarrollo humano: crecimiento y bienestar para los Llanos</v>
          </cell>
          <cell r="E919" t="str">
            <v>Ambiente</v>
          </cell>
          <cell r="F919" t="str">
            <v>MinAmbiente</v>
          </cell>
          <cell r="G919" t="str">
            <v>Región Llanos - Ambiente</v>
          </cell>
          <cell r="H919">
            <v>5084</v>
          </cell>
          <cell r="I919" t="str">
            <v>Hectáreas que cuentan con planes de ordenación y manejo de cuenca elaborados y/o ajustados. (Llanos)</v>
          </cell>
          <cell r="J919" t="str">
            <v>Gestión</v>
          </cell>
          <cell r="K919" t="str">
            <v>Sectorial</v>
          </cell>
          <cell r="L919" t="str">
            <v>SI</v>
          </cell>
          <cell r="M919" t="str">
            <v>SI</v>
          </cell>
          <cell r="N919" t="str">
            <v>NO</v>
          </cell>
          <cell r="O919" t="str">
            <v>SI</v>
          </cell>
          <cell r="P919" t="str">
            <v>Hectáreas</v>
          </cell>
          <cell r="Q919" t="str">
            <v>Semestral</v>
          </cell>
          <cell r="R919" t="str">
            <v>Capacidad</v>
          </cell>
          <cell r="S919">
            <v>100788</v>
          </cell>
          <cell r="T919">
            <v>100788</v>
          </cell>
          <cell r="U919">
            <v>100788</v>
          </cell>
          <cell r="V919">
            <v>1289366</v>
          </cell>
          <cell r="W919">
            <v>2144387</v>
          </cell>
          <cell r="X919">
            <v>2144387</v>
          </cell>
          <cell r="Y919">
            <v>0</v>
          </cell>
          <cell r="Z919">
            <v>0</v>
          </cell>
          <cell r="AA919">
            <v>0</v>
          </cell>
          <cell r="AB919">
            <v>0</v>
          </cell>
          <cell r="AC919">
            <v>0</v>
          </cell>
          <cell r="AD919">
            <v>0</v>
          </cell>
          <cell r="AE919" t="str">
            <v>• Se han conformado el 100% de Comisiones Conjuntas para abordar los procesos de ordenamiento de Cuencas priorizadas (3 Comisiones Conjuntas) • Se han declarado en ordenación las 5 cuencas objeto de elaboración y/o ajuste de POMCAS • Se han contratado 4 C</v>
          </cell>
          <cell r="AF919">
            <v>42490.208333333299</v>
          </cell>
          <cell r="AG919">
            <v>42506.797005706001</v>
          </cell>
          <cell r="AH919" t="str">
            <v>Ricardo Arnold Baduin Ricardo</v>
          </cell>
          <cell r="AI919" t="str">
            <v>RBaduin@minambiente.gov.co</v>
          </cell>
          <cell r="AJ919">
            <v>0</v>
          </cell>
          <cell r="AK919">
            <v>0</v>
          </cell>
          <cell r="AL919">
            <v>0</v>
          </cell>
        </row>
        <row r="920">
          <cell r="A920">
            <v>5088</v>
          </cell>
          <cell r="B920" t="str">
            <v>Todos por un Nuevo País</v>
          </cell>
          <cell r="C920" t="str">
            <v>Estrategias regionales</v>
          </cell>
          <cell r="D920" t="str">
            <v>Medio ambiente, agroindustria y desarrollo humano: crecimiento y bienestar para los Llanos</v>
          </cell>
          <cell r="E920" t="str">
            <v>Ambiente</v>
          </cell>
          <cell r="F920" t="str">
            <v>MinAmbiente</v>
          </cell>
          <cell r="G920" t="str">
            <v>Región Llanos - Ambiente</v>
          </cell>
          <cell r="H920">
            <v>5088</v>
          </cell>
          <cell r="I920" t="str">
            <v>Número de municipios asesorados por las Autoridades Ambientales para la revisión y ajuste de los Planes de Ordenamiento Territorial (POT), incorporando las determinantes ambientales incluyendo la temática de riesgo.(Región Llanos).</v>
          </cell>
          <cell r="J920" t="str">
            <v>Resultado</v>
          </cell>
          <cell r="K920" t="str">
            <v>Sectorial</v>
          </cell>
          <cell r="L920" t="str">
            <v>SI</v>
          </cell>
          <cell r="M920" t="str">
            <v>SI</v>
          </cell>
          <cell r="N920" t="str">
            <v>NO</v>
          </cell>
          <cell r="O920" t="str">
            <v>SI</v>
          </cell>
          <cell r="P920" t="str">
            <v>Municipios</v>
          </cell>
          <cell r="Q920" t="str">
            <v>Semestral</v>
          </cell>
          <cell r="R920" t="str">
            <v>Capacidad</v>
          </cell>
          <cell r="S920">
            <v>0</v>
          </cell>
          <cell r="T920">
            <v>3</v>
          </cell>
          <cell r="U920">
            <v>6</v>
          </cell>
          <cell r="V920">
            <v>10</v>
          </cell>
          <cell r="W920">
            <v>15</v>
          </cell>
          <cell r="X920">
            <v>15</v>
          </cell>
          <cell r="Y920">
            <v>0</v>
          </cell>
          <cell r="Z920">
            <v>0</v>
          </cell>
          <cell r="AA920">
            <v>0</v>
          </cell>
          <cell r="AB920">
            <v>0</v>
          </cell>
          <cell r="AC920">
            <v>0</v>
          </cell>
          <cell r="AD920">
            <v>0</v>
          </cell>
          <cell r="AE920">
            <v>0</v>
          </cell>
          <cell r="AF920">
            <v>0</v>
          </cell>
          <cell r="AG920">
            <v>0</v>
          </cell>
          <cell r="AH920" t="str">
            <v>Luis Alberto Giraldo Fernandez</v>
          </cell>
          <cell r="AI920" t="str">
            <v>lgiraldo@minambiente.gov.co</v>
          </cell>
          <cell r="AJ920">
            <v>30</v>
          </cell>
          <cell r="AK920">
            <v>0</v>
          </cell>
          <cell r="AL920">
            <v>0</v>
          </cell>
        </row>
        <row r="921">
          <cell r="A921">
            <v>5091</v>
          </cell>
          <cell r="B921" t="str">
            <v>Todos por un Nuevo País</v>
          </cell>
          <cell r="C921" t="str">
            <v>Estrategias regionales</v>
          </cell>
          <cell r="D921" t="str">
            <v>Medio ambiente, agroindustria y desarrollo humano: crecimiento y bienestar para los Llanos</v>
          </cell>
          <cell r="E921" t="str">
            <v>Ambiente</v>
          </cell>
          <cell r="F921" t="str">
            <v>MinAmbiente</v>
          </cell>
          <cell r="G921" t="str">
            <v>Región Llanos - Ambiente</v>
          </cell>
          <cell r="H921">
            <v>5091</v>
          </cell>
          <cell r="I921" t="str">
            <v>Municipios con puntos críticos de deforestación controlado (Meta y Guaviare)</v>
          </cell>
          <cell r="J921" t="str">
            <v>Resultado</v>
          </cell>
          <cell r="K921" t="str">
            <v>Sectorial</v>
          </cell>
          <cell r="L921" t="str">
            <v>SI</v>
          </cell>
          <cell r="M921" t="str">
            <v>SI</v>
          </cell>
          <cell r="N921" t="str">
            <v>NO</v>
          </cell>
          <cell r="O921" t="str">
            <v>SI</v>
          </cell>
          <cell r="P921" t="str">
            <v>Municipios</v>
          </cell>
          <cell r="Q921" t="str">
            <v>Anual</v>
          </cell>
          <cell r="R921" t="str">
            <v>Stock</v>
          </cell>
          <cell r="S921">
            <v>0</v>
          </cell>
          <cell r="T921">
            <v>0</v>
          </cell>
          <cell r="U921">
            <v>0</v>
          </cell>
          <cell r="V921">
            <v>1</v>
          </cell>
          <cell r="W921">
            <v>3</v>
          </cell>
          <cell r="X921">
            <v>3</v>
          </cell>
          <cell r="Y921">
            <v>0</v>
          </cell>
          <cell r="Z921">
            <v>0</v>
          </cell>
          <cell r="AA921">
            <v>0</v>
          </cell>
          <cell r="AB921">
            <v>0</v>
          </cell>
          <cell r="AC921">
            <v>0</v>
          </cell>
          <cell r="AD921">
            <v>0</v>
          </cell>
          <cell r="AE921" t="str">
            <v>En el marco de las acciones del Programa de Protección de Bosques y Clima REDD+ de GIZ se efectuó el acompañamiento a la construcción del Plan de Acción de la Mesa Forestal del Guaviare en coordinación con CDA y PNN, y demás entidades regionales.</v>
          </cell>
          <cell r="AF921">
            <v>42490.208333333299</v>
          </cell>
          <cell r="AG921">
            <v>42496.7814105324</v>
          </cell>
          <cell r="AH921" t="str">
            <v>María Claudia García Dávila</v>
          </cell>
          <cell r="AI921" t="str">
            <v>Mcgarcia@minambiente.gov.co</v>
          </cell>
          <cell r="AJ921">
            <v>30</v>
          </cell>
          <cell r="AK921">
            <v>0</v>
          </cell>
          <cell r="AL921">
            <v>0</v>
          </cell>
        </row>
        <row r="922">
          <cell r="A922">
            <v>5092</v>
          </cell>
          <cell r="B922" t="str">
            <v>Todos por un Nuevo País</v>
          </cell>
          <cell r="C922" t="str">
            <v>Estrategias regionales</v>
          </cell>
          <cell r="D922" t="str">
            <v>Medio ambiente, agroindustria y desarrollo humano: crecimiento y bienestar para los Llanos</v>
          </cell>
          <cell r="E922" t="str">
            <v>Ambiente</v>
          </cell>
          <cell r="F922" t="str">
            <v>MinAmbiente</v>
          </cell>
          <cell r="G922" t="str">
            <v>Región Llanos - Ambiente</v>
          </cell>
          <cell r="H922">
            <v>5092</v>
          </cell>
          <cell r="I922" t="str">
            <v>Municipios con programas de reforestación implementados en el área del manejo especial de la macarena AMEM</v>
          </cell>
          <cell r="J922" t="str">
            <v>Resultado</v>
          </cell>
          <cell r="K922" t="str">
            <v>Sectorial</v>
          </cell>
          <cell r="L922" t="str">
            <v>SI</v>
          </cell>
          <cell r="M922" t="str">
            <v>SI</v>
          </cell>
          <cell r="N922" t="str">
            <v>NO</v>
          </cell>
          <cell r="O922" t="str">
            <v>SI</v>
          </cell>
          <cell r="P922" t="str">
            <v>Hectáreas</v>
          </cell>
          <cell r="Q922" t="str">
            <v>Semestral</v>
          </cell>
          <cell r="R922" t="str">
            <v>Capacidad</v>
          </cell>
          <cell r="S922">
            <v>0</v>
          </cell>
          <cell r="T922">
            <v>0</v>
          </cell>
          <cell r="U922">
            <v>6</v>
          </cell>
          <cell r="V922">
            <v>12</v>
          </cell>
          <cell r="W922">
            <v>19</v>
          </cell>
          <cell r="X922">
            <v>19</v>
          </cell>
          <cell r="Y922">
            <v>0</v>
          </cell>
          <cell r="Z922">
            <v>0</v>
          </cell>
          <cell r="AA922">
            <v>0</v>
          </cell>
          <cell r="AB922">
            <v>0</v>
          </cell>
          <cell r="AC922">
            <v>0</v>
          </cell>
          <cell r="AD922">
            <v>0</v>
          </cell>
          <cell r="AE922" t="str">
            <v>A la fecha no se cuenta con reporte de las Autoridades Ambientales que den cuenta del avance de hectáreas en proceso de restauración.</v>
          </cell>
          <cell r="AF922">
            <v>42490.208333333299</v>
          </cell>
          <cell r="AG922">
            <v>42496.7810638542</v>
          </cell>
          <cell r="AH922" t="str">
            <v>María Claudia García Dávila</v>
          </cell>
          <cell r="AI922" t="str">
            <v>Mcgarcia@minambiente.gov.co</v>
          </cell>
          <cell r="AJ922">
            <v>30</v>
          </cell>
          <cell r="AK922">
            <v>0</v>
          </cell>
          <cell r="AL922">
            <v>0</v>
          </cell>
        </row>
        <row r="923">
          <cell r="A923">
            <v>5090</v>
          </cell>
          <cell r="B923" t="str">
            <v>Todos por un Nuevo País</v>
          </cell>
          <cell r="C923" t="str">
            <v>Estrategias regionales</v>
          </cell>
          <cell r="D923" t="str">
            <v>Medio ambiente, agroindustria y desarrollo humano: crecimiento y bienestar para los Llanos</v>
          </cell>
          <cell r="E923" t="str">
            <v>Ambiente</v>
          </cell>
          <cell r="F923" t="str">
            <v>Parques Nacionales</v>
          </cell>
          <cell r="G923" t="str">
            <v>Región Llanos - Ambiente</v>
          </cell>
          <cell r="H923">
            <v>5090</v>
          </cell>
          <cell r="I923" t="str">
            <v>Hectáreas de áreas protegidas de la región de Llanos incorporadas en el SINAP</v>
          </cell>
          <cell r="J923" t="str">
            <v>Gestión</v>
          </cell>
          <cell r="K923" t="str">
            <v>Sectorial</v>
          </cell>
          <cell r="L923" t="str">
            <v>SI</v>
          </cell>
          <cell r="M923" t="str">
            <v>SI</v>
          </cell>
          <cell r="N923" t="str">
            <v>NO</v>
          </cell>
          <cell r="O923" t="str">
            <v>SI</v>
          </cell>
          <cell r="P923" t="str">
            <v>Hectáreas</v>
          </cell>
          <cell r="Q923" t="str">
            <v>Trimestral</v>
          </cell>
          <cell r="R923" t="str">
            <v>Capacidad</v>
          </cell>
          <cell r="S923">
            <v>61997</v>
          </cell>
          <cell r="T923">
            <v>0</v>
          </cell>
          <cell r="U923">
            <v>0</v>
          </cell>
          <cell r="V923">
            <v>0</v>
          </cell>
          <cell r="W923">
            <v>0</v>
          </cell>
          <cell r="X923">
            <v>0</v>
          </cell>
          <cell r="Y923">
            <v>85149.47</v>
          </cell>
          <cell r="Z923">
            <v>0</v>
          </cell>
          <cell r="AA923">
            <v>85149.47</v>
          </cell>
          <cell r="AB923">
            <v>0</v>
          </cell>
          <cell r="AC923">
            <v>42460.208333333299</v>
          </cell>
          <cell r="AD923">
            <v>42471.618118286999</v>
          </cell>
          <cell r="AE923" t="str">
            <v xml:space="preserve">Corporinoquia en cuanto a CERRO ZAMARICOTE avanza con el desarrollo de mesas de socialización en los municipios de Tamara y Pore del Departamento de Casanare quienes se encuentran en la zona de influencia del proceso de Declaratoria. </v>
          </cell>
          <cell r="AF923">
            <v>42490.208333333299</v>
          </cell>
          <cell r="AG923">
            <v>42496.775356631901</v>
          </cell>
          <cell r="AH923" t="str">
            <v>Julia Miranda Londoño</v>
          </cell>
          <cell r="AI923" t="str">
            <v>julia.miranda@parquesnacionales.gov.co</v>
          </cell>
          <cell r="AJ923">
            <v>30</v>
          </cell>
          <cell r="AK923">
            <v>42551.208333333299</v>
          </cell>
          <cell r="AL923">
            <v>-73</v>
          </cell>
        </row>
        <row r="924">
          <cell r="A924">
            <v>5014</v>
          </cell>
          <cell r="B924" t="str">
            <v>Todos por un Nuevo País</v>
          </cell>
          <cell r="C924" t="str">
            <v>Estrategias regionales</v>
          </cell>
          <cell r="D924" t="str">
            <v>Medio ambiente, agroindustria y desarrollo humano: crecimiento y bienestar para los Llanos</v>
          </cell>
          <cell r="E924" t="str">
            <v>Educación</v>
          </cell>
          <cell r="F924" t="str">
            <v>MINEDUCACION</v>
          </cell>
          <cell r="G924" t="str">
            <v>Región Llanos - Educación</v>
          </cell>
          <cell r="H924">
            <v>5014</v>
          </cell>
          <cell r="I924" t="str">
            <v>Tasa de cobertura bruta de educación media - Llanos</v>
          </cell>
          <cell r="J924" t="str">
            <v>Resultado</v>
          </cell>
          <cell r="K924" t="str">
            <v>Sectorial</v>
          </cell>
          <cell r="L924" t="str">
            <v>SI</v>
          </cell>
          <cell r="M924" t="str">
            <v>SI</v>
          </cell>
          <cell r="N924" t="str">
            <v>NO</v>
          </cell>
          <cell r="O924" t="str">
            <v>SI</v>
          </cell>
          <cell r="P924" t="str">
            <v>Tasa</v>
          </cell>
          <cell r="Q924" t="str">
            <v>Anual</v>
          </cell>
          <cell r="R924" t="str">
            <v>Capacidad</v>
          </cell>
          <cell r="S924">
            <v>73</v>
          </cell>
          <cell r="T924">
            <v>77.540000000000006</v>
          </cell>
          <cell r="U924">
            <v>79.8</v>
          </cell>
          <cell r="V924">
            <v>82.07</v>
          </cell>
          <cell r="W924">
            <v>84.33</v>
          </cell>
          <cell r="X924">
            <v>84.33</v>
          </cell>
          <cell r="Y924">
            <v>0</v>
          </cell>
          <cell r="Z924">
            <v>0</v>
          </cell>
          <cell r="AA924">
            <v>0</v>
          </cell>
          <cell r="AB924">
            <v>0</v>
          </cell>
          <cell r="AC924">
            <v>0</v>
          </cell>
          <cell r="AD924">
            <v>0</v>
          </cell>
          <cell r="AE924" t="str">
            <v xml:space="preserve">Mediante encuentro regional se fortaleció a los equipos de las secretarías de educación de las ETC de la región de los llanos, en la implementación de estrategias y acciones de acceso y permanencia escolar, trabajando con ellos orientaciones estratégicas </v>
          </cell>
          <cell r="AF924">
            <v>42490.208333333299</v>
          </cell>
          <cell r="AG924">
            <v>42495.637728437498</v>
          </cell>
          <cell r="AH924" t="str">
            <v>Hector Julio Flechas</v>
          </cell>
          <cell r="AI924" t="str">
            <v>HFlechas@mineducacion.gov.co</v>
          </cell>
          <cell r="AJ924">
            <v>150</v>
          </cell>
          <cell r="AK924">
            <v>0</v>
          </cell>
          <cell r="AL924">
            <v>0</v>
          </cell>
        </row>
        <row r="925">
          <cell r="A925">
            <v>5015</v>
          </cell>
          <cell r="B925" t="str">
            <v>Todos por un Nuevo País</v>
          </cell>
          <cell r="C925" t="str">
            <v>Estrategias regionales</v>
          </cell>
          <cell r="D925" t="str">
            <v>Medio ambiente, agroindustria y desarrollo humano: crecimiento y bienestar para los Llanos</v>
          </cell>
          <cell r="E925" t="str">
            <v>Educación</v>
          </cell>
          <cell r="F925" t="str">
            <v>MINEDUCACION</v>
          </cell>
          <cell r="G925" t="str">
            <v>Región Llanos - Educación</v>
          </cell>
          <cell r="H925">
            <v>5015</v>
          </cell>
          <cell r="I925" t="str">
            <v>Estudiantes matriculados en programas de educación flexible en la región llanos</v>
          </cell>
          <cell r="J925" t="str">
            <v>Producto</v>
          </cell>
          <cell r="K925" t="str">
            <v>Sectorial</v>
          </cell>
          <cell r="L925" t="str">
            <v>SI</v>
          </cell>
          <cell r="M925" t="str">
            <v>SI</v>
          </cell>
          <cell r="N925" t="str">
            <v>NO</v>
          </cell>
          <cell r="O925" t="str">
            <v>SI</v>
          </cell>
          <cell r="P925" t="str">
            <v>Estudiantes</v>
          </cell>
          <cell r="Q925" t="str">
            <v>Anual</v>
          </cell>
          <cell r="R925" t="str">
            <v>Capacidad</v>
          </cell>
          <cell r="S925">
            <v>109658</v>
          </cell>
          <cell r="T925">
            <v>120180</v>
          </cell>
          <cell r="U925">
            <v>125441</v>
          </cell>
          <cell r="V925">
            <v>130703</v>
          </cell>
          <cell r="W925">
            <v>135964</v>
          </cell>
          <cell r="X925">
            <v>135964</v>
          </cell>
          <cell r="Y925">
            <v>0</v>
          </cell>
          <cell r="Z925">
            <v>0</v>
          </cell>
          <cell r="AA925">
            <v>0</v>
          </cell>
          <cell r="AB925">
            <v>0</v>
          </cell>
          <cell r="AC925">
            <v>0</v>
          </cell>
          <cell r="AD925">
            <v>0</v>
          </cell>
          <cell r="AE925" t="str">
            <v>En el mes de abril se publicó el proyecto de pliego para la licitación pública LP-MEN-02-2016</v>
          </cell>
          <cell r="AF925">
            <v>42490.208333333299</v>
          </cell>
          <cell r="AG925">
            <v>42495.637182025501</v>
          </cell>
          <cell r="AH925" t="str">
            <v>Hector Julio Flechas</v>
          </cell>
          <cell r="AI925" t="str">
            <v>HFlechas@mineducacion.gov.co</v>
          </cell>
          <cell r="AJ925">
            <v>150</v>
          </cell>
          <cell r="AK925">
            <v>0</v>
          </cell>
          <cell r="AL925">
            <v>0</v>
          </cell>
        </row>
        <row r="926">
          <cell r="A926">
            <v>5016</v>
          </cell>
          <cell r="B926" t="str">
            <v>Todos por un Nuevo País</v>
          </cell>
          <cell r="C926" t="str">
            <v>Estrategias regionales</v>
          </cell>
          <cell r="D926" t="str">
            <v>Medio ambiente, agroindustria y desarrollo humano: crecimiento y bienestar para los Llanos</v>
          </cell>
          <cell r="E926" t="str">
            <v>Educación</v>
          </cell>
          <cell r="F926" t="str">
            <v>MINEDUCACION</v>
          </cell>
          <cell r="G926" t="str">
            <v>Región Llanos - Educación</v>
          </cell>
          <cell r="H926">
            <v>5016</v>
          </cell>
          <cell r="I926" t="str">
            <v>Sedes educativas rurales con Modelos Educativos Flexibles - Llanos</v>
          </cell>
          <cell r="J926" t="str">
            <v>Producto</v>
          </cell>
          <cell r="K926" t="str">
            <v>Sectorial</v>
          </cell>
          <cell r="L926" t="str">
            <v>SI</v>
          </cell>
          <cell r="M926" t="str">
            <v>SI</v>
          </cell>
          <cell r="N926" t="str">
            <v>NO</v>
          </cell>
          <cell r="O926" t="str">
            <v>SI</v>
          </cell>
          <cell r="P926" t="str">
            <v>Sedes educativas</v>
          </cell>
          <cell r="Q926" t="str">
            <v>Anual</v>
          </cell>
          <cell r="R926" t="str">
            <v>Capacidad</v>
          </cell>
          <cell r="S926">
            <v>251</v>
          </cell>
          <cell r="T926">
            <v>275</v>
          </cell>
          <cell r="U926">
            <v>287</v>
          </cell>
          <cell r="V926">
            <v>299</v>
          </cell>
          <cell r="W926">
            <v>311</v>
          </cell>
          <cell r="X926">
            <v>311</v>
          </cell>
          <cell r="Y926">
            <v>0</v>
          </cell>
          <cell r="Z926">
            <v>0</v>
          </cell>
          <cell r="AA926">
            <v>0</v>
          </cell>
          <cell r="AB926">
            <v>0</v>
          </cell>
          <cell r="AC926">
            <v>0</v>
          </cell>
          <cell r="AD926">
            <v>0</v>
          </cell>
          <cell r="AE926" t="str">
            <v>En el mes de abril se publicó el proyecto de pliego para la licitación pública LP-MEN-02-2016</v>
          </cell>
          <cell r="AF926">
            <v>42490.208333333299</v>
          </cell>
          <cell r="AG926">
            <v>42495.663068287002</v>
          </cell>
          <cell r="AH926" t="str">
            <v>Hector Julio Flechas</v>
          </cell>
          <cell r="AI926" t="str">
            <v>HFlechas@mineducacion.gov.co</v>
          </cell>
          <cell r="AJ926">
            <v>150</v>
          </cell>
          <cell r="AK926">
            <v>0</v>
          </cell>
          <cell r="AL926">
            <v>0</v>
          </cell>
        </row>
        <row r="927">
          <cell r="A927">
            <v>5218</v>
          </cell>
          <cell r="B927" t="str">
            <v>Todos por un Nuevo País</v>
          </cell>
          <cell r="C927" t="str">
            <v>Estrategias regionales</v>
          </cell>
          <cell r="D927" t="str">
            <v>Medio ambiente, agroindustria y desarrollo humano: crecimiento y bienestar para los Llanos</v>
          </cell>
          <cell r="E927" t="str">
            <v>Minas y Energía</v>
          </cell>
          <cell r="F927" t="str">
            <v>SGC</v>
          </cell>
          <cell r="G927" t="str">
            <v>Región Llanos - Minas</v>
          </cell>
          <cell r="H927">
            <v>5218</v>
          </cell>
          <cell r="I927" t="str">
            <v>Nuevas áreas con información Cartografía Geológica en los Llanos a escala 1:100.000 (Km2)</v>
          </cell>
          <cell r="J927" t="str">
            <v>Gestión</v>
          </cell>
          <cell r="K927" t="str">
            <v>Sectorial</v>
          </cell>
          <cell r="L927" t="str">
            <v>SI</v>
          </cell>
          <cell r="M927" t="str">
            <v>NO</v>
          </cell>
          <cell r="N927" t="str">
            <v>NO</v>
          </cell>
          <cell r="O927" t="str">
            <v>SI</v>
          </cell>
          <cell r="P927" t="str">
            <v>Km2</v>
          </cell>
          <cell r="Q927" t="str">
            <v>Anual</v>
          </cell>
          <cell r="R927" t="str">
            <v>Capacidad</v>
          </cell>
          <cell r="S927">
            <v>259238</v>
          </cell>
          <cell r="T927">
            <v>259238</v>
          </cell>
          <cell r="U927">
            <v>270434</v>
          </cell>
          <cell r="V927">
            <v>270434</v>
          </cell>
          <cell r="W927">
            <v>270434</v>
          </cell>
          <cell r="X927">
            <v>270434</v>
          </cell>
          <cell r="Y927">
            <v>0</v>
          </cell>
          <cell r="Z927">
            <v>0</v>
          </cell>
          <cell r="AA927">
            <v>0</v>
          </cell>
          <cell r="AB927">
            <v>0</v>
          </cell>
          <cell r="AC927">
            <v>0</v>
          </cell>
          <cell r="AD927">
            <v>0</v>
          </cell>
          <cell r="AE927">
            <v>0</v>
          </cell>
          <cell r="AF927">
            <v>0</v>
          </cell>
          <cell r="AG927">
            <v>0</v>
          </cell>
          <cell r="AH927" t="str">
            <v>Alberto Ochoa Yarza</v>
          </cell>
          <cell r="AI927" t="str">
            <v>aochoa@sgc.gov.co</v>
          </cell>
          <cell r="AJ927">
            <v>0</v>
          </cell>
          <cell r="AK927">
            <v>0</v>
          </cell>
          <cell r="AL927">
            <v>0</v>
          </cell>
        </row>
        <row r="928">
          <cell r="A928">
            <v>4510</v>
          </cell>
          <cell r="B928" t="str">
            <v>Todos por un Nuevo País</v>
          </cell>
          <cell r="C928" t="str">
            <v>Estrategias regionales</v>
          </cell>
          <cell r="D928" t="str">
            <v>Medio ambiente, agroindustria y desarrollo humano: crecimiento y bienestar para los Llanos</v>
          </cell>
          <cell r="E928" t="str">
            <v>Planeación Nacional</v>
          </cell>
          <cell r="F928" t="str">
            <v>DNP</v>
          </cell>
          <cell r="G928" t="str">
            <v>Región Llanos - Planeación</v>
          </cell>
          <cell r="H928">
            <v>4510</v>
          </cell>
          <cell r="I928" t="str">
            <v>Municipios con bajo desempeño integral - Región Llanos</v>
          </cell>
          <cell r="J928" t="str">
            <v>Gestión</v>
          </cell>
          <cell r="K928" t="str">
            <v>Sectorial</v>
          </cell>
          <cell r="L928" t="str">
            <v>SI</v>
          </cell>
          <cell r="M928" t="str">
            <v>SI</v>
          </cell>
          <cell r="N928" t="str">
            <v>NO</v>
          </cell>
          <cell r="O928" t="str">
            <v>SI</v>
          </cell>
          <cell r="P928" t="str">
            <v>Municipios</v>
          </cell>
          <cell r="Q928" t="str">
            <v>Anual</v>
          </cell>
          <cell r="R928" t="str">
            <v>Reducción</v>
          </cell>
          <cell r="S928">
            <v>15</v>
          </cell>
          <cell r="T928">
            <v>14</v>
          </cell>
          <cell r="U928">
            <v>13</v>
          </cell>
          <cell r="V928">
            <v>12</v>
          </cell>
          <cell r="W928">
            <v>11</v>
          </cell>
          <cell r="X928">
            <v>11</v>
          </cell>
          <cell r="Y928">
            <v>0</v>
          </cell>
          <cell r="Z928">
            <v>0</v>
          </cell>
          <cell r="AA928">
            <v>0</v>
          </cell>
          <cell r="AB928">
            <v>0</v>
          </cell>
          <cell r="AC928">
            <v>0</v>
          </cell>
          <cell r="AD928">
            <v>0</v>
          </cell>
          <cell r="AE928" t="str">
            <v>Se ajustaron los aplicativos SIEE y SICEP Gestión Web para el reporte de la información que inicia en el mes de mayo. Se emitió la Circular 11-4 de 2016 donde se entregan las Orientaciones, procedimientos e instrumentos para el reporte de la información r</v>
          </cell>
          <cell r="AF928">
            <v>42490.208333333299</v>
          </cell>
          <cell r="AG928">
            <v>42502.436126817098</v>
          </cell>
          <cell r="AH928" t="str">
            <v>Ivan Osejo Villamil</v>
          </cell>
          <cell r="AI928" t="str">
            <v>iosejo@dnp.gov.co</v>
          </cell>
          <cell r="AJ928">
            <v>240</v>
          </cell>
          <cell r="AK928">
            <v>0</v>
          </cell>
          <cell r="AL928">
            <v>0</v>
          </cell>
        </row>
        <row r="929">
          <cell r="A929">
            <v>4520</v>
          </cell>
          <cell r="B929" t="str">
            <v>Todos por un Nuevo País</v>
          </cell>
          <cell r="C929" t="str">
            <v>Estrategias regionales</v>
          </cell>
          <cell r="D929" t="str">
            <v>Medio ambiente, agroindustria y desarrollo humano: crecimiento y bienestar para los Llanos</v>
          </cell>
          <cell r="E929" t="str">
            <v>Planeación Nacional</v>
          </cell>
          <cell r="F929" t="str">
            <v>DNP</v>
          </cell>
          <cell r="G929" t="str">
            <v>Región Llanos - Planeación</v>
          </cell>
          <cell r="H929">
            <v>4520</v>
          </cell>
          <cell r="I929" t="str">
            <v>Indicador de Convergencia Regional ICIR - Región Llanos</v>
          </cell>
          <cell r="J929" t="str">
            <v>Gestión</v>
          </cell>
          <cell r="K929" t="str">
            <v>Sectorial</v>
          </cell>
          <cell r="L929" t="str">
            <v>SI</v>
          </cell>
          <cell r="M929" t="str">
            <v>NO</v>
          </cell>
          <cell r="N929" t="str">
            <v>NO</v>
          </cell>
          <cell r="O929" t="str">
            <v>SI</v>
          </cell>
          <cell r="P929" t="str">
            <v>Porcentaje</v>
          </cell>
          <cell r="Q929" t="str">
            <v>Anual</v>
          </cell>
          <cell r="R929" t="str">
            <v>Reducción</v>
          </cell>
          <cell r="S929">
            <v>478</v>
          </cell>
          <cell r="T929">
            <v>45.9</v>
          </cell>
          <cell r="U929">
            <v>44</v>
          </cell>
          <cell r="V929">
            <v>41.1</v>
          </cell>
          <cell r="W929">
            <v>38.200000000000003</v>
          </cell>
          <cell r="X929">
            <v>38.200000000000003</v>
          </cell>
          <cell r="Y929">
            <v>0</v>
          </cell>
          <cell r="Z929">
            <v>0</v>
          </cell>
          <cell r="AA929">
            <v>0</v>
          </cell>
          <cell r="AB929">
            <v>0</v>
          </cell>
          <cell r="AC929">
            <v>0</v>
          </cell>
          <cell r="AD929">
            <v>0</v>
          </cell>
          <cell r="AE929" t="str">
            <v>Se hicieron los cálculos preliminares con las variables seleccionadas del listado opcional, en total quedaron 11 variables en 7 sectores.</v>
          </cell>
          <cell r="AF929">
            <v>42490.208333333299</v>
          </cell>
          <cell r="AG929">
            <v>42502.4375105324</v>
          </cell>
          <cell r="AH929" t="str">
            <v>Ivan Osejo Villamil</v>
          </cell>
          <cell r="AI929" t="str">
            <v>iosejo@dnp.gov.co</v>
          </cell>
          <cell r="AJ929">
            <v>365</v>
          </cell>
          <cell r="AK929">
            <v>0</v>
          </cell>
          <cell r="AL929">
            <v>0</v>
          </cell>
        </row>
        <row r="930">
          <cell r="A930">
            <v>4537</v>
          </cell>
          <cell r="B930" t="str">
            <v>Todos por un Nuevo País</v>
          </cell>
          <cell r="C930" t="str">
            <v>Estrategias regionales</v>
          </cell>
          <cell r="D930" t="str">
            <v>Medio ambiente, agroindustria y desarrollo humano: crecimiento y bienestar para los Llanos</v>
          </cell>
          <cell r="E930" t="str">
            <v>Planeación Nacional</v>
          </cell>
          <cell r="F930" t="str">
            <v>DNP</v>
          </cell>
          <cell r="G930" t="str">
            <v>Región Llanos - Planeación</v>
          </cell>
          <cell r="H930">
            <v>4537</v>
          </cell>
          <cell r="I930" t="str">
            <v>Pilotos de Zonas especiales de inversión para áreas no municipalizadas diseñados, estructurados, implementados y evaluados en los Departamentos de Guainía y Vaupés.</v>
          </cell>
          <cell r="J930" t="str">
            <v>Gestión</v>
          </cell>
          <cell r="K930" t="str">
            <v>Sectorial</v>
          </cell>
          <cell r="L930" t="str">
            <v>NO</v>
          </cell>
          <cell r="M930" t="str">
            <v>SI</v>
          </cell>
          <cell r="N930" t="str">
            <v>NO</v>
          </cell>
          <cell r="O930" t="str">
            <v>SI</v>
          </cell>
          <cell r="P930" t="str">
            <v>Porcentaje</v>
          </cell>
          <cell r="Q930" t="str">
            <v>Anual</v>
          </cell>
          <cell r="R930" t="str">
            <v>Capacidad</v>
          </cell>
          <cell r="S930">
            <v>0</v>
          </cell>
          <cell r="T930">
            <v>25</v>
          </cell>
          <cell r="U930">
            <v>50</v>
          </cell>
          <cell r="V930">
            <v>75</v>
          </cell>
          <cell r="W930">
            <v>100</v>
          </cell>
          <cell r="X930">
            <v>100</v>
          </cell>
          <cell r="Y930">
            <v>0</v>
          </cell>
          <cell r="Z930">
            <v>0</v>
          </cell>
          <cell r="AA930">
            <v>0</v>
          </cell>
          <cell r="AB930">
            <v>0</v>
          </cell>
          <cell r="AC930">
            <v>0</v>
          </cell>
          <cell r="AD930">
            <v>0</v>
          </cell>
          <cell r="AE930" t="str">
            <v>Se define plan de acción para dar continuidad al levantamiento de línea base de información por cada una de las tipologías identificadas por cada una de las ANM.</v>
          </cell>
          <cell r="AF930">
            <v>42429.208333333299</v>
          </cell>
          <cell r="AG930">
            <v>42437.453228622697</v>
          </cell>
          <cell r="AH930" t="str">
            <v>Ana María Arias Covaleda</v>
          </cell>
          <cell r="AI930" t="str">
            <v>aarias@dnp.gov.co</v>
          </cell>
          <cell r="AJ930">
            <v>30</v>
          </cell>
          <cell r="AK930">
            <v>0</v>
          </cell>
          <cell r="AL930">
            <v>0</v>
          </cell>
        </row>
        <row r="931">
          <cell r="A931">
            <v>4541</v>
          </cell>
          <cell r="B931" t="str">
            <v>Todos por un Nuevo País</v>
          </cell>
          <cell r="C931" t="str">
            <v>Estrategias regionales</v>
          </cell>
          <cell r="D931" t="str">
            <v>Medio ambiente, agroindustria y desarrollo humano: crecimiento y bienestar para los Llanos</v>
          </cell>
          <cell r="E931" t="str">
            <v>Planeación Nacional</v>
          </cell>
          <cell r="F931" t="str">
            <v>DNP</v>
          </cell>
          <cell r="G931" t="str">
            <v>Región Llanos - Planeación</v>
          </cell>
          <cell r="H931">
            <v>4541</v>
          </cell>
          <cell r="I931" t="str">
            <v>Resguardos indígenas de las Areas No Municipalizadas -ANM- de los Departamentos de Guianía y Vaupés, capacitados para asumir la administración directa de los  recursos de la Asignación Especial del Sistema General de Participaciones para los Resguardos In</v>
          </cell>
          <cell r="J931" t="str">
            <v>Gestión</v>
          </cell>
          <cell r="K931" t="str">
            <v>Sectorial</v>
          </cell>
          <cell r="L931" t="str">
            <v>SI</v>
          </cell>
          <cell r="M931" t="str">
            <v>SI</v>
          </cell>
          <cell r="N931" t="str">
            <v>NO</v>
          </cell>
          <cell r="O931" t="str">
            <v>SI</v>
          </cell>
          <cell r="P931" t="str">
            <v xml:space="preserve">Resguardos </v>
          </cell>
          <cell r="Q931" t="str">
            <v>Anual</v>
          </cell>
          <cell r="R931" t="str">
            <v>Acumulado</v>
          </cell>
          <cell r="S931">
            <v>0</v>
          </cell>
          <cell r="T931">
            <v>1</v>
          </cell>
          <cell r="U931">
            <v>3</v>
          </cell>
          <cell r="V931">
            <v>3</v>
          </cell>
          <cell r="W931">
            <v>3</v>
          </cell>
          <cell r="X931">
            <v>10</v>
          </cell>
          <cell r="Y931">
            <v>0</v>
          </cell>
          <cell r="Z931">
            <v>0</v>
          </cell>
          <cell r="AA931">
            <v>0</v>
          </cell>
          <cell r="AB931">
            <v>0</v>
          </cell>
          <cell r="AC931">
            <v>0</v>
          </cell>
          <cell r="AD931">
            <v>0</v>
          </cell>
          <cell r="AE931" t="str">
            <v>Se apoyó la realización del taller adelantado en Santander de Quilichao, dentro del cual se abordó el tema de la AESGPRI en la jornada de la tarde del primer día. Adicionalmente, : Se ha dado respuesta a solicitudes de entidades territoriales sobre capaci</v>
          </cell>
          <cell r="AF931">
            <v>42490.208333333299</v>
          </cell>
          <cell r="AG931">
            <v>42502.4441127315</v>
          </cell>
          <cell r="AH931" t="str">
            <v>Jairo Antonio Munoz Moyano</v>
          </cell>
          <cell r="AI931" t="str">
            <v>jamoyano@dnp.gov.co</v>
          </cell>
          <cell r="AJ931">
            <v>30</v>
          </cell>
          <cell r="AK931">
            <v>0</v>
          </cell>
          <cell r="AL931">
            <v>0</v>
          </cell>
        </row>
        <row r="932">
          <cell r="A932">
            <v>4986</v>
          </cell>
          <cell r="B932" t="str">
            <v>Todos por un Nuevo País</v>
          </cell>
          <cell r="C932" t="str">
            <v>Estrategias regionales</v>
          </cell>
          <cell r="D932" t="str">
            <v>Medio ambiente, agroindustria y desarrollo humano: crecimiento y bienestar para los Llanos</v>
          </cell>
          <cell r="E932" t="str">
            <v>Salud y Protección</v>
          </cell>
          <cell r="F932" t="str">
            <v>Ministerio de Salud</v>
          </cell>
          <cell r="G932" t="str">
            <v>Región Llanos - Salud</v>
          </cell>
          <cell r="H932">
            <v>4986</v>
          </cell>
          <cell r="I932" t="str">
            <v>Implementación del modelo de atención integral en salud para zonas con población dispersa-piloto Guainía- Llanos</v>
          </cell>
          <cell r="J932" t="str">
            <v>Producto</v>
          </cell>
          <cell r="K932" t="str">
            <v>Sectorial</v>
          </cell>
          <cell r="L932" t="str">
            <v>SI</v>
          </cell>
          <cell r="M932" t="str">
            <v>NO</v>
          </cell>
          <cell r="N932" t="str">
            <v>NO</v>
          </cell>
          <cell r="O932" t="str">
            <v>SI</v>
          </cell>
          <cell r="P932" t="str">
            <v>porcentaje</v>
          </cell>
          <cell r="Q932" t="str">
            <v>Semestral</v>
          </cell>
          <cell r="R932" t="str">
            <v>Capacidad</v>
          </cell>
          <cell r="S932">
            <v>29.2</v>
          </cell>
          <cell r="T932">
            <v>56.8</v>
          </cell>
          <cell r="U932">
            <v>65.099999999999994</v>
          </cell>
          <cell r="V932">
            <v>88.1</v>
          </cell>
          <cell r="W932">
            <v>100</v>
          </cell>
          <cell r="X932">
            <v>100</v>
          </cell>
          <cell r="Y932">
            <v>0</v>
          </cell>
          <cell r="Z932">
            <v>0</v>
          </cell>
          <cell r="AA932">
            <v>0</v>
          </cell>
          <cell r="AB932">
            <v>0</v>
          </cell>
          <cell r="AC932">
            <v>0</v>
          </cell>
          <cell r="AD932">
            <v>0</v>
          </cell>
          <cell r="AE932">
            <v>0</v>
          </cell>
          <cell r="AF932">
            <v>0</v>
          </cell>
          <cell r="AG932">
            <v>0</v>
          </cell>
          <cell r="AH932" t="str">
            <v>Luis Carlos  Olarte</v>
          </cell>
          <cell r="AI932" t="str">
            <v>lolarte@minsalud.gov.co</v>
          </cell>
          <cell r="AJ932">
            <v>0</v>
          </cell>
          <cell r="AK932">
            <v>0</v>
          </cell>
          <cell r="AL932">
            <v>0</v>
          </cell>
        </row>
        <row r="933">
          <cell r="A933">
            <v>4990</v>
          </cell>
          <cell r="B933" t="str">
            <v>Todos por un Nuevo País</v>
          </cell>
          <cell r="C933" t="str">
            <v>Estrategias regionales</v>
          </cell>
          <cell r="D933" t="str">
            <v>Medio ambiente, agroindustria y desarrollo humano: crecimiento y bienestar para los Llanos</v>
          </cell>
          <cell r="E933" t="str">
            <v>Salud y Protección</v>
          </cell>
          <cell r="F933" t="str">
            <v>Ministerio de Salud</v>
          </cell>
          <cell r="G933" t="str">
            <v>Región Llanos - Salud</v>
          </cell>
          <cell r="H933">
            <v>4990</v>
          </cell>
          <cell r="I933" t="str">
            <v>Cobertura de vacunación con tercera dosis de DPT en niños menores de un año - Llanos</v>
          </cell>
          <cell r="J933" t="str">
            <v>Producto</v>
          </cell>
          <cell r="K933" t="str">
            <v>Sectorial</v>
          </cell>
          <cell r="L933" t="str">
            <v>SI</v>
          </cell>
          <cell r="M933" t="str">
            <v>SI</v>
          </cell>
          <cell r="N933" t="str">
            <v>NO</v>
          </cell>
          <cell r="O933" t="str">
            <v>SI</v>
          </cell>
          <cell r="P933" t="str">
            <v>porcentaje</v>
          </cell>
          <cell r="Q933" t="str">
            <v>Mensual</v>
          </cell>
          <cell r="R933" t="str">
            <v>Flujo</v>
          </cell>
          <cell r="S933">
            <v>90</v>
          </cell>
          <cell r="T933">
            <v>95</v>
          </cell>
          <cell r="U933">
            <v>95</v>
          </cell>
          <cell r="V933">
            <v>95</v>
          </cell>
          <cell r="W933">
            <v>95</v>
          </cell>
          <cell r="X933">
            <v>95</v>
          </cell>
          <cell r="Y933">
            <v>23</v>
          </cell>
          <cell r="Z933">
            <v>24.210999999999999</v>
          </cell>
          <cell r="AA933">
            <v>88.7</v>
          </cell>
          <cell r="AB933">
            <v>93.367999999999995</v>
          </cell>
          <cell r="AC933">
            <v>42460.208333333299</v>
          </cell>
          <cell r="AD933">
            <v>42501.639085532399</v>
          </cell>
          <cell r="AE933" t="str">
            <v>La vacuna de DPT esta incluida en la pentavalente (difteria, tos ferina, tétanos, Haemophilus influenzae tipo b y hepatitis B). La cobertura para esta región con terceras dosis de Pentavalente es de 23,0%, corresponde a 6.982 niños y niñas menores de un a</v>
          </cell>
          <cell r="AF933">
            <v>42460.208333333299</v>
          </cell>
          <cell r="AG933">
            <v>42501.639085381903</v>
          </cell>
          <cell r="AH933" t="str">
            <v>Diego Alejandro  García Londoño</v>
          </cell>
          <cell r="AI933" t="str">
            <v>dgarcial@minsalud.gov.co</v>
          </cell>
          <cell r="AJ933">
            <v>30</v>
          </cell>
          <cell r="AK933">
            <v>42490.208333333299</v>
          </cell>
          <cell r="AL933">
            <v>-13</v>
          </cell>
        </row>
        <row r="934">
          <cell r="A934">
            <v>4991</v>
          </cell>
          <cell r="B934" t="str">
            <v>Todos por un Nuevo País</v>
          </cell>
          <cell r="C934" t="str">
            <v>Estrategias regionales</v>
          </cell>
          <cell r="D934" t="str">
            <v>Medio ambiente, agroindustria y desarrollo humano: crecimiento y bienestar para los Llanos</v>
          </cell>
          <cell r="E934" t="str">
            <v>Salud y Protección</v>
          </cell>
          <cell r="F934" t="str">
            <v>Ministerio de Salud</v>
          </cell>
          <cell r="G934" t="str">
            <v>Región Llanos - Salud</v>
          </cell>
          <cell r="H934">
            <v>4991</v>
          </cell>
          <cell r="I934" t="str">
            <v>Razón de mortalidad materna (TMM)</v>
          </cell>
          <cell r="J934" t="str">
            <v>Resultado</v>
          </cell>
          <cell r="K934" t="str">
            <v>Sectorial</v>
          </cell>
          <cell r="L934" t="str">
            <v>SI</v>
          </cell>
          <cell r="M934" t="str">
            <v>SI</v>
          </cell>
          <cell r="N934" t="str">
            <v>NO</v>
          </cell>
          <cell r="O934" t="str">
            <v>SI</v>
          </cell>
          <cell r="P934" t="str">
            <v>Razón</v>
          </cell>
          <cell r="Q934" t="str">
            <v>Anual</v>
          </cell>
          <cell r="R934" t="str">
            <v>Stock</v>
          </cell>
          <cell r="S934">
            <v>60.67</v>
          </cell>
          <cell r="T934">
            <v>60.67</v>
          </cell>
          <cell r="U934">
            <v>60.67</v>
          </cell>
          <cell r="V934">
            <v>60.67</v>
          </cell>
          <cell r="W934">
            <v>60.67</v>
          </cell>
          <cell r="X934">
            <v>54.24</v>
          </cell>
          <cell r="Y934">
            <v>0</v>
          </cell>
          <cell r="Z934">
            <v>0</v>
          </cell>
          <cell r="AA934">
            <v>0</v>
          </cell>
          <cell r="AB934">
            <v>0</v>
          </cell>
          <cell r="AC934">
            <v>0</v>
          </cell>
          <cell r="AD934">
            <v>0</v>
          </cell>
          <cell r="AE934" t="str">
            <v>Se avanza en la programación de talleres de entrenamiento bajo escenarios de simulación en prácticas clave que salvan vidas. En las ciudades de Medellín, Cartagena y Popayan, así mismo progaramción de 25 talleres en onglomerados de mortalidad materna a lo</v>
          </cell>
          <cell r="AF934">
            <v>42490.208333333299</v>
          </cell>
          <cell r="AG934">
            <v>42501.603951817102</v>
          </cell>
          <cell r="AH934" t="str">
            <v>Ricardo Luque</v>
          </cell>
          <cell r="AI934" t="str">
            <v>rluque@minsalud.gov.co</v>
          </cell>
          <cell r="AJ934">
            <v>540</v>
          </cell>
          <cell r="AK934">
            <v>0</v>
          </cell>
          <cell r="AL934">
            <v>0</v>
          </cell>
        </row>
        <row r="935">
          <cell r="A935">
            <v>5021</v>
          </cell>
          <cell r="B935" t="str">
            <v>Todos por un Nuevo País</v>
          </cell>
          <cell r="C935" t="str">
            <v>Estrategias regionales</v>
          </cell>
          <cell r="D935" t="str">
            <v>Medio ambiente, agroindustria y desarrollo humano: crecimiento y bienestar para los Llanos</v>
          </cell>
          <cell r="E935" t="str">
            <v>TIC</v>
          </cell>
          <cell r="F935" t="str">
            <v>MINTIC</v>
          </cell>
          <cell r="G935" t="str">
            <v>Región Llanos - TIC</v>
          </cell>
          <cell r="H935">
            <v>5021</v>
          </cell>
          <cell r="I935" t="str">
            <v>Municipios y Áreas No Municipalizadas conectados a la red de alta velocidad en los Llanos</v>
          </cell>
          <cell r="J935" t="str">
            <v>Resultado</v>
          </cell>
          <cell r="K935" t="str">
            <v>Sectorial</v>
          </cell>
          <cell r="L935" t="str">
            <v>SI</v>
          </cell>
          <cell r="M935" t="str">
            <v>SI</v>
          </cell>
          <cell r="N935" t="str">
            <v>NO</v>
          </cell>
          <cell r="O935" t="str">
            <v>SI</v>
          </cell>
          <cell r="P935" t="str">
            <v>Municipios y áreas no municipalizadas</v>
          </cell>
          <cell r="Q935" t="str">
            <v>Semestral</v>
          </cell>
          <cell r="R935" t="str">
            <v>Acumulado</v>
          </cell>
          <cell r="S935">
            <v>0</v>
          </cell>
          <cell r="T935">
            <v>7</v>
          </cell>
          <cell r="U935">
            <v>0</v>
          </cell>
          <cell r="V935">
            <v>0</v>
          </cell>
          <cell r="W935">
            <v>0</v>
          </cell>
          <cell r="X935">
            <v>7</v>
          </cell>
          <cell r="Y935">
            <v>0</v>
          </cell>
          <cell r="Z935">
            <v>0</v>
          </cell>
          <cell r="AA935">
            <v>0</v>
          </cell>
          <cell r="AB935">
            <v>0</v>
          </cell>
          <cell r="AC935">
            <v>0</v>
          </cell>
          <cell r="AD935">
            <v>0</v>
          </cell>
          <cell r="AE935" t="str">
            <v>El Proyecto Nacional de Conectividad de Alta Velocidad se encuentra en fase de instalación. Dentro de la fase de instalación se deben cumplir 3 Pasos: 1. Trámites y/o Permisos que apliquen 2. Instalación de infraestructura. 3. Entrega a la Interventoría p</v>
          </cell>
          <cell r="AF935">
            <v>42490.208333333299</v>
          </cell>
          <cell r="AG935">
            <v>42501.428432835703</v>
          </cell>
          <cell r="AH935" t="str">
            <v>Luis Fernando Lozano Mier</v>
          </cell>
          <cell r="AI935" t="str">
            <v>lflozano@mintic.gov.co</v>
          </cell>
          <cell r="AJ935">
            <v>30</v>
          </cell>
          <cell r="AK935">
            <v>0</v>
          </cell>
          <cell r="AL935">
            <v>0</v>
          </cell>
        </row>
        <row r="936">
          <cell r="A936">
            <v>5113</v>
          </cell>
          <cell r="B936" t="str">
            <v>Todos por un Nuevo País</v>
          </cell>
          <cell r="C936" t="str">
            <v>Estrategias regionales</v>
          </cell>
          <cell r="D936" t="str">
            <v>Medio ambiente, agroindustria y desarrollo humano: crecimiento y bienestar para los Llanos</v>
          </cell>
          <cell r="E936" t="str">
            <v>Trabajo</v>
          </cell>
          <cell r="F936" t="str">
            <v>SENA</v>
          </cell>
          <cell r="G936" t="str">
            <v>Región Llanos - Trabajo</v>
          </cell>
          <cell r="H936">
            <v>5113</v>
          </cell>
          <cell r="I936" t="str">
            <v>Cupos en formación integral del SENA para la región de los Llanos</v>
          </cell>
          <cell r="J936" t="str">
            <v>Gestión</v>
          </cell>
          <cell r="K936" t="str">
            <v>Sectorial</v>
          </cell>
          <cell r="L936" t="str">
            <v>SI</v>
          </cell>
          <cell r="M936" t="str">
            <v>NO</v>
          </cell>
          <cell r="N936" t="str">
            <v>NO</v>
          </cell>
          <cell r="O936" t="str">
            <v>SI</v>
          </cell>
          <cell r="P936" t="str">
            <v>Cupos</v>
          </cell>
          <cell r="Q936" t="str">
            <v>Mensual</v>
          </cell>
          <cell r="R936" t="str">
            <v>Flujo</v>
          </cell>
          <cell r="S936">
            <v>269395</v>
          </cell>
          <cell r="T936">
            <v>230791</v>
          </cell>
          <cell r="U936">
            <v>230060</v>
          </cell>
          <cell r="V936">
            <v>229329</v>
          </cell>
          <cell r="W936">
            <v>228597</v>
          </cell>
          <cell r="X936">
            <v>228597</v>
          </cell>
          <cell r="Y936">
            <v>90964</v>
          </cell>
          <cell r="Z936">
            <v>39.54</v>
          </cell>
          <cell r="AA936">
            <v>264688</v>
          </cell>
          <cell r="AB936">
            <v>100</v>
          </cell>
          <cell r="AC936">
            <v>42490.208333333299</v>
          </cell>
          <cell r="AD936">
            <v>42496.6465076042</v>
          </cell>
          <cell r="AE936" t="str">
            <v>Este indicador presenta un crecimiento del 3% con respecto al mismo periodo de 2015, lo cual es aceptable. La tendencia para este año es aceptable ya que presenta un crecimiento de marzo a abril de 2016 del 34%, que está por debajo al desempeño del indica</v>
          </cell>
          <cell r="AF936">
            <v>42490.208333333299</v>
          </cell>
          <cell r="AG936">
            <v>42496.646507488404</v>
          </cell>
          <cell r="AH936" t="str">
            <v>Pedro José Murcia</v>
          </cell>
          <cell r="AI936" t="str">
            <v>pmurcia@sena.edu.co</v>
          </cell>
          <cell r="AJ936">
            <v>0</v>
          </cell>
          <cell r="AK936">
            <v>42520.208333333299</v>
          </cell>
          <cell r="AL936">
            <v>-13</v>
          </cell>
        </row>
        <row r="937">
          <cell r="A937">
            <v>5183</v>
          </cell>
          <cell r="B937" t="str">
            <v>Todos por un Nuevo País</v>
          </cell>
          <cell r="C937" t="str">
            <v>Estrategias regionales</v>
          </cell>
          <cell r="D937" t="str">
            <v>Medio ambiente, agroindustria y desarrollo humano: crecimiento y bienestar para los Llanos</v>
          </cell>
          <cell r="E937" t="str">
            <v>Transporte</v>
          </cell>
          <cell r="F937" t="str">
            <v>AEROCIVIL</v>
          </cell>
          <cell r="G937" t="str">
            <v>Región Llanos - Transporte</v>
          </cell>
          <cell r="H937">
            <v>5183</v>
          </cell>
          <cell r="I937" t="str">
            <v>Aeropuertos para la prosperidad intervenidos en la Región Llanos</v>
          </cell>
          <cell r="J937" t="str">
            <v>Producto</v>
          </cell>
          <cell r="K937" t="str">
            <v>Sectorial</v>
          </cell>
          <cell r="L937" t="str">
            <v>SI</v>
          </cell>
          <cell r="M937" t="str">
            <v>SI</v>
          </cell>
          <cell r="N937" t="str">
            <v>NO</v>
          </cell>
          <cell r="O937" t="str">
            <v>SI</v>
          </cell>
          <cell r="P937" t="str">
            <v>Número</v>
          </cell>
          <cell r="Q937" t="str">
            <v>Trimestral</v>
          </cell>
          <cell r="R937" t="str">
            <v>Acumulado</v>
          </cell>
          <cell r="S937">
            <v>8</v>
          </cell>
          <cell r="T937">
            <v>3</v>
          </cell>
          <cell r="U937">
            <v>0</v>
          </cell>
          <cell r="V937">
            <v>1</v>
          </cell>
          <cell r="W937">
            <v>10</v>
          </cell>
          <cell r="X937">
            <v>14</v>
          </cell>
          <cell r="Y937">
            <v>0</v>
          </cell>
          <cell r="Z937">
            <v>0</v>
          </cell>
          <cell r="AA937">
            <v>0</v>
          </cell>
          <cell r="AB937">
            <v>0</v>
          </cell>
          <cell r="AC937">
            <v>42460.208333333299</v>
          </cell>
          <cell r="AD937">
            <v>42500.437563425898</v>
          </cell>
          <cell r="AE937" t="str">
            <v>De lo pendiente en la vigencia 2015: Del resultado del estudio se concluyó que no era viable realizar la obra en el Aeropuerto la Primavera con el recurso disponible. Se tiene programado hacer una entrega formal de los estudios y diseños a la alcaldía mun</v>
          </cell>
          <cell r="AF937">
            <v>42460.208333333299</v>
          </cell>
          <cell r="AG937">
            <v>42500.437563275504</v>
          </cell>
          <cell r="AH937" t="str">
            <v>Jairo Suárez</v>
          </cell>
          <cell r="AI937" t="str">
            <v>jairo.suarez@aerocivil.gov.co</v>
          </cell>
          <cell r="AJ937">
            <v>0</v>
          </cell>
          <cell r="AK937">
            <v>42551.208333333299</v>
          </cell>
          <cell r="AL937">
            <v>0</v>
          </cell>
        </row>
        <row r="938">
          <cell r="A938">
            <v>5252</v>
          </cell>
          <cell r="B938" t="str">
            <v>Todos por un Nuevo País</v>
          </cell>
          <cell r="C938" t="str">
            <v>Estrategias regionales</v>
          </cell>
          <cell r="D938" t="str">
            <v>Medio ambiente, agroindustria y desarrollo humano: crecimiento y bienestar para los Llanos</v>
          </cell>
          <cell r="E938" t="str">
            <v>Vivienda</v>
          </cell>
          <cell r="F938" t="str">
            <v>MinVivienda</v>
          </cell>
          <cell r="G938" t="str">
            <v>Región Llanos - Vivienda</v>
          </cell>
          <cell r="H938">
            <v>5252</v>
          </cell>
          <cell r="I938" t="str">
            <v>Municipios que disponen en un  sitio adecuado de disposición final existente en la Región de los LLanos</v>
          </cell>
          <cell r="J938" t="str">
            <v>Producto</v>
          </cell>
          <cell r="K938" t="str">
            <v>Sectorial</v>
          </cell>
          <cell r="L938" t="str">
            <v>SI</v>
          </cell>
          <cell r="M938" t="str">
            <v>NO</v>
          </cell>
          <cell r="N938" t="str">
            <v>NO</v>
          </cell>
          <cell r="O938" t="str">
            <v>SI</v>
          </cell>
          <cell r="P938" t="str">
            <v>Municipios</v>
          </cell>
          <cell r="Q938" t="str">
            <v>Anual</v>
          </cell>
          <cell r="R938" t="str">
            <v>Capacidad</v>
          </cell>
          <cell r="S938">
            <v>41</v>
          </cell>
          <cell r="T938">
            <v>41</v>
          </cell>
          <cell r="U938">
            <v>41</v>
          </cell>
          <cell r="V938">
            <v>42</v>
          </cell>
          <cell r="W938">
            <v>43</v>
          </cell>
          <cell r="X938">
            <v>43</v>
          </cell>
          <cell r="Y938">
            <v>0</v>
          </cell>
          <cell r="Z938">
            <v>0</v>
          </cell>
          <cell r="AA938">
            <v>0</v>
          </cell>
          <cell r="AB938">
            <v>0</v>
          </cell>
          <cell r="AC938">
            <v>0</v>
          </cell>
          <cell r="AD938">
            <v>0</v>
          </cell>
          <cell r="AE938" t="str">
            <v>Gestión realizada Se prestó asistencia técnica al Gestor del PAP-PDA de Meta (EDESA S.A. ESP) en el proceso de revisión del proyecto: “Construcción Clausura y Posclausura de Celdas Transitorias de los Municipios de Puerto Rico, Cabuyaro y la Macarena – Me</v>
          </cell>
          <cell r="AF938">
            <v>42490.208333333299</v>
          </cell>
          <cell r="AG938">
            <v>42495.720764780097</v>
          </cell>
          <cell r="AH938" t="str">
            <v>Guillermo Andres Arcila Hoyos</v>
          </cell>
          <cell r="AI938" t="str">
            <v>garcila@minvivienda.gov.co</v>
          </cell>
          <cell r="AJ938">
            <v>90</v>
          </cell>
          <cell r="AK938">
            <v>0</v>
          </cell>
          <cell r="AL938">
            <v>0</v>
          </cell>
        </row>
        <row r="939">
          <cell r="A939">
            <v>5253</v>
          </cell>
          <cell r="B939" t="str">
            <v>Todos por un Nuevo País</v>
          </cell>
          <cell r="C939" t="str">
            <v>Estrategias regionales</v>
          </cell>
          <cell r="D939" t="str">
            <v>Medio ambiente, agroindustria y desarrollo humano: crecimiento y bienestar para los Llanos</v>
          </cell>
          <cell r="E939" t="str">
            <v>Vivienda</v>
          </cell>
          <cell r="F939" t="str">
            <v>MinVivienda</v>
          </cell>
          <cell r="G939" t="str">
            <v>Región Llanos - Vivienda</v>
          </cell>
          <cell r="H939">
            <v>5253</v>
          </cell>
          <cell r="I939" t="str">
            <v>Porcentaje de municipios con sistemas de tratamiento adecuado de residuos en la región de los Llanos</v>
          </cell>
          <cell r="J939" t="str">
            <v>Producto</v>
          </cell>
          <cell r="K939" t="str">
            <v>Sectorial</v>
          </cell>
          <cell r="L939" t="str">
            <v>SI</v>
          </cell>
          <cell r="M939" t="str">
            <v>NO</v>
          </cell>
          <cell r="N939" t="str">
            <v>NO</v>
          </cell>
          <cell r="O939" t="str">
            <v>SI</v>
          </cell>
          <cell r="P939" t="str">
            <v>Porcentaje</v>
          </cell>
          <cell r="Q939" t="str">
            <v>Anual</v>
          </cell>
          <cell r="R939" t="str">
            <v>Capacidad</v>
          </cell>
          <cell r="S939">
            <v>72</v>
          </cell>
          <cell r="T939">
            <v>72</v>
          </cell>
          <cell r="U939">
            <v>74</v>
          </cell>
          <cell r="V939">
            <v>76</v>
          </cell>
          <cell r="W939">
            <v>78</v>
          </cell>
          <cell r="X939">
            <v>78</v>
          </cell>
          <cell r="Y939">
            <v>0</v>
          </cell>
          <cell r="Z939">
            <v>0</v>
          </cell>
          <cell r="AA939">
            <v>0</v>
          </cell>
          <cell r="AB939">
            <v>0</v>
          </cell>
          <cell r="AC939">
            <v>0</v>
          </cell>
          <cell r="AD939">
            <v>0</v>
          </cell>
          <cell r="AE939" t="str">
            <v xml:space="preserve">Gestióm realizada: • Asistencia técnica a la empresa de servicio públicos de Puerto Gaitán (Meta) empresa Perla del Manacacías E.S.P. referente a la disposición final de residuos sólidos. </v>
          </cell>
          <cell r="AF939">
            <v>42490.208333333299</v>
          </cell>
          <cell r="AG939">
            <v>42496.446957754597</v>
          </cell>
          <cell r="AH939" t="str">
            <v>Guillermo Andres Arcila Hoyos</v>
          </cell>
          <cell r="AI939" t="str">
            <v>garcila@minvivienda.gov.co</v>
          </cell>
          <cell r="AJ939">
            <v>90</v>
          </cell>
          <cell r="AK939">
            <v>0</v>
          </cell>
          <cell r="AL939">
            <v>0</v>
          </cell>
        </row>
        <row r="940">
          <cell r="A940">
            <v>5056</v>
          </cell>
          <cell r="B940" t="str">
            <v>Todos por un Nuevo País</v>
          </cell>
          <cell r="C940" t="str">
            <v>Estrategias regionales</v>
          </cell>
          <cell r="D940" t="str">
            <v>El Centro-Sur-Amazonía de Colombia, tierra de oportunidades y paz: desarrollo del campo y conservación ambiental</v>
          </cell>
          <cell r="E940" t="str">
            <v>Agropecuario</v>
          </cell>
          <cell r="F940" t="str">
            <v>MINAGRICULTURA</v>
          </cell>
          <cell r="G940" t="str">
            <v>Región Centro Sur Amazonía - Agricultura</v>
          </cell>
          <cell r="H940">
            <v>5056</v>
          </cell>
          <cell r="I940" t="str">
            <v>Mecanismos de intervención integral en territorios rurales - Centro Sur Amazonía</v>
          </cell>
          <cell r="J940" t="str">
            <v>Resultado</v>
          </cell>
          <cell r="K940" t="str">
            <v>Sectorial</v>
          </cell>
          <cell r="L940" t="str">
            <v>SI</v>
          </cell>
          <cell r="M940" t="str">
            <v>SI</v>
          </cell>
          <cell r="N940" t="str">
            <v>NO</v>
          </cell>
          <cell r="O940" t="str">
            <v>SI</v>
          </cell>
          <cell r="P940" t="str">
            <v>Mecanismos de intervención integral</v>
          </cell>
          <cell r="Q940" t="str">
            <v>Semestral</v>
          </cell>
          <cell r="R940" t="str">
            <v>Acumulado</v>
          </cell>
          <cell r="S940">
            <v>1</v>
          </cell>
          <cell r="T940">
            <v>0</v>
          </cell>
          <cell r="U940">
            <v>0</v>
          </cell>
          <cell r="V940">
            <v>0</v>
          </cell>
          <cell r="W940">
            <v>0</v>
          </cell>
          <cell r="X940">
            <v>2</v>
          </cell>
          <cell r="Y940">
            <v>0</v>
          </cell>
          <cell r="Z940">
            <v>0</v>
          </cell>
          <cell r="AA940">
            <v>0</v>
          </cell>
          <cell r="AB940">
            <v>0</v>
          </cell>
          <cell r="AC940">
            <v>0</v>
          </cell>
          <cell r="AD940">
            <v>0</v>
          </cell>
          <cell r="AE940" t="str">
            <v>Se presentan avances en caracterización territorial, mapa de actores, plan prospectivo en las zonas focalizadas del Sur del Tolima. Adicionalmente se dan procesos de transferencia de tecnología a familias campesinas de las áreas priorizadas</v>
          </cell>
          <cell r="AF940">
            <v>42429.208333333299</v>
          </cell>
          <cell r="AG940">
            <v>42410.606165856501</v>
          </cell>
          <cell r="AH940" t="str">
            <v>Fernando Puerto Chávez</v>
          </cell>
          <cell r="AI940" t="str">
            <v>fernando.puerto@minagricultura.gov.co</v>
          </cell>
          <cell r="AJ940">
            <v>0</v>
          </cell>
          <cell r="AK940">
            <v>0</v>
          </cell>
          <cell r="AL940">
            <v>0</v>
          </cell>
        </row>
        <row r="941">
          <cell r="A941">
            <v>5057</v>
          </cell>
          <cell r="B941" t="str">
            <v>Todos por un Nuevo País</v>
          </cell>
          <cell r="C941" t="str">
            <v>Estrategias regionales</v>
          </cell>
          <cell r="D941" t="str">
            <v>El Centro-Sur-Amazonía de Colombia, tierra de oportunidades y paz: desarrollo del campo y conservación ambiental</v>
          </cell>
          <cell r="E941" t="str">
            <v>Agropecuario</v>
          </cell>
          <cell r="F941" t="str">
            <v>MINAGRICULTURA</v>
          </cell>
          <cell r="G941" t="str">
            <v>Región Centro Sur Amazonía - Agricultura</v>
          </cell>
          <cell r="H941">
            <v>5057</v>
          </cell>
          <cell r="I941" t="str">
            <v>Hogares con  planes de  negocios -  Centro Sur Amazonía</v>
          </cell>
          <cell r="J941" t="str">
            <v>Producto</v>
          </cell>
          <cell r="K941" t="str">
            <v>Sectorial</v>
          </cell>
          <cell r="L941" t="str">
            <v>SI</v>
          </cell>
          <cell r="M941" t="str">
            <v>SI</v>
          </cell>
          <cell r="N941" t="str">
            <v>NO</v>
          </cell>
          <cell r="O941" t="str">
            <v>SI</v>
          </cell>
          <cell r="P941" t="str">
            <v>Hogares</v>
          </cell>
          <cell r="Q941" t="str">
            <v>Mensual</v>
          </cell>
          <cell r="R941" t="str">
            <v>Acumulado</v>
          </cell>
          <cell r="S941">
            <v>0</v>
          </cell>
          <cell r="T941">
            <v>0</v>
          </cell>
          <cell r="U941">
            <v>0</v>
          </cell>
          <cell r="V941">
            <v>0</v>
          </cell>
          <cell r="W941">
            <v>0</v>
          </cell>
          <cell r="X941">
            <v>11900</v>
          </cell>
          <cell r="Y941">
            <v>0</v>
          </cell>
          <cell r="Z941">
            <v>0</v>
          </cell>
          <cell r="AA941">
            <v>568</v>
          </cell>
          <cell r="AB941">
            <v>4.7699999999999996</v>
          </cell>
          <cell r="AC941">
            <v>42400.208333333299</v>
          </cell>
          <cell r="AD941">
            <v>42468.615051736102</v>
          </cell>
          <cell r="AE941" t="str">
            <v>En el mes de Abril, el Ministerio de Agricultura y Desarrollo Rural, realizó acciones e inversiones, que permitieron beneficiar 855 hogares con planes de negocio, en los departamentos de Amazonas, Huila y Putumayo, los cuales de acuerdo al DNP, pertenecen</v>
          </cell>
          <cell r="AF941">
            <v>42490.208333333299</v>
          </cell>
          <cell r="AG941">
            <v>42501.448113344901</v>
          </cell>
          <cell r="AH941" t="str">
            <v>Fernando Puerto Chávez</v>
          </cell>
          <cell r="AI941" t="str">
            <v>fernando.puerto@minagricultura.gov.co</v>
          </cell>
          <cell r="AJ941">
            <v>5</v>
          </cell>
          <cell r="AK941">
            <v>42429.208333333299</v>
          </cell>
          <cell r="AL941">
            <v>72</v>
          </cell>
        </row>
        <row r="942">
          <cell r="A942">
            <v>5058</v>
          </cell>
          <cell r="B942" t="str">
            <v>Todos por un Nuevo País</v>
          </cell>
          <cell r="C942" t="str">
            <v>Estrategias regionales</v>
          </cell>
          <cell r="D942" t="str">
            <v>El Centro-Sur-Amazonía de Colombia, tierra de oportunidades y paz: desarrollo del campo y conservación ambiental</v>
          </cell>
          <cell r="E942" t="str">
            <v>Agropecuario</v>
          </cell>
          <cell r="F942" t="str">
            <v>MINAGRICULTURA</v>
          </cell>
          <cell r="G942" t="str">
            <v>Región Centro Sur Amazonía - Agricultura</v>
          </cell>
          <cell r="H942">
            <v>5058</v>
          </cell>
          <cell r="I942" t="str">
            <v>Personas vinculados a programas de  asociatividad  y desarrollo rural empresarial rural - Centro Sur Amazonía</v>
          </cell>
          <cell r="J942" t="str">
            <v>Producto</v>
          </cell>
          <cell r="K942" t="str">
            <v>Sectorial</v>
          </cell>
          <cell r="L942" t="str">
            <v>SI</v>
          </cell>
          <cell r="M942" t="str">
            <v>SI</v>
          </cell>
          <cell r="N942" t="str">
            <v>NO</v>
          </cell>
          <cell r="O942" t="str">
            <v>SI</v>
          </cell>
          <cell r="P942" t="str">
            <v>Personas</v>
          </cell>
          <cell r="Q942" t="str">
            <v>Trimestral</v>
          </cell>
          <cell r="R942" t="str">
            <v>Acumulado</v>
          </cell>
          <cell r="S942">
            <v>8589</v>
          </cell>
          <cell r="T942">
            <v>1758</v>
          </cell>
          <cell r="U942">
            <v>2500</v>
          </cell>
          <cell r="V942">
            <v>2600</v>
          </cell>
          <cell r="W942">
            <v>2879</v>
          </cell>
          <cell r="X942">
            <v>9737</v>
          </cell>
          <cell r="Y942">
            <v>0</v>
          </cell>
          <cell r="Z942">
            <v>0</v>
          </cell>
          <cell r="AA942">
            <v>4405</v>
          </cell>
          <cell r="AB942">
            <v>45.24</v>
          </cell>
          <cell r="AC942">
            <v>42460.208333333299</v>
          </cell>
          <cell r="AD942">
            <v>42468.613965127297</v>
          </cell>
          <cell r="AE942" t="str">
            <v>En el mes de Abril, se culminaron los ajustes a los términos de referencia de la nueva convocatoria a abrirse en el mes de Mayo de 2016. Para esta Región se tiene programado intervenir en los departamentos de Tolima, Caqueta y Putumayo.</v>
          </cell>
          <cell r="AF942">
            <v>42490.208333333299</v>
          </cell>
          <cell r="AG942">
            <v>42501.423283946802</v>
          </cell>
          <cell r="AH942" t="str">
            <v>Fernando Puerto Chávez</v>
          </cell>
          <cell r="AI942" t="str">
            <v>fernando.puerto@minagricultura.gov.co</v>
          </cell>
          <cell r="AJ942">
            <v>15</v>
          </cell>
          <cell r="AK942">
            <v>42551.208333333299</v>
          </cell>
          <cell r="AL942">
            <v>-58</v>
          </cell>
        </row>
        <row r="943">
          <cell r="A943">
            <v>5059</v>
          </cell>
          <cell r="B943" t="str">
            <v>Todos por un Nuevo País</v>
          </cell>
          <cell r="C943" t="str">
            <v>Estrategias regionales</v>
          </cell>
          <cell r="D943" t="str">
            <v>El Centro-Sur-Amazonía de Colombia, tierra de oportunidades y paz: desarrollo del campo y conservación ambiental</v>
          </cell>
          <cell r="E943" t="str">
            <v>Agropecuario</v>
          </cell>
          <cell r="F943" t="str">
            <v>MINAGRICULTURA</v>
          </cell>
          <cell r="G943" t="str">
            <v>Región Centro Sur Amazonía - Agricultura</v>
          </cell>
          <cell r="H943">
            <v>5059</v>
          </cell>
          <cell r="I943" t="str">
            <v>Hectáreas  adecuadas  con manejo eficiente del recurso hidrico para fines agropecuarios - Centro Sur Amazonía</v>
          </cell>
          <cell r="J943" t="str">
            <v>Gestión</v>
          </cell>
          <cell r="K943" t="str">
            <v>Sectorial</v>
          </cell>
          <cell r="L943" t="str">
            <v>SI</v>
          </cell>
          <cell r="M943" t="str">
            <v>SI</v>
          </cell>
          <cell r="N943" t="str">
            <v>NO</v>
          </cell>
          <cell r="O943" t="str">
            <v>SI</v>
          </cell>
          <cell r="P943" t="str">
            <v>Hectáreas</v>
          </cell>
          <cell r="Q943" t="str">
            <v>Semestral</v>
          </cell>
          <cell r="R943" t="str">
            <v>Acumulado</v>
          </cell>
          <cell r="S943">
            <v>4260</v>
          </cell>
          <cell r="T943">
            <v>2700</v>
          </cell>
          <cell r="U943">
            <v>5400</v>
          </cell>
          <cell r="V943">
            <v>12600</v>
          </cell>
          <cell r="W943">
            <v>18000</v>
          </cell>
          <cell r="X943">
            <v>18000</v>
          </cell>
          <cell r="Y943">
            <v>0</v>
          </cell>
          <cell r="Z943">
            <v>0</v>
          </cell>
          <cell r="AA943">
            <v>0</v>
          </cell>
          <cell r="AB943">
            <v>0</v>
          </cell>
          <cell r="AC943">
            <v>0</v>
          </cell>
          <cell r="AD943">
            <v>0</v>
          </cell>
          <cell r="AE943">
            <v>0</v>
          </cell>
          <cell r="AF943">
            <v>0</v>
          </cell>
          <cell r="AG943">
            <v>0</v>
          </cell>
          <cell r="AH943" t="str">
            <v>Giovanni Alberto Rocha Mahecha</v>
          </cell>
          <cell r="AI943" t="str">
            <v>grocha@incoder.gov.co</v>
          </cell>
          <cell r="AJ943">
            <v>5</v>
          </cell>
          <cell r="AK943">
            <v>0</v>
          </cell>
          <cell r="AL943">
            <v>0</v>
          </cell>
        </row>
        <row r="944">
          <cell r="A944">
            <v>5082</v>
          </cell>
          <cell r="B944" t="str">
            <v>Todos por un Nuevo País</v>
          </cell>
          <cell r="C944" t="str">
            <v>Estrategias regionales</v>
          </cell>
          <cell r="D944" t="str">
            <v>El Centro-Sur-Amazonía de Colombia, tierra de oportunidades y paz: desarrollo del campo y conservación ambiental</v>
          </cell>
          <cell r="E944" t="str">
            <v>Ambiente</v>
          </cell>
          <cell r="F944" t="str">
            <v>MinAmbiente</v>
          </cell>
          <cell r="G944" t="str">
            <v>Región Centro Sur Amazonía - Ambiente</v>
          </cell>
          <cell r="H944">
            <v>5082</v>
          </cell>
          <cell r="I944" t="str">
            <v>Hectáreas que cuentan con planes de ordenación y manejo de cuenca elaborados y/o ajustados. (Centro Sur Amazonía)</v>
          </cell>
          <cell r="J944" t="str">
            <v>Gestión</v>
          </cell>
          <cell r="K944" t="str">
            <v>Sectorial</v>
          </cell>
          <cell r="L944" t="str">
            <v>SI</v>
          </cell>
          <cell r="M944" t="str">
            <v>SI</v>
          </cell>
          <cell r="N944" t="str">
            <v>NO</v>
          </cell>
          <cell r="O944" t="str">
            <v>SI</v>
          </cell>
          <cell r="P944" t="str">
            <v>Hectáreas</v>
          </cell>
          <cell r="Q944" t="str">
            <v>Semestral</v>
          </cell>
          <cell r="R944" t="str">
            <v>Capacidad</v>
          </cell>
          <cell r="S944">
            <v>75598</v>
          </cell>
          <cell r="T944">
            <v>78598</v>
          </cell>
          <cell r="U944">
            <v>78598</v>
          </cell>
          <cell r="V944">
            <v>302439</v>
          </cell>
          <cell r="W944">
            <v>302439</v>
          </cell>
          <cell r="X944">
            <v>302439</v>
          </cell>
          <cell r="Y944">
            <v>0</v>
          </cell>
          <cell r="Z944">
            <v>0</v>
          </cell>
          <cell r="AA944">
            <v>0</v>
          </cell>
          <cell r="AB944">
            <v>0</v>
          </cell>
          <cell r="AC944">
            <v>0</v>
          </cell>
          <cell r="AD944">
            <v>0</v>
          </cell>
          <cell r="AE944" t="str">
            <v>• Se han declarado en ordenación las 3 cuencas objeto de elaboración y/o ajuste de POMCAS de la región. • De los tres POMCAS programados, dos fueron iniciados en el mes de abril (Río Recio y Venadillo - Río Luisa y otros directos al Magdalena) y se encuen</v>
          </cell>
          <cell r="AF944">
            <v>42490.208333333299</v>
          </cell>
          <cell r="AG944">
            <v>42506.7936877662</v>
          </cell>
          <cell r="AH944" t="str">
            <v>Ricardo Arnold Baduin Ricardo</v>
          </cell>
          <cell r="AI944" t="str">
            <v>RBaduin@minambiente.gov.co</v>
          </cell>
          <cell r="AJ944">
            <v>30</v>
          </cell>
          <cell r="AK944">
            <v>0</v>
          </cell>
          <cell r="AL944">
            <v>0</v>
          </cell>
        </row>
        <row r="945">
          <cell r="A945">
            <v>5093</v>
          </cell>
          <cell r="B945" t="str">
            <v>Todos por un Nuevo País</v>
          </cell>
          <cell r="C945" t="str">
            <v>Estrategias regionales</v>
          </cell>
          <cell r="D945" t="str">
            <v>El Centro-Sur-Amazonía de Colombia, tierra de oportunidades y paz: desarrollo del campo y conservación ambiental</v>
          </cell>
          <cell r="E945" t="str">
            <v>Ambiente</v>
          </cell>
          <cell r="F945" t="str">
            <v>MinAmbiente</v>
          </cell>
          <cell r="G945" t="str">
            <v>Región Centro Sur Amazonía - Ambiente</v>
          </cell>
          <cell r="H945">
            <v>5093</v>
          </cell>
          <cell r="I945" t="str">
            <v>Municipios de la región con puntos críticos de deforestación controlados, en los departamentos de Caquetá y  Putumayo.</v>
          </cell>
          <cell r="J945" t="str">
            <v>Resultado</v>
          </cell>
          <cell r="K945" t="str">
            <v>Sectorial</v>
          </cell>
          <cell r="L945" t="str">
            <v>SI</v>
          </cell>
          <cell r="M945" t="str">
            <v>SI</v>
          </cell>
          <cell r="N945" t="str">
            <v>NO</v>
          </cell>
          <cell r="O945" t="str">
            <v>SI</v>
          </cell>
          <cell r="P945" t="str">
            <v>Municipios</v>
          </cell>
          <cell r="Q945" t="str">
            <v>Anual</v>
          </cell>
          <cell r="R945" t="str">
            <v>Capacidad</v>
          </cell>
          <cell r="S945">
            <v>0</v>
          </cell>
          <cell r="T945">
            <v>0</v>
          </cell>
          <cell r="U945">
            <v>1</v>
          </cell>
          <cell r="V945">
            <v>3</v>
          </cell>
          <cell r="W945">
            <v>7</v>
          </cell>
          <cell r="X945">
            <v>7</v>
          </cell>
          <cell r="Y945">
            <v>0</v>
          </cell>
          <cell r="Z945">
            <v>0</v>
          </cell>
          <cell r="AA945">
            <v>0</v>
          </cell>
          <cell r="AB945">
            <v>0</v>
          </cell>
          <cell r="AC945">
            <v>0</v>
          </cell>
          <cell r="AD945">
            <v>0</v>
          </cell>
          <cell r="AE945" t="str">
            <v>En el marco del Programa Protección de Bosques y Clima REDD+ de GIZ, se realizó el Puerto Asís (Putumayo) un taller de interacción de los servicios ecosistémicos con los dirigidos a concejales, diputados, líderes indígenas y entidades territoriales. Se co</v>
          </cell>
          <cell r="AF945">
            <v>42490.208333333299</v>
          </cell>
          <cell r="AG945">
            <v>42496.7817959491</v>
          </cell>
          <cell r="AH945" t="str">
            <v>María Claudia García Dávila</v>
          </cell>
          <cell r="AI945" t="str">
            <v>Mcgarcia@minambiente.gov.co</v>
          </cell>
          <cell r="AJ945">
            <v>30</v>
          </cell>
          <cell r="AK945">
            <v>0</v>
          </cell>
          <cell r="AL945">
            <v>0</v>
          </cell>
        </row>
        <row r="946">
          <cell r="A946">
            <v>5095</v>
          </cell>
          <cell r="B946" t="str">
            <v>Todos por un Nuevo País</v>
          </cell>
          <cell r="C946" t="str">
            <v>Estrategias regionales</v>
          </cell>
          <cell r="D946" t="str">
            <v>El Centro-Sur-Amazonía de Colombia, tierra de oportunidades y paz: desarrollo del campo y conservación ambiental</v>
          </cell>
          <cell r="E946" t="str">
            <v>Ambiente</v>
          </cell>
          <cell r="F946" t="str">
            <v>MinAmbiente</v>
          </cell>
          <cell r="G946" t="str">
            <v>Región Centro Sur Amazonía - Ambiente</v>
          </cell>
          <cell r="H946">
            <v>5095</v>
          </cell>
          <cell r="I946" t="str">
            <v>Hectáreas de conservación inscritas en el esquema de pago por servicios ambientales hídricos en los departamentos de Huila y Tolima, Putumayo y Caquetá.</v>
          </cell>
          <cell r="J946" t="str">
            <v>Producto</v>
          </cell>
          <cell r="K946" t="str">
            <v>Sectorial</v>
          </cell>
          <cell r="L946" t="str">
            <v>SI</v>
          </cell>
          <cell r="M946" t="str">
            <v>SI</v>
          </cell>
          <cell r="N946" t="str">
            <v>NO</v>
          </cell>
          <cell r="O946" t="str">
            <v>SI</v>
          </cell>
          <cell r="P946" t="str">
            <v>Hectáreas</v>
          </cell>
          <cell r="Q946" t="str">
            <v>Anual</v>
          </cell>
          <cell r="R946" t="str">
            <v>Capacidad</v>
          </cell>
          <cell r="S946">
            <v>898</v>
          </cell>
          <cell r="T946">
            <v>898</v>
          </cell>
          <cell r="U946">
            <v>1500</v>
          </cell>
          <cell r="V946">
            <v>3000</v>
          </cell>
          <cell r="W946">
            <v>5000</v>
          </cell>
          <cell r="X946">
            <v>5000</v>
          </cell>
          <cell r="Y946">
            <v>0</v>
          </cell>
          <cell r="Z946">
            <v>0</v>
          </cell>
          <cell r="AA946">
            <v>0</v>
          </cell>
          <cell r="AB946">
            <v>0</v>
          </cell>
          <cell r="AC946">
            <v>0</v>
          </cell>
          <cell r="AD946">
            <v>0</v>
          </cell>
          <cell r="AE946" t="str">
            <v>Se llevó a cabo el proceso de programación del segundo semestre 2016, para la realización de talleres regionales con la vinculación de las entidades territoriales y autoridades ambientales, para la socialización de los avances en la formulación del progra</v>
          </cell>
          <cell r="AF946">
            <v>42490.208333333299</v>
          </cell>
          <cell r="AG946">
            <v>42496.771683067098</v>
          </cell>
          <cell r="AH946" t="str">
            <v>Mauricio Mira Ponton</v>
          </cell>
          <cell r="AI946" t="str">
            <v>mmira@minambiente.gov.co</v>
          </cell>
          <cell r="AJ946">
            <v>0</v>
          </cell>
          <cell r="AK946">
            <v>0</v>
          </cell>
          <cell r="AL946">
            <v>0</v>
          </cell>
        </row>
        <row r="947">
          <cell r="A947">
            <v>5094</v>
          </cell>
          <cell r="B947" t="str">
            <v>Todos por un Nuevo País</v>
          </cell>
          <cell r="C947" t="str">
            <v>Estrategias regionales</v>
          </cell>
          <cell r="D947" t="str">
            <v>El Centro-Sur-Amazonía de Colombia, tierra de oportunidades y paz: desarrollo del campo y conservación ambiental</v>
          </cell>
          <cell r="E947" t="str">
            <v>Ambiente</v>
          </cell>
          <cell r="F947" t="str">
            <v>Parques Nacionales</v>
          </cell>
          <cell r="G947" t="str">
            <v>Región Centro Sur Amazonía - Ambiente</v>
          </cell>
          <cell r="H947">
            <v>5094</v>
          </cell>
          <cell r="I947" t="str">
            <v>Hectáreas de áreas protegidas de la Región Centro Sur incorporados en el SINAP</v>
          </cell>
          <cell r="J947" t="str">
            <v>Gestión</v>
          </cell>
          <cell r="K947" t="str">
            <v>Sectorial</v>
          </cell>
          <cell r="L947" t="str">
            <v>SI</v>
          </cell>
          <cell r="M947" t="str">
            <v>SI</v>
          </cell>
          <cell r="N947" t="str">
            <v>NO</v>
          </cell>
          <cell r="O947" t="str">
            <v>SI</v>
          </cell>
          <cell r="P947" t="str">
            <v>Hectáreas</v>
          </cell>
          <cell r="Q947" t="str">
            <v>Trimestral</v>
          </cell>
          <cell r="R947" t="str">
            <v>Capacidad</v>
          </cell>
          <cell r="S947">
            <v>240608</v>
          </cell>
          <cell r="T947">
            <v>242612.027</v>
          </cell>
          <cell r="U947">
            <v>252010.90900000001</v>
          </cell>
          <cell r="V947">
            <v>285156.95</v>
          </cell>
          <cell r="W947">
            <v>461038.25199999998</v>
          </cell>
          <cell r="X947">
            <v>461038</v>
          </cell>
          <cell r="Y947">
            <v>242301.94</v>
          </cell>
          <cell r="Z947">
            <v>14.86</v>
          </cell>
          <cell r="AA947">
            <v>242301.94</v>
          </cell>
          <cell r="AB947">
            <v>0.77</v>
          </cell>
          <cell r="AC947">
            <v>42460.208333333299</v>
          </cell>
          <cell r="AD947">
            <v>42468.734307638901</v>
          </cell>
          <cell r="AE947" t="str">
            <v xml:space="preserve">Cortolima para Cerro DMI Cuenta con Concepto técnico de soporte, concepto favorable del IAvH, todas las certificaciones de las diferentes entidades y acto administrativo para ser aprobado por el consejo directivo. Para el área regional Los Limones avanza </v>
          </cell>
          <cell r="AF947">
            <v>42490.208333333299</v>
          </cell>
          <cell r="AG947">
            <v>42496.772481828702</v>
          </cell>
          <cell r="AH947" t="str">
            <v>Julia Miranda Londoño</v>
          </cell>
          <cell r="AI947" t="str">
            <v>julia.miranda@parquesnacionales.gov.co</v>
          </cell>
          <cell r="AJ947">
            <v>0</v>
          </cell>
          <cell r="AK947">
            <v>42551.208333333299</v>
          </cell>
          <cell r="AL947">
            <v>-43</v>
          </cell>
        </row>
        <row r="948">
          <cell r="A948">
            <v>5096</v>
          </cell>
          <cell r="B948" t="str">
            <v>Todos por un Nuevo País</v>
          </cell>
          <cell r="C948" t="str">
            <v>Estrategias regionales</v>
          </cell>
          <cell r="D948" t="str">
            <v>El Centro-Sur-Amazonía de Colombia, tierra de oportunidades y paz: desarrollo del campo y conservación ambiental</v>
          </cell>
          <cell r="E948" t="str">
            <v>Ambiente</v>
          </cell>
          <cell r="F948" t="str">
            <v>SINCHI</v>
          </cell>
          <cell r="G948" t="str">
            <v>Región Centro Sur Amazonía - Ambiente</v>
          </cell>
          <cell r="H948">
            <v>5096</v>
          </cell>
          <cell r="I948" t="str">
            <v>Emprendimientos para la comercialización de productos frutales amazónicos y otros productos forestales no maderables en el marco de los negocios verdes y atendiendo a los requerimientos de sus habitantes</v>
          </cell>
          <cell r="J948" t="str">
            <v>Producto</v>
          </cell>
          <cell r="K948" t="str">
            <v>Sectorial</v>
          </cell>
          <cell r="L948" t="str">
            <v>SI</v>
          </cell>
          <cell r="M948" t="str">
            <v>SI</v>
          </cell>
          <cell r="N948" t="str">
            <v>NO</v>
          </cell>
          <cell r="O948" t="str">
            <v>SI</v>
          </cell>
          <cell r="P948" t="str">
            <v>Emprendimientos</v>
          </cell>
          <cell r="Q948" t="str">
            <v>Semestral</v>
          </cell>
          <cell r="R948" t="str">
            <v>Capacidad</v>
          </cell>
          <cell r="S948">
            <v>86</v>
          </cell>
          <cell r="T948">
            <v>92</v>
          </cell>
          <cell r="U948">
            <v>103</v>
          </cell>
          <cell r="V948">
            <v>122</v>
          </cell>
          <cell r="W948">
            <v>150</v>
          </cell>
          <cell r="X948">
            <v>150</v>
          </cell>
          <cell r="Y948">
            <v>0</v>
          </cell>
          <cell r="Z948">
            <v>0</v>
          </cell>
          <cell r="AA948">
            <v>0</v>
          </cell>
          <cell r="AB948">
            <v>0</v>
          </cell>
          <cell r="AC948">
            <v>0</v>
          </cell>
          <cell r="AD948">
            <v>0</v>
          </cell>
          <cell r="AE948" t="str">
            <v>Se adelantó una consultoría para ampliar la caracterización de los emprendimientos involucrados en la línea de base que cubre las regiones Centro sur y Llanos. Se contactaron los emprendedores y se aplicó una encuesta con módulos de información básica, in</v>
          </cell>
          <cell r="AF948">
            <v>42490.208333333299</v>
          </cell>
          <cell r="AG948">
            <v>42506.763099074102</v>
          </cell>
          <cell r="AH948" t="str">
            <v>Luz Marin Mantilla Cárdenas</v>
          </cell>
          <cell r="AI948" t="str">
            <v>luzmarmantilla@sinchi.org.co</v>
          </cell>
          <cell r="AJ948">
            <v>0</v>
          </cell>
          <cell r="AK948">
            <v>0</v>
          </cell>
          <cell r="AL948">
            <v>0</v>
          </cell>
        </row>
        <row r="949">
          <cell r="A949">
            <v>5017</v>
          </cell>
          <cell r="B949" t="str">
            <v>Todos por un Nuevo País</v>
          </cell>
          <cell r="C949" t="str">
            <v>Estrategias regionales</v>
          </cell>
          <cell r="D949" t="str">
            <v>El Centro-Sur-Amazonía de Colombia, tierra de oportunidades y paz: desarrollo del campo y conservación ambiental</v>
          </cell>
          <cell r="E949" t="str">
            <v>Educación</v>
          </cell>
          <cell r="F949" t="str">
            <v>MINEDUCACION</v>
          </cell>
          <cell r="G949" t="str">
            <v>Región Centro Sur Amazonía - Educación</v>
          </cell>
          <cell r="H949">
            <v>5017</v>
          </cell>
          <cell r="I949" t="str">
            <v>Tasa de cobertura bruta en educación media - Centro Sur</v>
          </cell>
          <cell r="J949" t="str">
            <v>Producto</v>
          </cell>
          <cell r="K949" t="str">
            <v>Sectorial</v>
          </cell>
          <cell r="L949" t="str">
            <v>SI</v>
          </cell>
          <cell r="M949" t="str">
            <v>SI</v>
          </cell>
          <cell r="N949" t="str">
            <v>NO</v>
          </cell>
          <cell r="O949" t="str">
            <v>SI</v>
          </cell>
          <cell r="P949" t="str">
            <v>Tasa</v>
          </cell>
          <cell r="Q949" t="str">
            <v>Anual</v>
          </cell>
          <cell r="R949" t="str">
            <v>Capacidad</v>
          </cell>
          <cell r="S949">
            <v>71.7</v>
          </cell>
          <cell r="T949">
            <v>0</v>
          </cell>
          <cell r="U949">
            <v>0</v>
          </cell>
          <cell r="V949">
            <v>0</v>
          </cell>
          <cell r="W949">
            <v>0</v>
          </cell>
          <cell r="X949">
            <v>86.31</v>
          </cell>
          <cell r="Y949">
            <v>0</v>
          </cell>
          <cell r="Z949">
            <v>0</v>
          </cell>
          <cell r="AA949">
            <v>0</v>
          </cell>
          <cell r="AB949">
            <v>0</v>
          </cell>
          <cell r="AC949">
            <v>0</v>
          </cell>
          <cell r="AD949">
            <v>0</v>
          </cell>
          <cell r="AE949" t="str">
            <v>Está programado un encuentro regional para fortalecer a los equipos de las secretarías de educación de las ETC de la región Centro Sur, en la implementación de estrategias y acciones de acceso y permanencia escolar, trabajando con ellos orientaciones estr</v>
          </cell>
          <cell r="AF949">
            <v>42490.208333333299</v>
          </cell>
          <cell r="AG949">
            <v>42495.638275150501</v>
          </cell>
          <cell r="AH949" t="str">
            <v>Hector Julio Flechas</v>
          </cell>
          <cell r="AI949" t="str">
            <v>HFlechas@mineducacion.gov.co</v>
          </cell>
          <cell r="AJ949">
            <v>150</v>
          </cell>
          <cell r="AK949">
            <v>0</v>
          </cell>
          <cell r="AL949">
            <v>0</v>
          </cell>
        </row>
        <row r="950">
          <cell r="A950">
            <v>5366</v>
          </cell>
          <cell r="B950" t="str">
            <v>Todos por un Nuevo País</v>
          </cell>
          <cell r="C950" t="str">
            <v>Estrategias regionales</v>
          </cell>
          <cell r="D950" t="str">
            <v>El Centro-Sur-Amazonía de Colombia, tierra de oportunidades y paz: desarrollo del campo y conservación ambiental</v>
          </cell>
          <cell r="E950" t="str">
            <v>Interior</v>
          </cell>
          <cell r="F950" t="str">
            <v>Nasa Kiwe</v>
          </cell>
          <cell r="G950" t="str">
            <v>Región Centro Sur Amazonía - Interior</v>
          </cell>
          <cell r="H950">
            <v>5366</v>
          </cell>
          <cell r="I950" t="str">
            <v>Familias reasentadas con desarrollo de obras de infraestructura y proyectos productivos</v>
          </cell>
          <cell r="J950" t="str">
            <v>Producto</v>
          </cell>
          <cell r="K950" t="str">
            <v>Sectorial</v>
          </cell>
          <cell r="L950" t="str">
            <v>SI</v>
          </cell>
          <cell r="M950" t="str">
            <v>SI</v>
          </cell>
          <cell r="N950" t="str">
            <v>NO</v>
          </cell>
          <cell r="O950" t="str">
            <v>SI</v>
          </cell>
          <cell r="P950" t="str">
            <v>Familias</v>
          </cell>
          <cell r="Q950" t="str">
            <v>Mensual</v>
          </cell>
          <cell r="R950" t="str">
            <v>Acumulado</v>
          </cell>
          <cell r="S950">
            <v>126</v>
          </cell>
          <cell r="T950">
            <v>100</v>
          </cell>
          <cell r="U950">
            <v>270</v>
          </cell>
          <cell r="V950">
            <v>320</v>
          </cell>
          <cell r="W950">
            <v>310</v>
          </cell>
          <cell r="X950">
            <v>1000</v>
          </cell>
          <cell r="Y950">
            <v>0</v>
          </cell>
          <cell r="Z950">
            <v>0</v>
          </cell>
          <cell r="AA950">
            <v>0</v>
          </cell>
          <cell r="AB950">
            <v>0</v>
          </cell>
          <cell r="AC950">
            <v>42460.208333333299</v>
          </cell>
          <cell r="AD950">
            <v>42500.675138460603</v>
          </cell>
          <cell r="AE950" t="str">
            <v>Se esta realizando diseños, presupuestos, documentos para proceso precontractual de los proyectos a desarrollarse en la vigencia 2016, en los municipios de caldono, totoro, silvia y paez del departamento del cauca y el municipio de nataga en el departamen</v>
          </cell>
          <cell r="AF950">
            <v>42460.208333333299</v>
          </cell>
          <cell r="AG950">
            <v>42500.675138310202</v>
          </cell>
          <cell r="AH950" t="str">
            <v>Dora Isabel Aguilar</v>
          </cell>
          <cell r="AI950" t="str">
            <v>daguilar@nasakiwe.gov.co</v>
          </cell>
          <cell r="AJ950">
            <v>15</v>
          </cell>
          <cell r="AK950">
            <v>42490.208333333299</v>
          </cell>
          <cell r="AL950">
            <v>2</v>
          </cell>
        </row>
        <row r="951">
          <cell r="A951">
            <v>5367</v>
          </cell>
          <cell r="B951" t="str">
            <v>Todos por un Nuevo País</v>
          </cell>
          <cell r="C951" t="str">
            <v>Estrategias regionales</v>
          </cell>
          <cell r="D951" t="str">
            <v>El Centro-Sur-Amazonía de Colombia, tierra de oportunidades y paz: desarrollo del campo y conservación ambiental</v>
          </cell>
          <cell r="E951" t="str">
            <v>Interior</v>
          </cell>
          <cell r="F951" t="str">
            <v>Nasa Kiwe</v>
          </cell>
          <cell r="G951" t="str">
            <v>Región Centro Sur Amazonía - Interior</v>
          </cell>
          <cell r="H951">
            <v>5367</v>
          </cell>
          <cell r="I951" t="str">
            <v>Entidades territoriales fortalecidas  para la gestión del riesgo en la zona de influencia de la Corporación.</v>
          </cell>
          <cell r="J951" t="str">
            <v>Producto</v>
          </cell>
          <cell r="K951" t="str">
            <v>Sectorial</v>
          </cell>
          <cell r="L951" t="str">
            <v>SI</v>
          </cell>
          <cell r="M951" t="str">
            <v>SI</v>
          </cell>
          <cell r="N951" t="str">
            <v>NO</v>
          </cell>
          <cell r="O951" t="str">
            <v>SI</v>
          </cell>
          <cell r="P951" t="str">
            <v>Entidades territoriales</v>
          </cell>
          <cell r="Q951" t="str">
            <v>Mensual</v>
          </cell>
          <cell r="R951" t="str">
            <v>Acumulado</v>
          </cell>
          <cell r="S951">
            <v>0</v>
          </cell>
          <cell r="T951">
            <v>4</v>
          </cell>
          <cell r="U951">
            <v>4</v>
          </cell>
          <cell r="V951">
            <v>4</v>
          </cell>
          <cell r="W951">
            <v>3</v>
          </cell>
          <cell r="X951">
            <v>15</v>
          </cell>
          <cell r="Y951">
            <v>0</v>
          </cell>
          <cell r="Z951">
            <v>0</v>
          </cell>
          <cell r="AA951">
            <v>0</v>
          </cell>
          <cell r="AB951">
            <v>0</v>
          </cell>
          <cell r="AC951">
            <v>0</v>
          </cell>
          <cell r="AD951">
            <v>0</v>
          </cell>
          <cell r="AE951">
            <v>0</v>
          </cell>
          <cell r="AF951">
            <v>0</v>
          </cell>
          <cell r="AG951">
            <v>0</v>
          </cell>
          <cell r="AH951" t="str">
            <v>Luis Carlos Montoya</v>
          </cell>
          <cell r="AI951" t="str">
            <v>lmontoya@nasakiwe.gov.co</v>
          </cell>
          <cell r="AJ951">
            <v>15</v>
          </cell>
          <cell r="AK951">
            <v>0</v>
          </cell>
          <cell r="AL951">
            <v>0</v>
          </cell>
        </row>
        <row r="952">
          <cell r="A952">
            <v>4513</v>
          </cell>
          <cell r="B952" t="str">
            <v>Todos por un Nuevo País</v>
          </cell>
          <cell r="C952" t="str">
            <v>Estrategias regionales</v>
          </cell>
          <cell r="D952" t="str">
            <v>El Centro-Sur-Amazonía de Colombia, tierra de oportunidades y paz: desarrollo del campo y conservación ambiental</v>
          </cell>
          <cell r="E952" t="str">
            <v>Planeación Nacional</v>
          </cell>
          <cell r="F952" t="str">
            <v>DNP</v>
          </cell>
          <cell r="G952" t="str">
            <v>Región Centro Sur Amazonía - Planeación</v>
          </cell>
          <cell r="H952">
            <v>4513</v>
          </cell>
          <cell r="I952" t="str">
            <v>Municipios con bajo desempeño integral - Centro Sur Amazonía</v>
          </cell>
          <cell r="J952" t="str">
            <v>Gestión</v>
          </cell>
          <cell r="K952" t="str">
            <v>Sectorial</v>
          </cell>
          <cell r="L952" t="str">
            <v>SI</v>
          </cell>
          <cell r="M952" t="str">
            <v>SI</v>
          </cell>
          <cell r="N952" t="str">
            <v>NO</v>
          </cell>
          <cell r="O952" t="str">
            <v>SI</v>
          </cell>
          <cell r="P952" t="str">
            <v>Municipios</v>
          </cell>
          <cell r="Q952" t="str">
            <v>Anual</v>
          </cell>
          <cell r="R952" t="str">
            <v>Reducción</v>
          </cell>
          <cell r="S952">
            <v>18</v>
          </cell>
          <cell r="T952">
            <v>17</v>
          </cell>
          <cell r="U952">
            <v>15</v>
          </cell>
          <cell r="V952">
            <v>15</v>
          </cell>
          <cell r="W952">
            <v>14</v>
          </cell>
          <cell r="X952">
            <v>14</v>
          </cell>
          <cell r="Y952">
            <v>0</v>
          </cell>
          <cell r="Z952">
            <v>0</v>
          </cell>
          <cell r="AA952">
            <v>0</v>
          </cell>
          <cell r="AB952">
            <v>0</v>
          </cell>
          <cell r="AC952">
            <v>0</v>
          </cell>
          <cell r="AD952">
            <v>0</v>
          </cell>
          <cell r="AE952" t="str">
            <v>Se ajustaron los aplicativos SIEE y SICEP Gestión Web para el reporte de la información que inicia en el mes de mayo. Se emitió la Circular 11-4 de 2016 donde se entregan las Orientaciones, procedimientos e instrumentos para el reporte de la información r</v>
          </cell>
          <cell r="AF952">
            <v>42490.208333333299</v>
          </cell>
          <cell r="AG952">
            <v>42502.4359008912</v>
          </cell>
          <cell r="AH952" t="str">
            <v>Ivan Osejo Villamil</v>
          </cell>
          <cell r="AI952" t="str">
            <v>iosejo@dnp.gov.co</v>
          </cell>
          <cell r="AJ952">
            <v>240</v>
          </cell>
          <cell r="AK952">
            <v>0</v>
          </cell>
          <cell r="AL952">
            <v>0</v>
          </cell>
        </row>
        <row r="953">
          <cell r="A953">
            <v>4519</v>
          </cell>
          <cell r="B953" t="str">
            <v>Todos por un Nuevo País</v>
          </cell>
          <cell r="C953" t="str">
            <v>Estrategias regionales</v>
          </cell>
          <cell r="D953" t="str">
            <v>El Centro-Sur-Amazonía de Colombia, tierra de oportunidades y paz: desarrollo del campo y conservación ambiental</v>
          </cell>
          <cell r="E953" t="str">
            <v>Planeación Nacional</v>
          </cell>
          <cell r="F953" t="str">
            <v>DNP</v>
          </cell>
          <cell r="G953" t="str">
            <v>Región Centro Sur Amazonía - Planeación</v>
          </cell>
          <cell r="H953">
            <v>4519</v>
          </cell>
          <cell r="I953" t="str">
            <v>Indicador de Convergencia Regional ICIR - Región Centro Sur-Amazonía</v>
          </cell>
          <cell r="J953" t="str">
            <v>Gestión</v>
          </cell>
          <cell r="K953" t="str">
            <v>Sectorial</v>
          </cell>
          <cell r="L953" t="str">
            <v>SI</v>
          </cell>
          <cell r="M953" t="str">
            <v>NO</v>
          </cell>
          <cell r="N953" t="str">
            <v>NO</v>
          </cell>
          <cell r="O953" t="str">
            <v>SI</v>
          </cell>
          <cell r="P953" t="str">
            <v>Porcentaje</v>
          </cell>
          <cell r="Q953" t="str">
            <v>Anual</v>
          </cell>
          <cell r="R953" t="str">
            <v>Reducción</v>
          </cell>
          <cell r="S953">
            <v>30.2</v>
          </cell>
          <cell r="T953">
            <v>27.4</v>
          </cell>
          <cell r="U953">
            <v>24.5</v>
          </cell>
          <cell r="V953">
            <v>20.100000000000001</v>
          </cell>
          <cell r="W953">
            <v>15.8</v>
          </cell>
          <cell r="X953">
            <v>15.8</v>
          </cell>
          <cell r="Y953">
            <v>0</v>
          </cell>
          <cell r="Z953">
            <v>0</v>
          </cell>
          <cell r="AA953">
            <v>0</v>
          </cell>
          <cell r="AB953">
            <v>0</v>
          </cell>
          <cell r="AC953">
            <v>0</v>
          </cell>
          <cell r="AD953">
            <v>0</v>
          </cell>
          <cell r="AE953" t="str">
            <v>Se hicieron los cálculos preliminares con las variables seleccionadas del listado opcional, en total quedaron 11 variables en 7 sectores.</v>
          </cell>
          <cell r="AF953">
            <v>42490.208333333299</v>
          </cell>
          <cell r="AG953">
            <v>42502.437304629602</v>
          </cell>
          <cell r="AH953" t="str">
            <v>Ivan Osejo Villamil</v>
          </cell>
          <cell r="AI953" t="str">
            <v>iosejo@dnp.gov.co</v>
          </cell>
          <cell r="AJ953">
            <v>365</v>
          </cell>
          <cell r="AK953">
            <v>0</v>
          </cell>
          <cell r="AL953">
            <v>0</v>
          </cell>
        </row>
        <row r="954">
          <cell r="A954">
            <v>4536</v>
          </cell>
          <cell r="B954" t="str">
            <v>Todos por un Nuevo País</v>
          </cell>
          <cell r="C954" t="str">
            <v>Estrategias regionales</v>
          </cell>
          <cell r="D954" t="str">
            <v>El Centro-Sur-Amazonía de Colombia, tierra de oportunidades y paz: desarrollo del campo y conservación ambiental</v>
          </cell>
          <cell r="E954" t="str">
            <v>Planeación Nacional</v>
          </cell>
          <cell r="F954" t="str">
            <v>DNP</v>
          </cell>
          <cell r="G954" t="str">
            <v>Región Centro Sur Amazonía - Planeación</v>
          </cell>
          <cell r="H954">
            <v>4536</v>
          </cell>
          <cell r="I954" t="str">
            <v>Pilotos de Zonas especiales de inversión para áreas no municipalizadas diseñados, estructurados, implementados y evaluados en el Amazonas.</v>
          </cell>
          <cell r="J954" t="str">
            <v>Gestión</v>
          </cell>
          <cell r="K954" t="str">
            <v>Sectorial</v>
          </cell>
          <cell r="L954" t="str">
            <v>SI</v>
          </cell>
          <cell r="M954" t="str">
            <v>SI</v>
          </cell>
          <cell r="N954" t="str">
            <v>NO</v>
          </cell>
          <cell r="O954" t="str">
            <v>SI</v>
          </cell>
          <cell r="P954" t="str">
            <v>Porcentaje</v>
          </cell>
          <cell r="Q954" t="str">
            <v>Anual</v>
          </cell>
          <cell r="R954" t="str">
            <v>Capacidad</v>
          </cell>
          <cell r="S954">
            <v>0</v>
          </cell>
          <cell r="T954">
            <v>25</v>
          </cell>
          <cell r="U954">
            <v>50</v>
          </cell>
          <cell r="V954">
            <v>75</v>
          </cell>
          <cell r="W954">
            <v>100</v>
          </cell>
          <cell r="X954">
            <v>100</v>
          </cell>
          <cell r="Y954">
            <v>0</v>
          </cell>
          <cell r="Z954">
            <v>0</v>
          </cell>
          <cell r="AA954">
            <v>0</v>
          </cell>
          <cell r="AB954">
            <v>0</v>
          </cell>
          <cell r="AC954">
            <v>0</v>
          </cell>
          <cell r="AD954">
            <v>0</v>
          </cell>
          <cell r="AE954" t="str">
            <v>Se define plan de acción para dar continuidad al levantamiento de línea base de información por cada una de las tipologías identificadas por cada una de las ANM.</v>
          </cell>
          <cell r="AF954">
            <v>42429.208333333299</v>
          </cell>
          <cell r="AG954">
            <v>42438.695562847199</v>
          </cell>
          <cell r="AH954" t="str">
            <v>Ana María Arias Covaleda</v>
          </cell>
          <cell r="AI954" t="str">
            <v>aarias@dnp.gov.co</v>
          </cell>
          <cell r="AJ954">
            <v>30</v>
          </cell>
          <cell r="AK954">
            <v>0</v>
          </cell>
          <cell r="AL954">
            <v>0</v>
          </cell>
        </row>
        <row r="955">
          <cell r="A955">
            <v>4542</v>
          </cell>
          <cell r="B955" t="str">
            <v>Todos por un Nuevo País</v>
          </cell>
          <cell r="C955" t="str">
            <v>Estrategias regionales</v>
          </cell>
          <cell r="D955" t="str">
            <v>El Centro-Sur-Amazonía de Colombia, tierra de oportunidades y paz: desarrollo del campo y conservación ambiental</v>
          </cell>
          <cell r="E955" t="str">
            <v>Planeación Nacional</v>
          </cell>
          <cell r="F955" t="str">
            <v>DNP</v>
          </cell>
          <cell r="G955" t="str">
            <v>Región Centro Sur Amazonía - Planeación</v>
          </cell>
          <cell r="H955">
            <v>4542</v>
          </cell>
          <cell r="I955" t="str">
            <v>Resguardos indígenas de las áreas no municipalizadas del Departamento del Amazonas capacitados para asumir la administración directa de los  recursos de la Asignación Especial del Sistema General de Participaciones para los Resguardos Indígenas-AESGPRI.</v>
          </cell>
          <cell r="J955" t="str">
            <v>Gestión</v>
          </cell>
          <cell r="K955" t="str">
            <v>Sectorial</v>
          </cell>
          <cell r="L955" t="str">
            <v>SI</v>
          </cell>
          <cell r="M955" t="str">
            <v>SI</v>
          </cell>
          <cell r="N955" t="str">
            <v>NO</v>
          </cell>
          <cell r="O955" t="str">
            <v>SI</v>
          </cell>
          <cell r="P955" t="str">
            <v xml:space="preserve">Resguardos </v>
          </cell>
          <cell r="Q955" t="str">
            <v>Anual</v>
          </cell>
          <cell r="R955" t="str">
            <v>Acumulado</v>
          </cell>
          <cell r="S955">
            <v>0</v>
          </cell>
          <cell r="T955">
            <v>1</v>
          </cell>
          <cell r="U955">
            <v>2</v>
          </cell>
          <cell r="V955">
            <v>1</v>
          </cell>
          <cell r="W955">
            <v>1</v>
          </cell>
          <cell r="X955">
            <v>5</v>
          </cell>
          <cell r="Y955">
            <v>0</v>
          </cell>
          <cell r="Z955">
            <v>0</v>
          </cell>
          <cell r="AA955">
            <v>0</v>
          </cell>
          <cell r="AB955">
            <v>0</v>
          </cell>
          <cell r="AC955">
            <v>0</v>
          </cell>
          <cell r="AD955">
            <v>0</v>
          </cell>
          <cell r="AE955" t="str">
            <v>Se apoyó la realización del taller adelantado en Santander de Quilichao, dentro del cual se abordó el tema de la AESGPRI en la jornada de la tarde del primer día. Adicionalmente, : Se ha dado respuesta a solicitudes de entidades territoriales sobre capaci</v>
          </cell>
          <cell r="AF955">
            <v>42490.208333333299</v>
          </cell>
          <cell r="AG955">
            <v>42502.4437173611</v>
          </cell>
          <cell r="AH955" t="str">
            <v>Jairo Antonio Munoz Moyano</v>
          </cell>
          <cell r="AI955" t="str">
            <v>jamoyano@dnp.gov.co</v>
          </cell>
          <cell r="AJ955">
            <v>30</v>
          </cell>
          <cell r="AK955">
            <v>0</v>
          </cell>
          <cell r="AL955">
            <v>0</v>
          </cell>
        </row>
        <row r="956">
          <cell r="A956">
            <v>4984</v>
          </cell>
          <cell r="B956" t="str">
            <v>Todos por un Nuevo País</v>
          </cell>
          <cell r="C956" t="str">
            <v>Estrategias regionales</v>
          </cell>
          <cell r="D956" t="str">
            <v>El Centro-Sur-Amazonía de Colombia, tierra de oportunidades y paz: desarrollo del campo y conservación ambiental</v>
          </cell>
          <cell r="E956" t="str">
            <v>Salud y Protección</v>
          </cell>
          <cell r="F956" t="str">
            <v>Ministerio de Salud</v>
          </cell>
          <cell r="G956" t="str">
            <v>Región Centro Sur Amazonía - Salud</v>
          </cell>
          <cell r="H956">
            <v>4984</v>
          </cell>
          <cell r="I956" t="str">
            <v>Tasa de mortalidad infantil por 1.000 nacidos vivos (ajustada) -CSA</v>
          </cell>
          <cell r="J956" t="str">
            <v>Resultado</v>
          </cell>
          <cell r="K956" t="str">
            <v>Sectorial</v>
          </cell>
          <cell r="L956" t="str">
            <v>SI</v>
          </cell>
          <cell r="M956" t="str">
            <v>SI</v>
          </cell>
          <cell r="N956" t="str">
            <v>NO</v>
          </cell>
          <cell r="O956" t="str">
            <v>SI</v>
          </cell>
          <cell r="P956" t="str">
            <v>tasa</v>
          </cell>
          <cell r="Q956" t="str">
            <v>Anual</v>
          </cell>
          <cell r="R956" t="str">
            <v>Reducción</v>
          </cell>
          <cell r="S956">
            <v>20.5</v>
          </cell>
          <cell r="T956">
            <v>18.7</v>
          </cell>
          <cell r="U956">
            <v>18.100000000000001</v>
          </cell>
          <cell r="V956">
            <v>17.5</v>
          </cell>
          <cell r="W956">
            <v>16.899999999999999</v>
          </cell>
          <cell r="X956">
            <v>16.899999999999999</v>
          </cell>
          <cell r="Y956">
            <v>0</v>
          </cell>
          <cell r="Z956">
            <v>0</v>
          </cell>
          <cell r="AA956">
            <v>0</v>
          </cell>
          <cell r="AB956">
            <v>0</v>
          </cell>
          <cell r="AC956">
            <v>0</v>
          </cell>
          <cell r="AD956">
            <v>0</v>
          </cell>
          <cell r="AE956" t="str">
            <v>En el Departamento de Huila se socializó el lineamiento técnico de atención integral en salud para la primera infancia, en el espacio intersectorial de Neiva (Mesa técnica para la PIIAJ y fortalecimiento familiar), el cual ha sido acogido y se espera desa</v>
          </cell>
          <cell r="AF956">
            <v>42490.208333333299</v>
          </cell>
          <cell r="AG956">
            <v>42500.322569363401</v>
          </cell>
          <cell r="AH956" t="str">
            <v>Lía Marcela Güiza Castillo</v>
          </cell>
          <cell r="AI956" t="str">
            <v>lguiza@minsalud.gov.co</v>
          </cell>
          <cell r="AJ956">
            <v>540</v>
          </cell>
          <cell r="AK956">
            <v>0</v>
          </cell>
          <cell r="AL956">
            <v>0</v>
          </cell>
        </row>
        <row r="957">
          <cell r="A957">
            <v>4985</v>
          </cell>
          <cell r="B957" t="str">
            <v>Todos por un Nuevo País</v>
          </cell>
          <cell r="C957" t="str">
            <v>Estrategias regionales</v>
          </cell>
          <cell r="D957" t="str">
            <v>El Centro-Sur-Amazonía de Colombia, tierra de oportunidades y paz: desarrollo del campo y conservación ambiental</v>
          </cell>
          <cell r="E957" t="str">
            <v>Salud y Protección</v>
          </cell>
          <cell r="F957" t="str">
            <v>Ministerio de Salud</v>
          </cell>
          <cell r="G957" t="str">
            <v>Región Centro Sur Amazonía - Salud</v>
          </cell>
          <cell r="H957">
            <v>4985</v>
          </cell>
          <cell r="I957" t="str">
            <v>Cobertura de vacunación con tercera dosis de DPT en niños menores de 1 año</v>
          </cell>
          <cell r="J957" t="str">
            <v>Producto</v>
          </cell>
          <cell r="K957" t="str">
            <v>Sectorial</v>
          </cell>
          <cell r="L957" t="str">
            <v>SI</v>
          </cell>
          <cell r="M957" t="str">
            <v>SI</v>
          </cell>
          <cell r="N957" t="str">
            <v>NO</v>
          </cell>
          <cell r="O957" t="str">
            <v>SI</v>
          </cell>
          <cell r="P957" t="str">
            <v>porcentaje</v>
          </cell>
          <cell r="Q957" t="str">
            <v>Mensual</v>
          </cell>
          <cell r="R957" t="str">
            <v>Flujo</v>
          </cell>
          <cell r="S957">
            <v>89</v>
          </cell>
          <cell r="T957">
            <v>95</v>
          </cell>
          <cell r="U957">
            <v>95</v>
          </cell>
          <cell r="V957">
            <v>95</v>
          </cell>
          <cell r="W957">
            <v>95</v>
          </cell>
          <cell r="X957">
            <v>95</v>
          </cell>
          <cell r="Y957">
            <v>18.899999999999999</v>
          </cell>
          <cell r="Z957">
            <v>19.895</v>
          </cell>
          <cell r="AA957">
            <v>79.2</v>
          </cell>
          <cell r="AB957">
            <v>83.367999999999995</v>
          </cell>
          <cell r="AC957">
            <v>42460.208333333299</v>
          </cell>
          <cell r="AD957">
            <v>42501.634431400496</v>
          </cell>
          <cell r="AE957" t="str">
            <v>La vacuna de DPT esta incluida en la pentavalente (difteria, tos ferina, tétanos, Haemophilus influenzae tipo b y hepatitis B), la cobertura para esta región con terceras dosis de Pentavalente es de 18,9%, corresponde a 3.585 niños y niñas menores de un a</v>
          </cell>
          <cell r="AF957">
            <v>42460.208333333299</v>
          </cell>
          <cell r="AG957">
            <v>42501.63443125</v>
          </cell>
          <cell r="AH957" t="str">
            <v>Diego Alejandro  García Londoño</v>
          </cell>
          <cell r="AI957" t="str">
            <v>dgarcial@minsalud.gov.co</v>
          </cell>
          <cell r="AJ957">
            <v>30</v>
          </cell>
          <cell r="AK957">
            <v>42490.208333333299</v>
          </cell>
          <cell r="AL957">
            <v>-13</v>
          </cell>
        </row>
        <row r="958">
          <cell r="A958">
            <v>5022</v>
          </cell>
          <cell r="B958" t="str">
            <v>Todos por un Nuevo País</v>
          </cell>
          <cell r="C958" t="str">
            <v>Estrategias regionales</v>
          </cell>
          <cell r="D958" t="str">
            <v>El Centro-Sur-Amazonía de Colombia, tierra de oportunidades y paz: desarrollo del campo y conservación ambiental</v>
          </cell>
          <cell r="E958" t="str">
            <v>TIC</v>
          </cell>
          <cell r="F958" t="str">
            <v>MINTIC</v>
          </cell>
          <cell r="G958" t="str">
            <v>Región Centro Sur Amazonía - TIC</v>
          </cell>
          <cell r="H958">
            <v>5022</v>
          </cell>
          <cell r="I958" t="str">
            <v>Puntos Vive Digital instalados en la Amazonía</v>
          </cell>
          <cell r="J958" t="str">
            <v>Producto</v>
          </cell>
          <cell r="K958" t="str">
            <v>Sectorial</v>
          </cell>
          <cell r="L958" t="str">
            <v>SI</v>
          </cell>
          <cell r="M958" t="str">
            <v>SI</v>
          </cell>
          <cell r="N958" t="str">
            <v>NO</v>
          </cell>
          <cell r="O958" t="str">
            <v>SI</v>
          </cell>
          <cell r="P958" t="str">
            <v>Puntos de acceso a Internet urbanos</v>
          </cell>
          <cell r="Q958" t="str">
            <v>Semestral</v>
          </cell>
          <cell r="R958" t="str">
            <v>Acumulado</v>
          </cell>
          <cell r="S958">
            <v>0</v>
          </cell>
          <cell r="T958">
            <v>23</v>
          </cell>
          <cell r="U958">
            <v>0</v>
          </cell>
          <cell r="V958">
            <v>0</v>
          </cell>
          <cell r="W958">
            <v>0</v>
          </cell>
          <cell r="X958">
            <v>23</v>
          </cell>
          <cell r="Y958">
            <v>0</v>
          </cell>
          <cell r="Z958">
            <v>0</v>
          </cell>
          <cell r="AA958">
            <v>0</v>
          </cell>
          <cell r="AB958">
            <v>0</v>
          </cell>
          <cell r="AC958">
            <v>0</v>
          </cell>
          <cell r="AD958">
            <v>0</v>
          </cell>
          <cell r="AE958" t="str">
            <v>El Proyecto Nacional de Conectividad de Alta Velocidad se encuentra en fase de instalación. A la fecha : - Se realizaron los Comités Operativos de los siguientes convenios: Gobernación de Amazonas, Municipio de Inírida, Municipio de Mitú, Municipio de Tar</v>
          </cell>
          <cell r="AF958">
            <v>42490.208333333299</v>
          </cell>
          <cell r="AG958">
            <v>42501.426474918997</v>
          </cell>
          <cell r="AH958" t="str">
            <v>Luis Fernando Lozano Mier</v>
          </cell>
          <cell r="AI958" t="str">
            <v>lflozano@mintic.gov.co</v>
          </cell>
          <cell r="AJ958">
            <v>30</v>
          </cell>
          <cell r="AK958">
            <v>0</v>
          </cell>
          <cell r="AL958">
            <v>0</v>
          </cell>
        </row>
        <row r="959">
          <cell r="A959">
            <v>5023</v>
          </cell>
          <cell r="B959" t="str">
            <v>Todos por un Nuevo País</v>
          </cell>
          <cell r="C959" t="str">
            <v>Estrategias regionales</v>
          </cell>
          <cell r="D959" t="str">
            <v>El Centro-Sur-Amazonía de Colombia, tierra de oportunidades y paz: desarrollo del campo y conservación ambiental</v>
          </cell>
          <cell r="E959" t="str">
            <v>TIC</v>
          </cell>
          <cell r="F959" t="str">
            <v>MINTIC</v>
          </cell>
          <cell r="G959" t="str">
            <v>Región Centro Sur Amazonía - TIC</v>
          </cell>
          <cell r="H959">
            <v>5023</v>
          </cell>
          <cell r="I959" t="str">
            <v>Municipios y Áreas No Municipalizadas conectados a la red de alta velocidad - Amazonía</v>
          </cell>
          <cell r="J959" t="str">
            <v>Resultado</v>
          </cell>
          <cell r="K959" t="str">
            <v>Sectorial</v>
          </cell>
          <cell r="L959" t="str">
            <v>SI</v>
          </cell>
          <cell r="M959" t="str">
            <v>SI</v>
          </cell>
          <cell r="N959" t="str">
            <v>NO</v>
          </cell>
          <cell r="O959" t="str">
            <v>SI</v>
          </cell>
          <cell r="P959" t="str">
            <v>Municipios y áreas no municipalizadas</v>
          </cell>
          <cell r="Q959" t="str">
            <v>Semestral</v>
          </cell>
          <cell r="R959" t="str">
            <v>Acumulado</v>
          </cell>
          <cell r="S959">
            <v>0</v>
          </cell>
          <cell r="T959">
            <v>23</v>
          </cell>
          <cell r="U959">
            <v>0</v>
          </cell>
          <cell r="V959">
            <v>0</v>
          </cell>
          <cell r="W959">
            <v>0</v>
          </cell>
          <cell r="X959">
            <v>23</v>
          </cell>
          <cell r="Y959">
            <v>0</v>
          </cell>
          <cell r="Z959">
            <v>0</v>
          </cell>
          <cell r="AA959">
            <v>0</v>
          </cell>
          <cell r="AB959">
            <v>0</v>
          </cell>
          <cell r="AC959">
            <v>0</v>
          </cell>
          <cell r="AD959">
            <v>0</v>
          </cell>
          <cell r="AE959" t="str">
            <v>El Proyecto Nacional de Conectividad de Alta Velocidad se encuentra en fase de instalación. Dentro de la fase de instalación se deben cumplir 3 Pasos: 1. Trámites y/o Permisos que apliquen 2. Instalación de infraestructura. 3. Entrega a la Interventoría p</v>
          </cell>
          <cell r="AF959">
            <v>42490.208333333299</v>
          </cell>
          <cell r="AG959">
            <v>42500.776166898097</v>
          </cell>
          <cell r="AH959" t="str">
            <v>Luis Fernando Lozano Mier</v>
          </cell>
          <cell r="AI959" t="str">
            <v>lflozano@mintic.gov.co</v>
          </cell>
          <cell r="AJ959">
            <v>30</v>
          </cell>
          <cell r="AK959">
            <v>0</v>
          </cell>
          <cell r="AL959">
            <v>0</v>
          </cell>
        </row>
        <row r="960">
          <cell r="A960">
            <v>5184</v>
          </cell>
          <cell r="B960" t="str">
            <v>Todos por un Nuevo País</v>
          </cell>
          <cell r="C960" t="str">
            <v>Estrategias regionales</v>
          </cell>
          <cell r="D960" t="str">
            <v>El Centro-Sur-Amazonía de Colombia, tierra de oportunidades y paz: desarrollo del campo y conservación ambiental</v>
          </cell>
          <cell r="E960" t="str">
            <v>Transporte</v>
          </cell>
          <cell r="F960" t="str">
            <v>AEROCIVIL</v>
          </cell>
          <cell r="G960" t="str">
            <v>Región Centro Sur Amazonía - Transporte</v>
          </cell>
          <cell r="H960">
            <v>5184</v>
          </cell>
          <cell r="I960" t="str">
            <v>Aeropuertos para la prosperidad intervenidos en la Región Centro Sur Amazonía</v>
          </cell>
          <cell r="J960" t="str">
            <v>Producto</v>
          </cell>
          <cell r="K960" t="str">
            <v>Sectorial</v>
          </cell>
          <cell r="L960" t="str">
            <v>SI</v>
          </cell>
          <cell r="M960" t="str">
            <v>SI</v>
          </cell>
          <cell r="N960" t="str">
            <v>NO</v>
          </cell>
          <cell r="O960" t="str">
            <v>SI</v>
          </cell>
          <cell r="P960" t="str">
            <v>Número</v>
          </cell>
          <cell r="Q960" t="str">
            <v>Trimestral</v>
          </cell>
          <cell r="R960" t="str">
            <v>Acumulado</v>
          </cell>
          <cell r="S960">
            <v>8</v>
          </cell>
          <cell r="T960">
            <v>1</v>
          </cell>
          <cell r="U960">
            <v>4</v>
          </cell>
          <cell r="V960">
            <v>0</v>
          </cell>
          <cell r="W960">
            <v>1</v>
          </cell>
          <cell r="X960">
            <v>6</v>
          </cell>
          <cell r="Y960">
            <v>0</v>
          </cell>
          <cell r="Z960">
            <v>0</v>
          </cell>
          <cell r="AA960">
            <v>0</v>
          </cell>
          <cell r="AB960">
            <v>0</v>
          </cell>
          <cell r="AC960">
            <v>42460.208333333299</v>
          </cell>
          <cell r="AD960">
            <v>42473.716472106498</v>
          </cell>
          <cell r="AE960" t="str">
            <v>De lo pendiente en la Vigencia 2015 todavía esta en ejecución el Aeropuerto de Puerto Leguízamo.</v>
          </cell>
          <cell r="AF960">
            <v>42490.208333333299</v>
          </cell>
          <cell r="AG960">
            <v>42501.422390740699</v>
          </cell>
          <cell r="AH960" t="str">
            <v>Jairo Suárez</v>
          </cell>
          <cell r="AI960" t="str">
            <v>jairo.suarez@aerocivil.gov.co</v>
          </cell>
          <cell r="AJ960">
            <v>0</v>
          </cell>
          <cell r="AK960">
            <v>42551.208333333299</v>
          </cell>
          <cell r="AL960">
            <v>0</v>
          </cell>
        </row>
        <row r="961">
          <cell r="A961">
            <v>5275</v>
          </cell>
          <cell r="B961" t="str">
            <v>Todos por un Nuevo País</v>
          </cell>
          <cell r="C961" t="str">
            <v>Consistencia macroeconómica</v>
          </cell>
          <cell r="D961" t="str">
            <v>Consistencia macroeconómica</v>
          </cell>
          <cell r="E961" t="str">
            <v>Hacienda</v>
          </cell>
          <cell r="F961" t="str">
            <v>CISA</v>
          </cell>
          <cell r="G961" t="str">
            <v>Fortalecimiento del recaudo y la sostenibilidad fiscal</v>
          </cell>
          <cell r="H961">
            <v>5275</v>
          </cell>
          <cell r="I961" t="str">
            <v>Valor de los activos movilizados por CISA</v>
          </cell>
          <cell r="J961" t="str">
            <v>Resultado</v>
          </cell>
          <cell r="K961" t="str">
            <v>Sectorial</v>
          </cell>
          <cell r="L961" t="str">
            <v>NO</v>
          </cell>
          <cell r="M961" t="str">
            <v>NO</v>
          </cell>
          <cell r="N961" t="str">
            <v>NO</v>
          </cell>
          <cell r="O961" t="str">
            <v>SI</v>
          </cell>
          <cell r="P961" t="str">
            <v>Millones de pesos</v>
          </cell>
          <cell r="Q961" t="str">
            <v>Mensual</v>
          </cell>
          <cell r="R961" t="str">
            <v>Acumulado</v>
          </cell>
          <cell r="S961">
            <v>423347</v>
          </cell>
          <cell r="T961">
            <v>497288</v>
          </cell>
          <cell r="U961">
            <v>796788</v>
          </cell>
          <cell r="V961">
            <v>1054198</v>
          </cell>
          <cell r="W961">
            <v>1354586</v>
          </cell>
          <cell r="X961">
            <v>3702860</v>
          </cell>
          <cell r="Y961">
            <v>286332</v>
          </cell>
          <cell r="Z961">
            <v>35.936</v>
          </cell>
          <cell r="AA961">
            <v>869411</v>
          </cell>
          <cell r="AB961">
            <v>23.478999999999999</v>
          </cell>
          <cell r="AC961">
            <v>42490.208333333299</v>
          </cell>
          <cell r="AD961">
            <v>42496.770728240699</v>
          </cell>
          <cell r="AE961" t="str">
            <v>En el mes de Abril de 2016 se adquirió Cartera al Fondo Nacional de Garantías por valor de Saldo de Capital de $ 12.645 millones de pesos; Se suscribió contrato de Comercialización de Inmuebles con la Sociedad de Activos Especiales - SAE por valor de aval</v>
          </cell>
          <cell r="AF961">
            <v>42490.208333333299</v>
          </cell>
          <cell r="AG961">
            <v>42496.770728090298</v>
          </cell>
          <cell r="AH961" t="str">
            <v>Edgar Navas Pabón</v>
          </cell>
          <cell r="AI961" t="str">
            <v>enavas@cisa.gov.co</v>
          </cell>
          <cell r="AJ961">
            <v>30</v>
          </cell>
          <cell r="AK961">
            <v>42520.208333333299</v>
          </cell>
          <cell r="AL961">
            <v>-43</v>
          </cell>
        </row>
        <row r="962">
          <cell r="A962">
            <v>5262</v>
          </cell>
          <cell r="B962" t="str">
            <v>Todos por un Nuevo País</v>
          </cell>
          <cell r="C962" t="str">
            <v>Consistencia macroeconómica</v>
          </cell>
          <cell r="D962" t="str">
            <v>Consistencia macroeconómica</v>
          </cell>
          <cell r="E962" t="str">
            <v>Hacienda</v>
          </cell>
          <cell r="F962" t="str">
            <v>Coljuegos</v>
          </cell>
          <cell r="G962" t="str">
            <v>Fortalecimiento del recaudo y la sostenibilidad fiscal</v>
          </cell>
          <cell r="H962">
            <v>5262</v>
          </cell>
          <cell r="I962" t="str">
            <v>Derechos de Explotación recaudados anualmente por concepto de Juegos de Suerte y Azar de carácter nacional</v>
          </cell>
          <cell r="J962" t="str">
            <v>Gestión</v>
          </cell>
          <cell r="K962" t="str">
            <v>Sectorial</v>
          </cell>
          <cell r="L962" t="str">
            <v>NO</v>
          </cell>
          <cell r="M962" t="str">
            <v>NO</v>
          </cell>
          <cell r="N962" t="str">
            <v>NO</v>
          </cell>
          <cell r="O962" t="str">
            <v>SI</v>
          </cell>
          <cell r="P962" t="str">
            <v>Miles de millones de pesos</v>
          </cell>
          <cell r="Q962" t="str">
            <v>Anual</v>
          </cell>
          <cell r="R962" t="str">
            <v>Flujo</v>
          </cell>
          <cell r="S962">
            <v>347410</v>
          </cell>
          <cell r="T962">
            <v>368984</v>
          </cell>
          <cell r="U962">
            <v>427976</v>
          </cell>
          <cell r="V962">
            <v>462226</v>
          </cell>
          <cell r="W962">
            <v>489756</v>
          </cell>
          <cell r="X962">
            <v>489756</v>
          </cell>
          <cell r="Y962">
            <v>0</v>
          </cell>
          <cell r="Z962">
            <v>0</v>
          </cell>
          <cell r="AA962">
            <v>0</v>
          </cell>
          <cell r="AB962">
            <v>0</v>
          </cell>
          <cell r="AC962">
            <v>0</v>
          </cell>
          <cell r="AD962">
            <v>0</v>
          </cell>
          <cell r="AE962" t="str">
            <v xml:space="preserve">El recaudo de Derechos de Explotación en el mes de enero fue de $37.952 millones, con una participación de juegos localizados del 51.8%, juegos novedosos del 43.1%, promocionales 1.61% y otros conceptos (caducos, rendimientos financieros entre otros) del </v>
          </cell>
          <cell r="AF962">
            <v>42400.208333333299</v>
          </cell>
          <cell r="AG962">
            <v>42496.768587812498</v>
          </cell>
          <cell r="AH962" t="str">
            <v>Eduardo Alfonso Rubio Agudelo</v>
          </cell>
          <cell r="AI962" t="str">
            <v>erubio@coljuegos.gov.co</v>
          </cell>
          <cell r="AJ962">
            <v>35</v>
          </cell>
          <cell r="AK962">
            <v>0</v>
          </cell>
          <cell r="AL962">
            <v>0</v>
          </cell>
        </row>
        <row r="963">
          <cell r="A963">
            <v>5274</v>
          </cell>
          <cell r="B963" t="str">
            <v>Todos por un Nuevo País</v>
          </cell>
          <cell r="C963" t="str">
            <v>Consistencia macroeconómica</v>
          </cell>
          <cell r="D963" t="str">
            <v>Consistencia macroeconómica</v>
          </cell>
          <cell r="E963" t="str">
            <v>Hacienda</v>
          </cell>
          <cell r="F963" t="str">
            <v>DIAN</v>
          </cell>
          <cell r="G963" t="str">
            <v>Fortalecimiento del recaudo y la sostenibilidad fiscal</v>
          </cell>
          <cell r="H963">
            <v>5274</v>
          </cell>
          <cell r="I963" t="str">
            <v>Recaudo Neto DIAN</v>
          </cell>
          <cell r="J963" t="str">
            <v>Gestión</v>
          </cell>
          <cell r="K963" t="str">
            <v>Sectorial</v>
          </cell>
          <cell r="L963" t="str">
            <v>NO</v>
          </cell>
          <cell r="M963" t="str">
            <v>NO</v>
          </cell>
          <cell r="N963" t="str">
            <v>NO</v>
          </cell>
          <cell r="O963" t="str">
            <v>SI</v>
          </cell>
          <cell r="P963" t="str">
            <v>Billones de pesos</v>
          </cell>
          <cell r="Q963" t="str">
            <v>Mensual</v>
          </cell>
          <cell r="R963" t="str">
            <v>Flujo</v>
          </cell>
          <cell r="S963">
            <v>10800</v>
          </cell>
          <cell r="T963">
            <v>116.6</v>
          </cell>
          <cell r="U963">
            <v>121.8</v>
          </cell>
          <cell r="V963">
            <v>136.1</v>
          </cell>
          <cell r="W963">
            <v>147.19999999999999</v>
          </cell>
          <cell r="X963">
            <v>147.19999999999999</v>
          </cell>
          <cell r="Y963">
            <v>41.86</v>
          </cell>
          <cell r="Z963">
            <v>34.369999999999997</v>
          </cell>
          <cell r="AA963">
            <v>116.07</v>
          </cell>
          <cell r="AB963">
            <v>78.849999999999994</v>
          </cell>
          <cell r="AC963">
            <v>42490.208333333299</v>
          </cell>
          <cell r="AD963">
            <v>42496.772356284702</v>
          </cell>
          <cell r="AE963" t="str">
            <v>El Recaudo Neto por tipo de impuesto a Abril de 2016 fue: Impuestos Internos $35,95 billones desagregados así Renta $4,67; Ventas $8,61; Retención $12,21; G.M.F. $2,29; Consumo $0,58; Gasolina y ACPM $1,28; Retención CREE $2,46; Declaración CREE $3,79 y R</v>
          </cell>
          <cell r="AF963">
            <v>42490.208333333299</v>
          </cell>
          <cell r="AG963">
            <v>42496.772356134301</v>
          </cell>
          <cell r="AH963" t="str">
            <v>Enrique Javier Bravo Díaz</v>
          </cell>
          <cell r="AI963" t="str">
            <v>ebravod@dian.gov.co</v>
          </cell>
          <cell r="AJ963">
            <v>20</v>
          </cell>
          <cell r="AK963">
            <v>42520.208333333299</v>
          </cell>
          <cell r="AL963">
            <v>-33</v>
          </cell>
        </row>
        <row r="964">
          <cell r="A964">
            <v>5260</v>
          </cell>
          <cell r="B964" t="str">
            <v>Todos por un Nuevo País</v>
          </cell>
          <cell r="C964" t="str">
            <v>Consistencia macroeconómica</v>
          </cell>
          <cell r="D964" t="str">
            <v>Consistencia macroeconómica</v>
          </cell>
          <cell r="E964" t="str">
            <v>Hacienda</v>
          </cell>
          <cell r="F964" t="str">
            <v>DIAN</v>
          </cell>
          <cell r="G964" t="str">
            <v>Fortalecimiento del recaudo y la sostenibilidad fiscal</v>
          </cell>
          <cell r="H964">
            <v>5260</v>
          </cell>
          <cell r="I964" t="str">
            <v>Recaudo total como porcentaje del PIB</v>
          </cell>
          <cell r="J964" t="str">
            <v>Gestión</v>
          </cell>
          <cell r="K964" t="str">
            <v>Sectorial</v>
          </cell>
          <cell r="L964" t="str">
            <v>NO</v>
          </cell>
          <cell r="M964" t="str">
            <v>NO</v>
          </cell>
          <cell r="N964" t="str">
            <v>NO</v>
          </cell>
          <cell r="O964" t="str">
            <v>SI</v>
          </cell>
          <cell r="P964" t="str">
            <v>Porcentaje</v>
          </cell>
          <cell r="Q964" t="str">
            <v>Trimestral</v>
          </cell>
          <cell r="R964" t="str">
            <v>Flujo</v>
          </cell>
          <cell r="S964">
            <v>15.1</v>
          </cell>
          <cell r="T964">
            <v>15.3</v>
          </cell>
          <cell r="U964">
            <v>15.3</v>
          </cell>
          <cell r="V964">
            <v>15.4</v>
          </cell>
          <cell r="W964">
            <v>15.4</v>
          </cell>
          <cell r="X964">
            <v>15.4</v>
          </cell>
          <cell r="Y964">
            <v>0</v>
          </cell>
          <cell r="Z964">
            <v>0</v>
          </cell>
          <cell r="AA964">
            <v>0</v>
          </cell>
          <cell r="AB964">
            <v>0</v>
          </cell>
          <cell r="AC964">
            <v>0</v>
          </cell>
          <cell r="AD964">
            <v>0</v>
          </cell>
          <cell r="AE964">
            <v>0</v>
          </cell>
          <cell r="AF964">
            <v>0</v>
          </cell>
          <cell r="AG964">
            <v>0</v>
          </cell>
          <cell r="AH964" t="str">
            <v>Pedro Antonio Bejarano Silva</v>
          </cell>
          <cell r="AI964" t="str">
            <v>pbejaranos@dian.gov.co</v>
          </cell>
          <cell r="AJ964">
            <v>10</v>
          </cell>
          <cell r="AK964">
            <v>0</v>
          </cell>
          <cell r="AL964">
            <v>0</v>
          </cell>
        </row>
        <row r="965">
          <cell r="A965">
            <v>4398</v>
          </cell>
          <cell r="B965" t="str">
            <v>Todos por un Nuevo País</v>
          </cell>
          <cell r="C965" t="str">
            <v>Consistencia macroeconómica</v>
          </cell>
          <cell r="D965" t="str">
            <v>Consistencia macroeconómica</v>
          </cell>
          <cell r="E965" t="str">
            <v>Hacienda</v>
          </cell>
          <cell r="F965" t="str">
            <v>DIAN</v>
          </cell>
          <cell r="G965" t="str">
            <v>Gestión de recursos, activos y pasivos del Presupuesto General de la Nación</v>
          </cell>
          <cell r="H965">
            <v>4398</v>
          </cell>
          <cell r="I965" t="str">
            <v>Nuevos contribuyentes en el impuesto sobre la renta</v>
          </cell>
          <cell r="J965" t="str">
            <v>Resultado</v>
          </cell>
          <cell r="K965" t="str">
            <v>Sectorial</v>
          </cell>
          <cell r="L965" t="str">
            <v>SI</v>
          </cell>
          <cell r="M965" t="str">
            <v>NO</v>
          </cell>
          <cell r="N965" t="str">
            <v>NO</v>
          </cell>
          <cell r="O965" t="str">
            <v>SI</v>
          </cell>
          <cell r="P965" t="str">
            <v>Personas</v>
          </cell>
          <cell r="Q965" t="str">
            <v>Anual</v>
          </cell>
          <cell r="R965" t="str">
            <v>Acumulado</v>
          </cell>
          <cell r="S965">
            <v>33534</v>
          </cell>
          <cell r="T965">
            <v>30000</v>
          </cell>
          <cell r="U965">
            <v>20000</v>
          </cell>
          <cell r="V965">
            <v>10000</v>
          </cell>
          <cell r="W965">
            <v>10000</v>
          </cell>
          <cell r="X965">
            <v>70000</v>
          </cell>
          <cell r="Y965">
            <v>0</v>
          </cell>
          <cell r="Z965">
            <v>0</v>
          </cell>
          <cell r="AA965">
            <v>0</v>
          </cell>
          <cell r="AB965">
            <v>0</v>
          </cell>
          <cell r="AC965">
            <v>0</v>
          </cell>
          <cell r="AD965">
            <v>0</v>
          </cell>
          <cell r="AE965" t="str">
            <v>En el mes de febrero de 2016 se inscribieron en el RUT 2.120 Personas Naturales que registraron la Responsabilidad código 05 - Impto. renta y compl. régimen ordinario -; responsabilidad que es requisito para cumplir con el deber formal de declarar el impu</v>
          </cell>
          <cell r="AF965">
            <v>42429.208333333299</v>
          </cell>
          <cell r="AG965">
            <v>42466.470297106498</v>
          </cell>
          <cell r="AH965" t="str">
            <v>Enrique Javier Bravo Díaz</v>
          </cell>
          <cell r="AI965" t="str">
            <v>ebravod@dian.gov.co</v>
          </cell>
          <cell r="AJ965">
            <v>90</v>
          </cell>
          <cell r="AK965">
            <v>0</v>
          </cell>
          <cell r="AL965">
            <v>0</v>
          </cell>
        </row>
        <row r="966">
          <cell r="A966">
            <v>4399</v>
          </cell>
          <cell r="B966" t="str">
            <v>Todos por un Nuevo País</v>
          </cell>
          <cell r="C966" t="str">
            <v>Consistencia macroeconómica</v>
          </cell>
          <cell r="D966" t="str">
            <v>Consistencia macroeconómica</v>
          </cell>
          <cell r="E966" t="str">
            <v>Hacienda</v>
          </cell>
          <cell r="F966" t="str">
            <v>DIAN</v>
          </cell>
          <cell r="G966" t="str">
            <v>Gestión de recursos, activos y pasivos del Presupuesto General de la Nación</v>
          </cell>
          <cell r="H966">
            <v>4399</v>
          </cell>
          <cell r="I966" t="str">
            <v>Recaudo por Gestión DIAN</v>
          </cell>
          <cell r="J966" t="str">
            <v>Resultado</v>
          </cell>
          <cell r="K966" t="str">
            <v>Sectorial</v>
          </cell>
          <cell r="L966" t="str">
            <v>SI</v>
          </cell>
          <cell r="M966" t="str">
            <v>NO</v>
          </cell>
          <cell r="N966" t="str">
            <v>NO</v>
          </cell>
          <cell r="O966" t="str">
            <v>SI</v>
          </cell>
          <cell r="P966" t="str">
            <v>Billones</v>
          </cell>
          <cell r="Q966" t="str">
            <v>Trimestral</v>
          </cell>
          <cell r="R966" t="str">
            <v>Capacidad</v>
          </cell>
          <cell r="S966">
            <v>4.4000000000000004</v>
          </cell>
          <cell r="T966">
            <v>5.2</v>
          </cell>
          <cell r="U966">
            <v>5.4</v>
          </cell>
          <cell r="V966">
            <v>5.5</v>
          </cell>
          <cell r="W966">
            <v>5.7</v>
          </cell>
          <cell r="X966">
            <v>5.7</v>
          </cell>
          <cell r="Y966">
            <v>1.23</v>
          </cell>
          <cell r="Z966">
            <v>0</v>
          </cell>
          <cell r="AA966">
            <v>1.23</v>
          </cell>
          <cell r="AB966">
            <v>0</v>
          </cell>
          <cell r="AC966">
            <v>42460.208333333299</v>
          </cell>
          <cell r="AD966">
            <v>42496.772165127302</v>
          </cell>
          <cell r="AE966" t="str">
            <v>En el mes de marzo de 2016 se alcanzó un recaudo por gestión por valor de $386.119 millones.</v>
          </cell>
          <cell r="AF966">
            <v>42460.208333333299</v>
          </cell>
          <cell r="AG966">
            <v>42496.772164965303</v>
          </cell>
          <cell r="AH966" t="str">
            <v>Enrique Javier Bravo Díaz</v>
          </cell>
          <cell r="AI966" t="str">
            <v>ebravod@dian.gov.co</v>
          </cell>
          <cell r="AJ966">
            <v>30</v>
          </cell>
          <cell r="AK966">
            <v>42551.208333333299</v>
          </cell>
          <cell r="AL966">
            <v>-73</v>
          </cell>
        </row>
        <row r="967">
          <cell r="A967">
            <v>4396</v>
          </cell>
          <cell r="B967" t="str">
            <v>Todos por un Nuevo País</v>
          </cell>
          <cell r="C967" t="str">
            <v>Consistencia macroeconómica</v>
          </cell>
          <cell r="D967" t="str">
            <v>Consistencia macroeconómica</v>
          </cell>
          <cell r="E967" t="str">
            <v>Hacienda</v>
          </cell>
          <cell r="F967" t="str">
            <v>DIAN</v>
          </cell>
          <cell r="G967" t="str">
            <v>Gestión de recursos, activos y pasivos del Presupuesto General de la Nación</v>
          </cell>
          <cell r="H967">
            <v>4396</v>
          </cell>
          <cell r="I967" t="str">
            <v>Recaudo Bruto DIAN (billones)</v>
          </cell>
          <cell r="J967" t="str">
            <v>Resultado</v>
          </cell>
          <cell r="K967" t="str">
            <v>Sectorial</v>
          </cell>
          <cell r="L967" t="str">
            <v>SI</v>
          </cell>
          <cell r="M967" t="str">
            <v>NO</v>
          </cell>
          <cell r="N967" t="str">
            <v>NO</v>
          </cell>
          <cell r="O967" t="str">
            <v>SI</v>
          </cell>
          <cell r="P967" t="str">
            <v>Billones</v>
          </cell>
          <cell r="Q967" t="str">
            <v>Mensual</v>
          </cell>
          <cell r="R967" t="str">
            <v>Flujo</v>
          </cell>
          <cell r="S967">
            <v>11440</v>
          </cell>
          <cell r="T967">
            <v>123.6</v>
          </cell>
          <cell r="U967">
            <v>130.1</v>
          </cell>
          <cell r="V967">
            <v>142.6</v>
          </cell>
          <cell r="W967">
            <v>153.6</v>
          </cell>
          <cell r="X967">
            <v>153.6</v>
          </cell>
          <cell r="Y967">
            <v>44.38</v>
          </cell>
          <cell r="Z967">
            <v>0</v>
          </cell>
          <cell r="AA967">
            <v>123.71</v>
          </cell>
          <cell r="AB967">
            <v>80.540000000000006</v>
          </cell>
          <cell r="AC967">
            <v>42490.208333333299</v>
          </cell>
          <cell r="AD967">
            <v>42496.772602974503</v>
          </cell>
          <cell r="AE967" t="str">
            <v>El Recaudo Bruto a Abril de 2016 por Impuestos Internos fue de $37, 95 billones desagregados así: Renta $5,06 Ventas $9,08; Retención $13,02; Riqueza $0,06 ; G.M.F. $2,30; Consumo $0,61; Gasolina y ACPM $1,29; Retención CREE $2,61; Declaración CREE $3,92;</v>
          </cell>
          <cell r="AF967">
            <v>42490.208333333299</v>
          </cell>
          <cell r="AG967">
            <v>42496.772602812503</v>
          </cell>
          <cell r="AH967" t="str">
            <v>Enrique Javier Bravo Díaz</v>
          </cell>
          <cell r="AI967" t="str">
            <v>ebravod@dian.gov.co</v>
          </cell>
          <cell r="AJ967">
            <v>20</v>
          </cell>
          <cell r="AK967">
            <v>42520.208333333299</v>
          </cell>
          <cell r="AL967">
            <v>-33</v>
          </cell>
        </row>
        <row r="968">
          <cell r="A968">
            <v>4397</v>
          </cell>
          <cell r="B968" t="str">
            <v>Todos por un Nuevo País</v>
          </cell>
          <cell r="C968" t="str">
            <v>Consistencia macroeconómica</v>
          </cell>
          <cell r="D968" t="str">
            <v>Consistencia macroeconómica</v>
          </cell>
          <cell r="E968" t="str">
            <v>Hacienda</v>
          </cell>
          <cell r="F968" t="str">
            <v>DIAN</v>
          </cell>
          <cell r="G968" t="str">
            <v>Gestión de recursos, activos y pasivos del Presupuesto General de la Nación</v>
          </cell>
          <cell r="H968">
            <v>4397</v>
          </cell>
          <cell r="I968" t="str">
            <v>Tasa de evasión en el impuesto al Valor Agregado - IVA</v>
          </cell>
          <cell r="J968" t="str">
            <v>Resultado</v>
          </cell>
          <cell r="K968" t="str">
            <v>Sectorial</v>
          </cell>
          <cell r="L968" t="str">
            <v>SI</v>
          </cell>
          <cell r="M968" t="str">
            <v>NO</v>
          </cell>
          <cell r="N968" t="str">
            <v>NO</v>
          </cell>
          <cell r="O968" t="str">
            <v>SI</v>
          </cell>
          <cell r="P968" t="str">
            <v>Porcentaje</v>
          </cell>
          <cell r="Q968" t="str">
            <v>Anual</v>
          </cell>
          <cell r="R968" t="str">
            <v>Reducción</v>
          </cell>
          <cell r="S968">
            <v>1750</v>
          </cell>
          <cell r="T968">
            <v>17</v>
          </cell>
          <cell r="U968">
            <v>16.5</v>
          </cell>
          <cell r="V968">
            <v>16</v>
          </cell>
          <cell r="W968">
            <v>15.5</v>
          </cell>
          <cell r="X968">
            <v>15.5</v>
          </cell>
          <cell r="Y968">
            <v>0</v>
          </cell>
          <cell r="Z968">
            <v>0</v>
          </cell>
          <cell r="AA968">
            <v>0</v>
          </cell>
          <cell r="AB968">
            <v>0</v>
          </cell>
          <cell r="AC968">
            <v>0</v>
          </cell>
          <cell r="AD968">
            <v>0</v>
          </cell>
          <cell r="AE968" t="str">
            <v>Avances: Mensualmente se revisan cambios normativos que se traduzcan en actualizaciones al modelo en las "Fuentes de información". Riesgos visibles como importantes: Falta de información disponible para alimentar el modelo en la sección de "Fuentes de inf</v>
          </cell>
          <cell r="AF968">
            <v>42400.208333333299</v>
          </cell>
          <cell r="AG968">
            <v>42503.644492627303</v>
          </cell>
          <cell r="AH968" t="str">
            <v>Pedro Antonio Bejarano Silva</v>
          </cell>
          <cell r="AI968" t="str">
            <v>pbejaranos@dian.gov.co</v>
          </cell>
          <cell r="AJ968">
            <v>210</v>
          </cell>
          <cell r="AK968">
            <v>0</v>
          </cell>
          <cell r="AL968">
            <v>0</v>
          </cell>
        </row>
        <row r="969">
          <cell r="A969">
            <v>4400</v>
          </cell>
          <cell r="B969" t="str">
            <v>Todos por un Nuevo País</v>
          </cell>
          <cell r="C969" t="str">
            <v>Consistencia macroeconómica</v>
          </cell>
          <cell r="D969" t="str">
            <v>Consistencia macroeconómica</v>
          </cell>
          <cell r="E969" t="str">
            <v>Hacienda</v>
          </cell>
          <cell r="F969" t="str">
            <v>DIAN</v>
          </cell>
          <cell r="G969" t="str">
            <v>Fortalecimiento del recaudo y la sostenibilidad fiscal</v>
          </cell>
          <cell r="H969">
            <v>4400</v>
          </cell>
          <cell r="I969" t="str">
            <v>Proporción de subfacturación y contrabando abierto dentro de las importaciones legales</v>
          </cell>
          <cell r="J969" t="str">
            <v>Resultado</v>
          </cell>
          <cell r="K969" t="str">
            <v>Sectorial</v>
          </cell>
          <cell r="L969" t="str">
            <v>SI</v>
          </cell>
          <cell r="M969" t="str">
            <v>NO</v>
          </cell>
          <cell r="N969" t="str">
            <v>NO</v>
          </cell>
          <cell r="O969" t="str">
            <v>SI</v>
          </cell>
          <cell r="P969" t="str">
            <v>Porcentaje</v>
          </cell>
          <cell r="Q969" t="str">
            <v>Anual</v>
          </cell>
          <cell r="R969" t="str">
            <v>Reducción</v>
          </cell>
          <cell r="S969">
            <v>1210</v>
          </cell>
          <cell r="T969">
            <v>11.6</v>
          </cell>
          <cell r="U969">
            <v>11.2</v>
          </cell>
          <cell r="V969">
            <v>10.8</v>
          </cell>
          <cell r="W969">
            <v>10.5</v>
          </cell>
          <cell r="X969">
            <v>10.5</v>
          </cell>
          <cell r="Y969">
            <v>0</v>
          </cell>
          <cell r="Z969">
            <v>0</v>
          </cell>
          <cell r="AA969">
            <v>0</v>
          </cell>
          <cell r="AB969">
            <v>0</v>
          </cell>
          <cell r="AC969">
            <v>0</v>
          </cell>
          <cell r="AD969">
            <v>0</v>
          </cell>
          <cell r="AE969" t="str">
            <v xml:space="preserve">Avances: Se inicia la revisión de las fuentes (bases) espejo para determinar si hay carga de información 2015, pero se observa que las bases aun no tienen datos de este año. La información declarada de la Bodega de Datos de la DIAN se encuentra al mes de </v>
          </cell>
          <cell r="AF969">
            <v>42400.208333333299</v>
          </cell>
          <cell r="AG969">
            <v>42503.645233946801</v>
          </cell>
          <cell r="AH969" t="str">
            <v>Pedro Antonio Bejarano Silva</v>
          </cell>
          <cell r="AI969" t="str">
            <v>pbejaranos@dian.gov.co</v>
          </cell>
          <cell r="AJ969">
            <v>270</v>
          </cell>
          <cell r="AK969">
            <v>0</v>
          </cell>
          <cell r="AL969">
            <v>0</v>
          </cell>
        </row>
        <row r="970">
          <cell r="A970">
            <v>4401</v>
          </cell>
          <cell r="B970" t="str">
            <v>Todos por un Nuevo País</v>
          </cell>
          <cell r="C970" t="str">
            <v>Consistencia macroeconómica</v>
          </cell>
          <cell r="D970" t="str">
            <v>Consistencia macroeconómica</v>
          </cell>
          <cell r="E970" t="str">
            <v>Hacienda</v>
          </cell>
          <cell r="F970" t="str">
            <v>DIAN</v>
          </cell>
          <cell r="G970" t="str">
            <v>Fortalecimiento del recaudo y la sostenibilidad fiscal</v>
          </cell>
          <cell r="H970">
            <v>4401</v>
          </cell>
          <cell r="I970" t="str">
            <v>Tiempo de desaduanamiento en importaciones (horas)</v>
          </cell>
          <cell r="J970" t="str">
            <v>Resultado</v>
          </cell>
          <cell r="K970" t="str">
            <v>Sectorial</v>
          </cell>
          <cell r="L970" t="str">
            <v>SI</v>
          </cell>
          <cell r="M970" t="str">
            <v>NO</v>
          </cell>
          <cell r="N970" t="str">
            <v>NO</v>
          </cell>
          <cell r="O970" t="str">
            <v>SI</v>
          </cell>
          <cell r="P970" t="str">
            <v>Pendiente</v>
          </cell>
          <cell r="Q970" t="str">
            <v>Semestral</v>
          </cell>
          <cell r="R970" t="str">
            <v>Reducción</v>
          </cell>
          <cell r="S970">
            <v>23.37</v>
          </cell>
          <cell r="T970">
            <v>21</v>
          </cell>
          <cell r="U970">
            <v>20</v>
          </cell>
          <cell r="V970">
            <v>19</v>
          </cell>
          <cell r="W970">
            <v>18</v>
          </cell>
          <cell r="X970">
            <v>18</v>
          </cell>
          <cell r="Y970">
            <v>0</v>
          </cell>
          <cell r="Z970">
            <v>0</v>
          </cell>
          <cell r="AA970">
            <v>0</v>
          </cell>
          <cell r="AB970">
            <v>0</v>
          </cell>
          <cell r="AC970">
            <v>0</v>
          </cell>
          <cell r="AD970">
            <v>0</v>
          </cell>
          <cell r="AE970" t="str">
            <v>Por tratarse de un indicador con periodicidad semestral, la primera medición para el año 2016 se realizará en el mes de julio. Con corte a 31 de diciembre de 2015, el Tiempo de desaduanamiento en importaciones se calculó en 23 horas y 51 minutos.</v>
          </cell>
          <cell r="AF970">
            <v>42490.208333333299</v>
          </cell>
          <cell r="AG970">
            <v>42496.771349340299</v>
          </cell>
          <cell r="AH970" t="str">
            <v>Claudia María Gaviria Vásquez</v>
          </cell>
          <cell r="AI970" t="str">
            <v>cgaviriav@dian.gov.co</v>
          </cell>
          <cell r="AJ970">
            <v>20</v>
          </cell>
          <cell r="AK970">
            <v>0</v>
          </cell>
          <cell r="AL970">
            <v>0</v>
          </cell>
        </row>
        <row r="971">
          <cell r="A971">
            <v>5271</v>
          </cell>
          <cell r="B971" t="str">
            <v>Todos por un Nuevo País</v>
          </cell>
          <cell r="C971" t="str">
            <v>Consistencia macroeconómica</v>
          </cell>
          <cell r="D971" t="str">
            <v>Consistencia macroeconómica</v>
          </cell>
          <cell r="E971" t="str">
            <v>Hacienda</v>
          </cell>
          <cell r="F971" t="str">
            <v>Fondo de Adaptación</v>
          </cell>
          <cell r="G971" t="str">
            <v>Gestión de recursos, activos y pasivos del Presupuesto General de la Nación</v>
          </cell>
          <cell r="H971">
            <v>5271</v>
          </cell>
          <cell r="I971" t="str">
            <v>Porcentaje de avance de ejecución del plan de estructuración de la intervención para reducir el riesgo de inundación en la región de la Mojana.</v>
          </cell>
          <cell r="J971" t="str">
            <v>Producto</v>
          </cell>
          <cell r="K971" t="str">
            <v>Sectorial</v>
          </cell>
          <cell r="L971" t="str">
            <v>NO</v>
          </cell>
          <cell r="M971" t="str">
            <v>NO</v>
          </cell>
          <cell r="N971" t="str">
            <v>NO</v>
          </cell>
          <cell r="O971" t="str">
            <v>SI</v>
          </cell>
          <cell r="P971" t="str">
            <v>Porcentaje</v>
          </cell>
          <cell r="Q971" t="str">
            <v>Mensual</v>
          </cell>
          <cell r="R971" t="str">
            <v>Acumulado</v>
          </cell>
          <cell r="S971">
            <v>30</v>
          </cell>
          <cell r="T971">
            <v>32</v>
          </cell>
          <cell r="U971">
            <v>7.5</v>
          </cell>
          <cell r="V971">
            <v>9</v>
          </cell>
          <cell r="W971">
            <v>1.5</v>
          </cell>
          <cell r="X971">
            <v>50</v>
          </cell>
          <cell r="Y971">
            <v>3.9</v>
          </cell>
          <cell r="Z971">
            <v>52</v>
          </cell>
          <cell r="AA971">
            <v>29.81</v>
          </cell>
          <cell r="AB971">
            <v>59.62</v>
          </cell>
          <cell r="AC971">
            <v>42490.208333333299</v>
          </cell>
          <cell r="AD971">
            <v>42501.797000115701</v>
          </cell>
          <cell r="AE971" t="str">
            <v xml:space="preserve">EL 21 de abril de 2016, se presentó ante el Consejo Directivo del Fondo Adaptación el Plan de Acción para la prevención del riesgo de inundación y adaptación al cambio climático en La Mojana, el cual contiene las acciones estructurales y no estructurales </v>
          </cell>
          <cell r="AF971">
            <v>42490.208333333299</v>
          </cell>
          <cell r="AG971">
            <v>42501.796999999999</v>
          </cell>
          <cell r="AH971" t="str">
            <v>Aníbal José Pérez García</v>
          </cell>
          <cell r="AI971" t="str">
            <v>anibalperez@fondoadaptacion.gov.co</v>
          </cell>
          <cell r="AJ971">
            <v>0</v>
          </cell>
          <cell r="AK971">
            <v>42520.208333333299</v>
          </cell>
          <cell r="AL971">
            <v>-13</v>
          </cell>
        </row>
        <row r="972">
          <cell r="A972">
            <v>5265</v>
          </cell>
          <cell r="B972" t="str">
            <v>Todos por un Nuevo País</v>
          </cell>
          <cell r="C972" t="str">
            <v>Consistencia macroeconómica</v>
          </cell>
          <cell r="D972" t="str">
            <v>Consistencia macroeconómica</v>
          </cell>
          <cell r="E972" t="str">
            <v>Hacienda</v>
          </cell>
          <cell r="F972" t="str">
            <v>Fondo de Adaptación</v>
          </cell>
          <cell r="G972" t="str">
            <v>Gestión de recursos, activos y pasivos del Presupuesto General de la Nación</v>
          </cell>
          <cell r="H972">
            <v>5265</v>
          </cell>
          <cell r="I972" t="str">
            <v>Soluciones de vivienda entregadas a las familias damnificadas por la ola invernal 2010-2011.</v>
          </cell>
          <cell r="J972" t="str">
            <v>Producto</v>
          </cell>
          <cell r="K972" t="str">
            <v>Sectorial</v>
          </cell>
          <cell r="L972" t="str">
            <v>NO</v>
          </cell>
          <cell r="M972" t="str">
            <v>NO</v>
          </cell>
          <cell r="N972" t="str">
            <v>NO</v>
          </cell>
          <cell r="O972" t="str">
            <v>SI</v>
          </cell>
          <cell r="P972" t="str">
            <v>Viviendas</v>
          </cell>
          <cell r="Q972" t="str">
            <v>Mensual</v>
          </cell>
          <cell r="R972" t="str">
            <v>Acumulado</v>
          </cell>
          <cell r="S972">
            <v>7605</v>
          </cell>
          <cell r="T972">
            <v>9841</v>
          </cell>
          <cell r="U972">
            <v>18311</v>
          </cell>
          <cell r="V972">
            <v>19850</v>
          </cell>
          <cell r="W972">
            <v>11507</v>
          </cell>
          <cell r="X972">
            <v>59509</v>
          </cell>
          <cell r="Y972">
            <v>2460</v>
          </cell>
          <cell r="Z972">
            <v>13.435</v>
          </cell>
          <cell r="AA972">
            <v>6465</v>
          </cell>
          <cell r="AB972">
            <v>10.864000000000001</v>
          </cell>
          <cell r="AC972">
            <v>42490.208333333299</v>
          </cell>
          <cell r="AD972">
            <v>42501.798137071797</v>
          </cell>
          <cell r="AE972" t="str">
            <v>Para el mes de abril del año 2016, se entregaron en total 600 viviendas, llegando a 908 en el periodo enero - abril de 2016 en el programa nacional de vivienda. igualmente el reporte entregado por el programa Jarillon de Cali, se han entregado 1.860 soluc</v>
          </cell>
          <cell r="AF972">
            <v>42490.208333333299</v>
          </cell>
          <cell r="AG972">
            <v>42501.798136921301</v>
          </cell>
          <cell r="AH972" t="str">
            <v>Jorge Alexander Vargas Meza</v>
          </cell>
          <cell r="AI972" t="str">
            <v>alexandervargas@fondoadaptacion.gov.co</v>
          </cell>
          <cell r="AJ972">
            <v>0</v>
          </cell>
          <cell r="AK972">
            <v>42520.208333333299</v>
          </cell>
          <cell r="AL972">
            <v>-13</v>
          </cell>
        </row>
        <row r="973">
          <cell r="A973">
            <v>5266</v>
          </cell>
          <cell r="B973" t="str">
            <v>Todos por un Nuevo País</v>
          </cell>
          <cell r="C973" t="str">
            <v>Consistencia macroeconómica</v>
          </cell>
          <cell r="D973" t="str">
            <v>Consistencia macroeconómica</v>
          </cell>
          <cell r="E973" t="str">
            <v>Hacienda</v>
          </cell>
          <cell r="F973" t="str">
            <v>Fondo de Adaptación</v>
          </cell>
          <cell r="G973" t="str">
            <v>Gestión de recursos, activos y pasivos del Presupuesto General de la Nación</v>
          </cell>
          <cell r="H973">
            <v>5266</v>
          </cell>
          <cell r="I973" t="str">
            <v>Sitios críticos de transporte, en las zonas del país afectadas por el fenómeno de “La Niña” 2010-2011, reconstruidos.</v>
          </cell>
          <cell r="J973" t="str">
            <v>Producto</v>
          </cell>
          <cell r="K973" t="str">
            <v>Sectorial</v>
          </cell>
          <cell r="L973" t="str">
            <v>NO</v>
          </cell>
          <cell r="M973" t="str">
            <v>NO</v>
          </cell>
          <cell r="N973" t="str">
            <v>NO</v>
          </cell>
          <cell r="O973" t="str">
            <v>SI</v>
          </cell>
          <cell r="P973" t="str">
            <v>Sitios</v>
          </cell>
          <cell r="Q973" t="str">
            <v>Mensual</v>
          </cell>
          <cell r="R973" t="str">
            <v>Acumulado</v>
          </cell>
          <cell r="S973">
            <v>98</v>
          </cell>
          <cell r="T973">
            <v>159</v>
          </cell>
          <cell r="U973">
            <v>127</v>
          </cell>
          <cell r="V973">
            <v>8</v>
          </cell>
          <cell r="W973">
            <v>8</v>
          </cell>
          <cell r="X973">
            <v>302</v>
          </cell>
          <cell r="Y973">
            <v>38</v>
          </cell>
          <cell r="Z973">
            <v>29.920999999999999</v>
          </cell>
          <cell r="AA973">
            <v>217</v>
          </cell>
          <cell r="AB973">
            <v>71.853999999999999</v>
          </cell>
          <cell r="AC973">
            <v>42460.208333333299</v>
          </cell>
          <cell r="AD973">
            <v>42500.669454131901</v>
          </cell>
          <cell r="AE973" t="str">
            <v>Se avanzó en la ejecución de los contratos que se vienen desarrollando desde el 2015, lo que permitió finalizar 26 obras de sitios críticos adicionales, donde se resaltan la atención de (20) sitios críticos en la carretera Pipiral-Villavicencio (Meta), (4</v>
          </cell>
          <cell r="AF973">
            <v>42460.208333333299</v>
          </cell>
          <cell r="AG973">
            <v>42500.669453935203</v>
          </cell>
          <cell r="AH973" t="str">
            <v>Orlando Santiago</v>
          </cell>
          <cell r="AI973" t="str">
            <v>orlandosantiago@fondoadaptacion.gov.co</v>
          </cell>
          <cell r="AJ973">
            <v>0</v>
          </cell>
          <cell r="AK973">
            <v>42490.208333333299</v>
          </cell>
          <cell r="AL973">
            <v>17</v>
          </cell>
        </row>
        <row r="974">
          <cell r="A974">
            <v>5267</v>
          </cell>
          <cell r="B974" t="str">
            <v>Todos por un Nuevo País</v>
          </cell>
          <cell r="C974" t="str">
            <v>Consistencia macroeconómica</v>
          </cell>
          <cell r="D974" t="str">
            <v>Consistencia macroeconómica</v>
          </cell>
          <cell r="E974" t="str">
            <v>Hacienda</v>
          </cell>
          <cell r="F974" t="str">
            <v>Fondo de Adaptación</v>
          </cell>
          <cell r="G974" t="str">
            <v>Gestión de recursos, activos y pasivos del Presupuesto General de la Nación</v>
          </cell>
          <cell r="H974">
            <v>5267</v>
          </cell>
          <cell r="I974" t="str">
            <v>Sedes educativas afectadas por el fenómeno de "La Niña" 2010-2011 reconstruidas o reubicadas.</v>
          </cell>
          <cell r="J974" t="str">
            <v>Producto</v>
          </cell>
          <cell r="K974" t="str">
            <v>Sectorial</v>
          </cell>
          <cell r="L974" t="str">
            <v>NO</v>
          </cell>
          <cell r="M974" t="str">
            <v>NO</v>
          </cell>
          <cell r="N974" t="str">
            <v>NO</v>
          </cell>
          <cell r="O974" t="str">
            <v>SI</v>
          </cell>
          <cell r="P974" t="str">
            <v>Sedes</v>
          </cell>
          <cell r="Q974" t="str">
            <v>Mensual</v>
          </cell>
          <cell r="R974" t="str">
            <v>Acumulado</v>
          </cell>
          <cell r="S974">
            <v>4</v>
          </cell>
          <cell r="T974">
            <v>111</v>
          </cell>
          <cell r="U974">
            <v>198</v>
          </cell>
          <cell r="V974">
            <v>10</v>
          </cell>
          <cell r="W974">
            <v>0</v>
          </cell>
          <cell r="X974">
            <v>319</v>
          </cell>
          <cell r="Y974">
            <v>18</v>
          </cell>
          <cell r="Z974">
            <v>9.0909999999999993</v>
          </cell>
          <cell r="AA974">
            <v>60</v>
          </cell>
          <cell r="AB974">
            <v>18.809000000000001</v>
          </cell>
          <cell r="AC974">
            <v>42490.208333333299</v>
          </cell>
          <cell r="AD974">
            <v>42496.7793775463</v>
          </cell>
          <cell r="AE974" t="str">
            <v>Dentro de los proyectos desarrollados en el Sector Educación, actualmente se encuentran 61 proyectos cargados en etapa de construcción para los departamentos de Antioquia (10), Atlántico (2), Bolívar (8), Cauca (2), Córdoba (4), Cundinamarca (12), La Guaj</v>
          </cell>
          <cell r="AF974">
            <v>42490.208333333299</v>
          </cell>
          <cell r="AG974">
            <v>42496.779377395796</v>
          </cell>
          <cell r="AH974" t="str">
            <v>Frank Paipilla</v>
          </cell>
          <cell r="AI974" t="str">
            <v>frankpaipilla@fondoadaptacion.gov.co</v>
          </cell>
          <cell r="AJ974">
            <v>0</v>
          </cell>
          <cell r="AK974">
            <v>42520.208333333299</v>
          </cell>
          <cell r="AL974">
            <v>-13</v>
          </cell>
        </row>
        <row r="975">
          <cell r="A975">
            <v>5268</v>
          </cell>
          <cell r="B975" t="str">
            <v>Todos por un Nuevo País</v>
          </cell>
          <cell r="C975" t="str">
            <v>Consistencia macroeconómica</v>
          </cell>
          <cell r="D975" t="str">
            <v>Consistencia macroeconómica</v>
          </cell>
          <cell r="E975" t="str">
            <v>Hacienda</v>
          </cell>
          <cell r="F975" t="str">
            <v>Fondo de Adaptación</v>
          </cell>
          <cell r="G975" t="str">
            <v>Gestión de recursos, activos y pasivos del Presupuesto General de la Nación</v>
          </cell>
          <cell r="H975">
            <v>5268</v>
          </cell>
          <cell r="I975" t="str">
            <v>Porcentaje de avance de ejecución del plan de reasentamiento de Gramalote.</v>
          </cell>
          <cell r="J975" t="str">
            <v>Producto</v>
          </cell>
          <cell r="K975" t="str">
            <v>Sectorial</v>
          </cell>
          <cell r="L975" t="str">
            <v>NO</v>
          </cell>
          <cell r="M975" t="str">
            <v>NO</v>
          </cell>
          <cell r="N975" t="str">
            <v>NO</v>
          </cell>
          <cell r="O975" t="str">
            <v>SI</v>
          </cell>
          <cell r="P975" t="str">
            <v>Porcentaje</v>
          </cell>
          <cell r="Q975" t="str">
            <v>Mensual</v>
          </cell>
          <cell r="R975" t="str">
            <v>Acumulado</v>
          </cell>
          <cell r="S975">
            <v>26.1</v>
          </cell>
          <cell r="T975">
            <v>15</v>
          </cell>
          <cell r="U975">
            <v>28.9</v>
          </cell>
          <cell r="V975">
            <v>20</v>
          </cell>
          <cell r="W975">
            <v>10</v>
          </cell>
          <cell r="X975">
            <v>73.900000000000006</v>
          </cell>
          <cell r="Y975">
            <v>0</v>
          </cell>
          <cell r="Z975">
            <v>0</v>
          </cell>
          <cell r="AA975">
            <v>0</v>
          </cell>
          <cell r="AB975">
            <v>0</v>
          </cell>
          <cell r="AC975">
            <v>0</v>
          </cell>
          <cell r="AD975">
            <v>0</v>
          </cell>
          <cell r="AE975" t="str">
            <v>ara beneficiar a la población gramalotera, se ha avanzado en las obras que permiten ver la ejecución en el plan de reasentamiento: Después de adelantar gestiones con el contratista de urbanismo, se logó cuantificar los avances físicos que afectaban el rep</v>
          </cell>
          <cell r="AF975">
            <v>42490.208333333299</v>
          </cell>
          <cell r="AG975">
            <v>42501.797188807897</v>
          </cell>
          <cell r="AH975" t="str">
            <v>Roberto Zapata</v>
          </cell>
          <cell r="AI975" t="str">
            <v>coordinadorgramalote@fondoadaptacion.gov.co</v>
          </cell>
          <cell r="AJ975">
            <v>0</v>
          </cell>
          <cell r="AK975">
            <v>0</v>
          </cell>
          <cell r="AL975">
            <v>0</v>
          </cell>
        </row>
        <row r="976">
          <cell r="A976">
            <v>5269</v>
          </cell>
          <cell r="B976" t="str">
            <v>Todos por un Nuevo País</v>
          </cell>
          <cell r="C976" t="str">
            <v>Consistencia macroeconómica</v>
          </cell>
          <cell r="D976" t="str">
            <v>Consistencia macroeconómica</v>
          </cell>
          <cell r="E976" t="str">
            <v>Hacienda</v>
          </cell>
          <cell r="F976" t="str">
            <v>Fondo de Adaptación</v>
          </cell>
          <cell r="G976" t="str">
            <v>Gestión de recursos, activos y pasivos del Presupuesto General de la Nación</v>
          </cell>
          <cell r="H976">
            <v>5269</v>
          </cell>
          <cell r="I976" t="str">
            <v>Porcentaje de avance de ejecución del macroproyecto de reducción del riesgo de inundación en el El Jarillón del Río Cali (Distrito de Aguablanca).</v>
          </cell>
          <cell r="J976" t="str">
            <v>Producto</v>
          </cell>
          <cell r="K976" t="str">
            <v>Sectorial</v>
          </cell>
          <cell r="L976" t="str">
            <v>NO</v>
          </cell>
          <cell r="M976" t="str">
            <v>NO</v>
          </cell>
          <cell r="N976" t="str">
            <v>NO</v>
          </cell>
          <cell r="O976" t="str">
            <v>SI</v>
          </cell>
          <cell r="P976" t="str">
            <v>Porcentaje</v>
          </cell>
          <cell r="Q976" t="str">
            <v>Mensual</v>
          </cell>
          <cell r="R976" t="str">
            <v>Acumulado</v>
          </cell>
          <cell r="S976">
            <v>6.3</v>
          </cell>
          <cell r="T976">
            <v>17</v>
          </cell>
          <cell r="U976">
            <v>20</v>
          </cell>
          <cell r="V976">
            <v>31</v>
          </cell>
          <cell r="W976">
            <v>18</v>
          </cell>
          <cell r="X976">
            <v>93.7</v>
          </cell>
          <cell r="Y976">
            <v>0.43</v>
          </cell>
          <cell r="Z976">
            <v>2.15</v>
          </cell>
          <cell r="AA976">
            <v>8.83</v>
          </cell>
          <cell r="AB976">
            <v>9.4239999999999995</v>
          </cell>
          <cell r="AC976">
            <v>42490.208333333299</v>
          </cell>
          <cell r="AD976">
            <v>42496.774369178202</v>
          </cell>
          <cell r="AE976" t="str">
            <v>De acuerdo con las actividades adelantadas en desarrollo de las líneas del intervención, durante el mes de abril de 2016 el proyecto Jarillón de Cali avanzó el 0,03%, para un acumulado de 0,43% durante el 2016 y 15,13% global.</v>
          </cell>
          <cell r="AF976">
            <v>42490.208333333299</v>
          </cell>
          <cell r="AG976">
            <v>42496.774369016202</v>
          </cell>
          <cell r="AH976" t="str">
            <v>Alfredo Martinez Delgadillo</v>
          </cell>
          <cell r="AI976" t="str">
            <v>alfredomartinez@fondoadaptacion.gov.co</v>
          </cell>
          <cell r="AJ976">
            <v>0</v>
          </cell>
          <cell r="AK976">
            <v>42520.208333333299</v>
          </cell>
          <cell r="AL976">
            <v>-13</v>
          </cell>
        </row>
        <row r="977">
          <cell r="A977">
            <v>5270</v>
          </cell>
          <cell r="B977" t="str">
            <v>Todos por un Nuevo País</v>
          </cell>
          <cell r="C977" t="str">
            <v>Consistencia macroeconómica</v>
          </cell>
          <cell r="D977" t="str">
            <v>Consistencia macroeconómica</v>
          </cell>
          <cell r="E977" t="str">
            <v>Hacienda</v>
          </cell>
          <cell r="F977" t="str">
            <v>Fondo de Adaptación</v>
          </cell>
          <cell r="G977" t="str">
            <v>Gestión de recursos, activos y pasivos del Presupuesto General de la Nación</v>
          </cell>
          <cell r="H977">
            <v>5270</v>
          </cell>
          <cell r="I977" t="str">
            <v>Porcentaje de avance de ejecución del macroproyecto de restauración de los ecosistemas degradados en el área de influencia del Canal del Dique.</v>
          </cell>
          <cell r="J977" t="str">
            <v>Producto</v>
          </cell>
          <cell r="K977" t="str">
            <v>Sectorial</v>
          </cell>
          <cell r="L977" t="str">
            <v>NO</v>
          </cell>
          <cell r="M977" t="str">
            <v>NO</v>
          </cell>
          <cell r="N977" t="str">
            <v>NO</v>
          </cell>
          <cell r="O977" t="str">
            <v>SI</v>
          </cell>
          <cell r="P977" t="str">
            <v>Porcentaje</v>
          </cell>
          <cell r="Q977" t="str">
            <v>Mensual</v>
          </cell>
          <cell r="R977" t="str">
            <v>Acumulado</v>
          </cell>
          <cell r="S977">
            <v>6.5</v>
          </cell>
          <cell r="T977">
            <v>5.8</v>
          </cell>
          <cell r="U977">
            <v>7.7</v>
          </cell>
          <cell r="V977">
            <v>60</v>
          </cell>
          <cell r="W977">
            <v>0</v>
          </cell>
          <cell r="X977">
            <v>73.5</v>
          </cell>
          <cell r="Y977">
            <v>0.4</v>
          </cell>
          <cell r="Z977">
            <v>5.1950000000000003</v>
          </cell>
          <cell r="AA977">
            <v>5.6</v>
          </cell>
          <cell r="AB977">
            <v>7.6189999999999998</v>
          </cell>
          <cell r="AC977">
            <v>42490.208333333299</v>
          </cell>
          <cell r="AD977">
            <v>42501.796814432899</v>
          </cell>
          <cell r="AE977" t="str">
            <v>PLAN DE RESTAURACIÓN (Macroproyecto) Dentro de los avances en el Plan de Manejo Hidrosedimentológgico, el consultor profundiza en los análisis de los impactos económicos de la alternativa seleccionada, así como en los aspectos de diseño preliminar y de de</v>
          </cell>
          <cell r="AF977">
            <v>42490.208333333299</v>
          </cell>
          <cell r="AG977">
            <v>42501.796814270798</v>
          </cell>
          <cell r="AH977" t="str">
            <v>Gustavo Andrés Martínez Tello</v>
          </cell>
          <cell r="AI977" t="str">
            <v>gustavomartinez@fondoadaptacion.gov.co</v>
          </cell>
          <cell r="AJ977">
            <v>0</v>
          </cell>
          <cell r="AK977">
            <v>42520.208333333299</v>
          </cell>
          <cell r="AL977">
            <v>-13</v>
          </cell>
        </row>
        <row r="978">
          <cell r="A978">
            <v>5264</v>
          </cell>
          <cell r="B978" t="str">
            <v>Todos por un Nuevo País</v>
          </cell>
          <cell r="C978" t="str">
            <v>Consistencia macroeconómica</v>
          </cell>
          <cell r="D978" t="str">
            <v>Consistencia macroeconómica</v>
          </cell>
          <cell r="E978" t="str">
            <v>Hacienda</v>
          </cell>
          <cell r="F978" t="str">
            <v>Fondo de Adaptación</v>
          </cell>
          <cell r="G978" t="str">
            <v>Gestión de recursos, activos y pasivos del Presupuesto General de la Nación</v>
          </cell>
          <cell r="H978">
            <v>5264</v>
          </cell>
          <cell r="I978" t="str">
            <v>Soluciones de vivienda contratadas para las familias damnificadas por la ola invernal 2010-2011.</v>
          </cell>
          <cell r="J978" t="str">
            <v>Producto</v>
          </cell>
          <cell r="K978" t="str">
            <v>Sectorial</v>
          </cell>
          <cell r="L978" t="str">
            <v>NO</v>
          </cell>
          <cell r="M978" t="str">
            <v>NO</v>
          </cell>
          <cell r="N978" t="str">
            <v>NO</v>
          </cell>
          <cell r="O978" t="str">
            <v>SI</v>
          </cell>
          <cell r="P978" t="str">
            <v>Viviendas</v>
          </cell>
          <cell r="Q978" t="str">
            <v>Mensual</v>
          </cell>
          <cell r="R978" t="str">
            <v>Acumulado</v>
          </cell>
          <cell r="S978">
            <v>14105</v>
          </cell>
          <cell r="T978">
            <v>22755</v>
          </cell>
          <cell r="U978">
            <v>20879</v>
          </cell>
          <cell r="V978">
            <v>9375</v>
          </cell>
          <cell r="W978">
            <v>0</v>
          </cell>
          <cell r="X978">
            <v>53009</v>
          </cell>
          <cell r="Y978">
            <v>3111</v>
          </cell>
          <cell r="Z978">
            <v>14.9</v>
          </cell>
          <cell r="AA978">
            <v>23551</v>
          </cell>
          <cell r="AB978">
            <v>44.427999999999997</v>
          </cell>
          <cell r="AC978">
            <v>42490.208333333299</v>
          </cell>
          <cell r="AD978">
            <v>42501.797689351901</v>
          </cell>
          <cell r="AE978" t="str">
            <v xml:space="preserve">En el mes de abril de 2016 se contrataron 434 soluciones de vivienda del programa nacional de vivienda, llegando a un total acumulado en el año de 1.092 viviendas contratadas en lo que va corrido del año. adicional a este resultado, se consolida el nuero </v>
          </cell>
          <cell r="AF978">
            <v>42490.208333333299</v>
          </cell>
          <cell r="AG978">
            <v>42501.797689236097</v>
          </cell>
          <cell r="AH978" t="str">
            <v>Jorge Alexander Vargas Meza</v>
          </cell>
          <cell r="AI978" t="str">
            <v>alexandervargas@fondoadaptacion.gov.co</v>
          </cell>
          <cell r="AJ978">
            <v>0</v>
          </cell>
          <cell r="AK978">
            <v>42520.208333333299</v>
          </cell>
          <cell r="AL978">
            <v>-13</v>
          </cell>
        </row>
        <row r="979">
          <cell r="A979">
            <v>5259</v>
          </cell>
          <cell r="B979" t="str">
            <v>Todos por un Nuevo País</v>
          </cell>
          <cell r="C979" t="str">
            <v>Consistencia macroeconómica</v>
          </cell>
          <cell r="D979" t="str">
            <v>Consistencia macroeconómica</v>
          </cell>
          <cell r="E979" t="str">
            <v>Hacienda</v>
          </cell>
          <cell r="F979" t="str">
            <v>MINHACIENDA</v>
          </cell>
          <cell r="G979" t="str">
            <v>Gestión de recursos, activos y pasivos del Presupuesto General de la Nación</v>
          </cell>
          <cell r="H979">
            <v>5259</v>
          </cell>
          <cell r="I979" t="str">
            <v>Calificación crediticia deuda soberana</v>
          </cell>
          <cell r="J979" t="str">
            <v>Resultado</v>
          </cell>
          <cell r="K979" t="str">
            <v>Sectorial</v>
          </cell>
          <cell r="L979" t="str">
            <v>NO</v>
          </cell>
          <cell r="M979" t="str">
            <v>NO</v>
          </cell>
          <cell r="N979" t="str">
            <v>NO</v>
          </cell>
          <cell r="O979" t="str">
            <v>SI</v>
          </cell>
          <cell r="P979" t="str">
            <v>Porcentaje</v>
          </cell>
          <cell r="Q979" t="str">
            <v>Anual</v>
          </cell>
          <cell r="R979" t="str">
            <v>Acumulado</v>
          </cell>
          <cell r="S979">
            <v>0</v>
          </cell>
          <cell r="T979">
            <v>0</v>
          </cell>
          <cell r="U979">
            <v>0</v>
          </cell>
          <cell r="V979">
            <v>0</v>
          </cell>
          <cell r="W979">
            <v>100</v>
          </cell>
          <cell r="X979">
            <v>100</v>
          </cell>
          <cell r="Y979">
            <v>0</v>
          </cell>
          <cell r="Z979">
            <v>0</v>
          </cell>
          <cell r="AA979">
            <v>0</v>
          </cell>
          <cell r="AB979">
            <v>0</v>
          </cell>
          <cell r="AC979">
            <v>0</v>
          </cell>
          <cell r="AD979">
            <v>0</v>
          </cell>
          <cell r="AE979">
            <v>0</v>
          </cell>
          <cell r="AF979">
            <v>0</v>
          </cell>
          <cell r="AG979">
            <v>0</v>
          </cell>
          <cell r="AH979" t="str">
            <v>Cristhian Prado Castillo</v>
          </cell>
          <cell r="AI979" t="str">
            <v>crprado@minhacienda.gov.co</v>
          </cell>
          <cell r="AJ979">
            <v>80</v>
          </cell>
          <cell r="AK979">
            <v>0</v>
          </cell>
          <cell r="AL979">
            <v>0</v>
          </cell>
        </row>
        <row r="980">
          <cell r="A980">
            <v>4392</v>
          </cell>
          <cell r="B980" t="str">
            <v>Todos por un Nuevo País</v>
          </cell>
          <cell r="C980" t="str">
            <v>Consistencia macroeconómica</v>
          </cell>
          <cell r="D980" t="str">
            <v>Consistencia macroeconómica</v>
          </cell>
          <cell r="E980" t="str">
            <v>Hacienda</v>
          </cell>
          <cell r="F980" t="str">
            <v>MINHACIENDA</v>
          </cell>
          <cell r="G980" t="str">
            <v>Gestión de recursos, activos y pasivos del Presupuesto General de la Nación</v>
          </cell>
          <cell r="H980">
            <v>4392</v>
          </cell>
          <cell r="I980" t="str">
            <v>Crecimiento real del Producto Interno Bruto</v>
          </cell>
          <cell r="J980" t="str">
            <v>Resultado</v>
          </cell>
          <cell r="K980" t="str">
            <v>Sectorial</v>
          </cell>
          <cell r="L980" t="str">
            <v>SI</v>
          </cell>
          <cell r="M980" t="str">
            <v>NO</v>
          </cell>
          <cell r="N980" t="str">
            <v>NO</v>
          </cell>
          <cell r="O980" t="str">
            <v>SI</v>
          </cell>
          <cell r="P980" t="str">
            <v>Porcentaje</v>
          </cell>
          <cell r="Q980" t="str">
            <v>Trimestral</v>
          </cell>
          <cell r="R980" t="str">
            <v>Stock</v>
          </cell>
          <cell r="S980">
            <v>4.2</v>
          </cell>
          <cell r="T980">
            <v>3.6</v>
          </cell>
          <cell r="U980">
            <v>3.8</v>
          </cell>
          <cell r="V980">
            <v>4.2</v>
          </cell>
          <cell r="W980">
            <v>4.3</v>
          </cell>
          <cell r="X980">
            <v>4.3</v>
          </cell>
          <cell r="Y980">
            <v>0</v>
          </cell>
          <cell r="Z980">
            <v>0</v>
          </cell>
          <cell r="AA980">
            <v>0</v>
          </cell>
          <cell r="AB980">
            <v>0</v>
          </cell>
          <cell r="AC980">
            <v>0</v>
          </cell>
          <cell r="AD980">
            <v>0</v>
          </cell>
          <cell r="AE980" t="str">
            <v>Para el presente periodo no se publican datos ya que la información es trimestral y se genera con tres meses de rezago.</v>
          </cell>
          <cell r="AF980">
            <v>42490.208333333299</v>
          </cell>
          <cell r="AG980">
            <v>42503.644005243099</v>
          </cell>
          <cell r="AH980" t="str">
            <v>María Lucía Flórez Jiménez</v>
          </cell>
          <cell r="AI980" t="str">
            <v>mflorez@minhacienda.gov.co</v>
          </cell>
          <cell r="AJ980">
            <v>80</v>
          </cell>
          <cell r="AK980">
            <v>0</v>
          </cell>
          <cell r="AL980">
            <v>0</v>
          </cell>
        </row>
        <row r="981">
          <cell r="A981">
            <v>4393</v>
          </cell>
          <cell r="B981" t="str">
            <v>Todos por un Nuevo País</v>
          </cell>
          <cell r="C981" t="str">
            <v>Consistencia macroeconómica</v>
          </cell>
          <cell r="D981" t="str">
            <v>Consistencia macroeconómica</v>
          </cell>
          <cell r="E981" t="str">
            <v>Hacienda</v>
          </cell>
          <cell r="F981" t="str">
            <v>MINHACIENDA</v>
          </cell>
          <cell r="G981" t="str">
            <v>Gestión de recursos, activos y pasivos del Presupuesto General de la Nación</v>
          </cell>
          <cell r="H981">
            <v>4393</v>
          </cell>
          <cell r="I981" t="str">
            <v>Balance fiscal estructural del Gobierno Nacional Central (% del PIB)</v>
          </cell>
          <cell r="J981" t="str">
            <v>Resultado</v>
          </cell>
          <cell r="K981" t="str">
            <v>Sectorial</v>
          </cell>
          <cell r="L981" t="str">
            <v>SI</v>
          </cell>
          <cell r="M981" t="str">
            <v>NO</v>
          </cell>
          <cell r="N981" t="str">
            <v>NO</v>
          </cell>
          <cell r="O981" t="str">
            <v>SI</v>
          </cell>
          <cell r="P981" t="str">
            <v>Porcentaje</v>
          </cell>
          <cell r="Q981" t="str">
            <v>Trimestral</v>
          </cell>
          <cell r="R981" t="str">
            <v>Stock</v>
          </cell>
          <cell r="S981">
            <v>-2.2999999999999998</v>
          </cell>
          <cell r="T981">
            <v>-2.2000000000000002</v>
          </cell>
          <cell r="U981">
            <v>-2.1</v>
          </cell>
          <cell r="V981">
            <v>-2</v>
          </cell>
          <cell r="W981">
            <v>-1.9</v>
          </cell>
          <cell r="X981">
            <v>-1.9</v>
          </cell>
          <cell r="Y981">
            <v>0</v>
          </cell>
          <cell r="Z981">
            <v>0</v>
          </cell>
          <cell r="AA981">
            <v>0</v>
          </cell>
          <cell r="AB981">
            <v>0</v>
          </cell>
          <cell r="AC981">
            <v>0</v>
          </cell>
          <cell r="AD981">
            <v>0</v>
          </cell>
          <cell r="AE981" t="str">
            <v>El indicador tiene un rezago de 120 días.</v>
          </cell>
          <cell r="AF981">
            <v>42460.208333333299</v>
          </cell>
          <cell r="AG981">
            <v>42496.426759872702</v>
          </cell>
          <cell r="AH981" t="str">
            <v>Emilio Wills Valderrama</v>
          </cell>
          <cell r="AI981" t="str">
            <v>ewills@minhacienda.gov.co</v>
          </cell>
          <cell r="AJ981">
            <v>120</v>
          </cell>
          <cell r="AK981">
            <v>0</v>
          </cell>
          <cell r="AL981">
            <v>0</v>
          </cell>
        </row>
        <row r="982">
          <cell r="A982">
            <v>4394</v>
          </cell>
          <cell r="B982" t="str">
            <v>Todos por un Nuevo País</v>
          </cell>
          <cell r="C982" t="str">
            <v>Consistencia macroeconómica</v>
          </cell>
          <cell r="D982" t="str">
            <v>Consistencia macroeconómica</v>
          </cell>
          <cell r="E982" t="str">
            <v>Hacienda</v>
          </cell>
          <cell r="F982" t="str">
            <v>MINHACIENDA</v>
          </cell>
          <cell r="G982" t="str">
            <v>Gestión de recursos, activos y pasivos del Presupuesto General de la Nación</v>
          </cell>
          <cell r="H982">
            <v>4394</v>
          </cell>
          <cell r="I982" t="str">
            <v>Balance Fiscal del Sector Público Consolidado (% del PIB)</v>
          </cell>
          <cell r="J982" t="str">
            <v>Resultado</v>
          </cell>
          <cell r="K982" t="str">
            <v>Sectorial</v>
          </cell>
          <cell r="L982" t="str">
            <v>SI</v>
          </cell>
          <cell r="M982" t="str">
            <v>NO</v>
          </cell>
          <cell r="N982" t="str">
            <v>NO</v>
          </cell>
          <cell r="O982" t="str">
            <v>SI</v>
          </cell>
          <cell r="P982" t="str">
            <v>Porcentaje</v>
          </cell>
          <cell r="Q982" t="str">
            <v>Trimestral</v>
          </cell>
          <cell r="R982" t="str">
            <v>Stock</v>
          </cell>
          <cell r="S982">
            <v>-2.1</v>
          </cell>
          <cell r="T982">
            <v>-2.1</v>
          </cell>
          <cell r="U982">
            <v>-1.5</v>
          </cell>
          <cell r="V982">
            <v>-1.3</v>
          </cell>
          <cell r="W982">
            <v>-1.2</v>
          </cell>
          <cell r="X982">
            <v>-1.2</v>
          </cell>
          <cell r="Y982">
            <v>0</v>
          </cell>
          <cell r="Z982">
            <v>0</v>
          </cell>
          <cell r="AA982">
            <v>0</v>
          </cell>
          <cell r="AB982">
            <v>0</v>
          </cell>
          <cell r="AC982">
            <v>0</v>
          </cell>
          <cell r="AD982">
            <v>0</v>
          </cell>
          <cell r="AE982" t="str">
            <v xml:space="preserve">La información tiene un rezago de 120 días. </v>
          </cell>
          <cell r="AF982">
            <v>42460.208333333299</v>
          </cell>
          <cell r="AG982">
            <v>42500.663832025501</v>
          </cell>
          <cell r="AH982" t="str">
            <v>Emilio Wills Valderrama</v>
          </cell>
          <cell r="AI982" t="str">
            <v>ewills@minhacienda.gov.co</v>
          </cell>
          <cell r="AJ982">
            <v>120</v>
          </cell>
          <cell r="AK982">
            <v>0</v>
          </cell>
          <cell r="AL982">
            <v>0</v>
          </cell>
        </row>
        <row r="983">
          <cell r="A983">
            <v>4395</v>
          </cell>
          <cell r="B983" t="str">
            <v>Todos por un Nuevo País</v>
          </cell>
          <cell r="C983" t="str">
            <v>Consistencia macroeconómica</v>
          </cell>
          <cell r="D983" t="str">
            <v>Consistencia macroeconómica</v>
          </cell>
          <cell r="E983" t="str">
            <v>Hacienda</v>
          </cell>
          <cell r="F983" t="str">
            <v>MINHACIENDA</v>
          </cell>
          <cell r="G983" t="str">
            <v>Gestión de recursos, activos y pasivos del Presupuesto General de la Nación</v>
          </cell>
          <cell r="H983">
            <v>4395</v>
          </cell>
          <cell r="I983" t="str">
            <v>Balance Primario del Sector Público No Financiero (% del PIB)</v>
          </cell>
          <cell r="J983" t="str">
            <v>Resultado</v>
          </cell>
          <cell r="K983" t="str">
            <v>Sectorial</v>
          </cell>
          <cell r="L983" t="str">
            <v>SI</v>
          </cell>
          <cell r="M983" t="str">
            <v>NO</v>
          </cell>
          <cell r="N983" t="str">
            <v>NO</v>
          </cell>
          <cell r="O983" t="str">
            <v>SI</v>
          </cell>
          <cell r="P983" t="str">
            <v>Porcentaje</v>
          </cell>
          <cell r="Q983" t="str">
            <v>Trimestral</v>
          </cell>
          <cell r="R983" t="str">
            <v>Stock</v>
          </cell>
          <cell r="S983">
            <v>0.7</v>
          </cell>
          <cell r="T983">
            <v>0.7</v>
          </cell>
          <cell r="U983">
            <v>1</v>
          </cell>
          <cell r="V983">
            <v>1.2</v>
          </cell>
          <cell r="W983">
            <v>1.3</v>
          </cell>
          <cell r="X983">
            <v>1.3</v>
          </cell>
          <cell r="Y983">
            <v>0</v>
          </cell>
          <cell r="Z983">
            <v>0</v>
          </cell>
          <cell r="AA983">
            <v>0</v>
          </cell>
          <cell r="AB983">
            <v>0</v>
          </cell>
          <cell r="AC983">
            <v>0</v>
          </cell>
          <cell r="AD983">
            <v>0</v>
          </cell>
          <cell r="AE983" t="str">
            <v>El indicador se reporta de manera trimestral.</v>
          </cell>
          <cell r="AF983">
            <v>42400.208333333299</v>
          </cell>
          <cell r="AG983">
            <v>42439.700047719904</v>
          </cell>
          <cell r="AH983" t="str">
            <v>Emilio Wills Valderrama</v>
          </cell>
          <cell r="AI983" t="str">
            <v>ewills@minhacienda.gov.co</v>
          </cell>
          <cell r="AJ983">
            <v>120</v>
          </cell>
          <cell r="AK983">
            <v>0</v>
          </cell>
          <cell r="AL983">
            <v>0</v>
          </cell>
        </row>
        <row r="984">
          <cell r="A984">
            <v>5272</v>
          </cell>
          <cell r="B984" t="str">
            <v>Todos por un Nuevo País</v>
          </cell>
          <cell r="C984" t="str">
            <v>Consistencia macroeconómica</v>
          </cell>
          <cell r="D984" t="str">
            <v>Consistencia macroeconómica</v>
          </cell>
          <cell r="E984" t="str">
            <v>Hacienda</v>
          </cell>
          <cell r="F984" t="str">
            <v>SAE</v>
          </cell>
          <cell r="G984" t="str">
            <v>Fortalecimiento del recaudo y la sostenibilidad fiscal</v>
          </cell>
          <cell r="H984">
            <v>5272</v>
          </cell>
          <cell r="I984" t="str">
            <v>Activos que registran productividad a cargo de la Sociedad de Activos Especiales</v>
          </cell>
          <cell r="J984" t="str">
            <v>Resultado</v>
          </cell>
          <cell r="K984" t="str">
            <v>Sectorial</v>
          </cell>
          <cell r="L984" t="str">
            <v>NO</v>
          </cell>
          <cell r="M984" t="str">
            <v>NO</v>
          </cell>
          <cell r="N984" t="str">
            <v>NO</v>
          </cell>
          <cell r="O984" t="str">
            <v>SI</v>
          </cell>
          <cell r="P984" t="str">
            <v>Activos</v>
          </cell>
          <cell r="Q984" t="str">
            <v>Trimestral</v>
          </cell>
          <cell r="R984" t="str">
            <v>Capacidad</v>
          </cell>
          <cell r="S984">
            <v>5312</v>
          </cell>
          <cell r="T984">
            <v>5601</v>
          </cell>
          <cell r="U984">
            <v>6380</v>
          </cell>
          <cell r="V984">
            <v>7405</v>
          </cell>
          <cell r="W984">
            <v>8432</v>
          </cell>
          <cell r="X984">
            <v>8432</v>
          </cell>
          <cell r="Y984">
            <v>4483</v>
          </cell>
          <cell r="Z984">
            <v>0</v>
          </cell>
          <cell r="AA984">
            <v>4483</v>
          </cell>
          <cell r="AB984">
            <v>0</v>
          </cell>
          <cell r="AC984">
            <v>42460.208333333299</v>
          </cell>
          <cell r="AD984">
            <v>42506.6024012384</v>
          </cell>
          <cell r="AE984" t="str">
            <v>La cantidad de activos productivos se desagrega de la siguiente forma: • Inmuebles con contrato de arrendamiento en mecanismo de administración de Administración Directa 1592 • Inmuebles con contrato de arrendamiento en mecanismo de administración de Depo</v>
          </cell>
          <cell r="AF984">
            <v>42460.208333333299</v>
          </cell>
          <cell r="AG984">
            <v>42501.786052430602</v>
          </cell>
          <cell r="AH984" t="str">
            <v>Maria Virginia Torres de Cristancho</v>
          </cell>
          <cell r="AI984" t="str">
            <v>mtorres@saesas.gov.co</v>
          </cell>
          <cell r="AJ984">
            <v>10</v>
          </cell>
          <cell r="AK984">
            <v>42551.208333333299</v>
          </cell>
          <cell r="AL984">
            <v>-53</v>
          </cell>
        </row>
        <row r="985">
          <cell r="A985">
            <v>5273</v>
          </cell>
          <cell r="B985" t="str">
            <v>Todos por un Nuevo País</v>
          </cell>
          <cell r="C985" t="str">
            <v>Consistencia macroeconómica</v>
          </cell>
          <cell r="D985" t="str">
            <v>Consistencia macroeconómica</v>
          </cell>
          <cell r="E985" t="str">
            <v>Hacienda</v>
          </cell>
          <cell r="F985" t="str">
            <v>SAE</v>
          </cell>
          <cell r="G985" t="str">
            <v>Fortalecimiento del recaudo y la sostenibilidad fiscal</v>
          </cell>
          <cell r="H985">
            <v>5273</v>
          </cell>
          <cell r="I985" t="str">
            <v>Activos saneados para comercializar a cargo de la Sociedad de Activos Especiales</v>
          </cell>
          <cell r="J985" t="str">
            <v>Resultado</v>
          </cell>
          <cell r="K985" t="str">
            <v>Sectorial</v>
          </cell>
          <cell r="L985" t="str">
            <v>NO</v>
          </cell>
          <cell r="M985" t="str">
            <v>NO</v>
          </cell>
          <cell r="N985" t="str">
            <v>NO</v>
          </cell>
          <cell r="O985" t="str">
            <v>SI</v>
          </cell>
          <cell r="P985" t="str">
            <v>Activos</v>
          </cell>
          <cell r="Q985" t="str">
            <v>Trimestral</v>
          </cell>
          <cell r="R985" t="str">
            <v>Acumulado</v>
          </cell>
          <cell r="S985">
            <v>1179</v>
          </cell>
          <cell r="T985">
            <v>1572</v>
          </cell>
          <cell r="U985">
            <v>1042</v>
          </cell>
          <cell r="V985">
            <v>535</v>
          </cell>
          <cell r="W985">
            <v>223</v>
          </cell>
          <cell r="X985">
            <v>3372</v>
          </cell>
          <cell r="Y985">
            <v>3795</v>
          </cell>
          <cell r="Z985">
            <v>100</v>
          </cell>
          <cell r="AA985">
            <v>6413</v>
          </cell>
          <cell r="AB985">
            <v>100</v>
          </cell>
          <cell r="AC985">
            <v>42460.208333333299</v>
          </cell>
          <cell r="AD985">
            <v>42506.605211111098</v>
          </cell>
          <cell r="AE985" t="str">
            <v xml:space="preserve">La cantidad de activos saneados para comercialización: • Inmuebles - 1722 • Muebles - 2069 • Sociedades Activas - 4 • Establecimiento de comercio - No se cuenta con establecimientos de comercio listos para comercializar </v>
          </cell>
          <cell r="AF985">
            <v>42460.208333333299</v>
          </cell>
          <cell r="AG985">
            <v>42501.786510335602</v>
          </cell>
          <cell r="AH985" t="str">
            <v>Maria Virginia Torres de Cristancho</v>
          </cell>
          <cell r="AI985" t="str">
            <v>mtorres@saesas.gov.co</v>
          </cell>
          <cell r="AJ985">
            <v>10</v>
          </cell>
          <cell r="AK985">
            <v>42551.208333333299</v>
          </cell>
          <cell r="AL985">
            <v>-53</v>
          </cell>
        </row>
        <row r="986">
          <cell r="A986">
            <v>5261</v>
          </cell>
          <cell r="B986" t="str">
            <v>Todos por un Nuevo País</v>
          </cell>
          <cell r="C986" t="str">
            <v>Consistencia macroeconómica</v>
          </cell>
          <cell r="D986" t="str">
            <v>Consistencia macroeconómica</v>
          </cell>
          <cell r="E986" t="str">
            <v>Hacienda</v>
          </cell>
          <cell r="F986" t="str">
            <v>UGPP</v>
          </cell>
          <cell r="G986" t="str">
            <v>Fortalecimiento del recaudo y la sostenibilidad fiscal</v>
          </cell>
          <cell r="H986">
            <v>5261</v>
          </cell>
          <cell r="I986" t="str">
            <v>Tasa de evasión de parafiscales UGPP</v>
          </cell>
          <cell r="J986" t="str">
            <v>Resultado</v>
          </cell>
          <cell r="K986" t="str">
            <v>Sectorial</v>
          </cell>
          <cell r="L986" t="str">
            <v>NO</v>
          </cell>
          <cell r="M986" t="str">
            <v>NO</v>
          </cell>
          <cell r="N986" t="str">
            <v>NO</v>
          </cell>
          <cell r="O986" t="str">
            <v>SI</v>
          </cell>
          <cell r="P986" t="str">
            <v>Porcentaje</v>
          </cell>
          <cell r="Q986" t="str">
            <v>Anual</v>
          </cell>
          <cell r="R986" t="str">
            <v>Reducción</v>
          </cell>
          <cell r="S986">
            <v>24</v>
          </cell>
          <cell r="T986">
            <v>22</v>
          </cell>
          <cell r="U986">
            <v>0</v>
          </cell>
          <cell r="V986">
            <v>0</v>
          </cell>
          <cell r="W986">
            <v>18</v>
          </cell>
          <cell r="X986">
            <v>18</v>
          </cell>
          <cell r="Y986">
            <v>0</v>
          </cell>
          <cell r="Z986">
            <v>0</v>
          </cell>
          <cell r="AA986">
            <v>0</v>
          </cell>
          <cell r="AB986">
            <v>0</v>
          </cell>
          <cell r="AC986">
            <v>0</v>
          </cell>
          <cell r="AD986">
            <v>0</v>
          </cell>
          <cell r="AE986" t="str">
            <v>Finalización del cálculo de la evasión 2015 y comparación de la evolución 2012 - 2015.</v>
          </cell>
          <cell r="AF986">
            <v>42490.208333333299</v>
          </cell>
          <cell r="AG986">
            <v>42503.650161493097</v>
          </cell>
          <cell r="AH986" t="str">
            <v>Maximino Sossa Fajardo</v>
          </cell>
          <cell r="AI986" t="str">
            <v>msosa@ugpp.gov.co</v>
          </cell>
          <cell r="AJ986">
            <v>160</v>
          </cell>
          <cell r="AK986">
            <v>0</v>
          </cell>
          <cell r="AL986">
            <v>0</v>
          </cell>
        </row>
        <row r="987">
          <cell r="A987">
            <v>4406</v>
          </cell>
          <cell r="B987" t="str">
            <v>Todos por un Nuevo País</v>
          </cell>
          <cell r="C987" t="str">
            <v>Consistencia macroeconómica</v>
          </cell>
          <cell r="D987" t="str">
            <v>Consistencia macroeconómica</v>
          </cell>
          <cell r="E987" t="str">
            <v>Hacienda</v>
          </cell>
          <cell r="F987" t="str">
            <v>URF</v>
          </cell>
          <cell r="G987" t="str">
            <v>Fortalecimiento del recaudo y la sostenibilidad fiscal</v>
          </cell>
          <cell r="H987">
            <v>4406</v>
          </cell>
          <cell r="I987" t="str">
            <v>Porcentaje de adultos con una cuenta de ahorros activa</v>
          </cell>
          <cell r="J987" t="str">
            <v>Resultado</v>
          </cell>
          <cell r="K987" t="str">
            <v>Sectorial</v>
          </cell>
          <cell r="L987" t="str">
            <v>SI</v>
          </cell>
          <cell r="M987" t="str">
            <v>NO</v>
          </cell>
          <cell r="N987" t="str">
            <v>NO</v>
          </cell>
          <cell r="O987" t="str">
            <v>SI</v>
          </cell>
          <cell r="P987" t="str">
            <v>Porcentaje</v>
          </cell>
          <cell r="Q987" t="str">
            <v>Trimestral</v>
          </cell>
          <cell r="R987" t="str">
            <v>Capacidad</v>
          </cell>
          <cell r="S987">
            <v>52.9</v>
          </cell>
          <cell r="T987">
            <v>54.2</v>
          </cell>
          <cell r="U987">
            <v>56.6</v>
          </cell>
          <cell r="V987">
            <v>60.2</v>
          </cell>
          <cell r="W987">
            <v>65</v>
          </cell>
          <cell r="X987">
            <v>65</v>
          </cell>
          <cell r="Y987">
            <v>0</v>
          </cell>
          <cell r="Z987">
            <v>0</v>
          </cell>
          <cell r="AA987">
            <v>0</v>
          </cell>
          <cell r="AB987">
            <v>0</v>
          </cell>
          <cell r="AC987">
            <v>0</v>
          </cell>
          <cell r="AD987">
            <v>0</v>
          </cell>
          <cell r="AE987" t="str">
            <v>Con corte a Marzo de 2016 no se cuenta con la información para estimar el número de cuentas de ahorros activa.</v>
          </cell>
          <cell r="AF987">
            <v>42460.208333333299</v>
          </cell>
          <cell r="AG987">
            <v>42500.663089351903</v>
          </cell>
          <cell r="AH987" t="str">
            <v>Maria Del Pilar Galindo Vergara</v>
          </cell>
          <cell r="AI987" t="str">
            <v xml:space="preserve">mgalindo@urf.gov.co </v>
          </cell>
          <cell r="AJ987">
            <v>90</v>
          </cell>
          <cell r="AK987">
            <v>0</v>
          </cell>
          <cell r="AL987">
            <v>0</v>
          </cell>
        </row>
        <row r="988">
          <cell r="A988">
            <v>5263</v>
          </cell>
          <cell r="B988" t="str">
            <v>Todos por un Nuevo País</v>
          </cell>
          <cell r="C988" t="str">
            <v>Consistencia macroeconómica</v>
          </cell>
          <cell r="D988" t="str">
            <v>Consistencia macroeconómica</v>
          </cell>
          <cell r="E988" t="str">
            <v>Hacienda</v>
          </cell>
          <cell r="F988" t="str">
            <v>URF</v>
          </cell>
          <cell r="G988" t="str">
            <v>Gestión de recursos, activos y pasivos del Presupuesto General de la Nación</v>
          </cell>
          <cell r="H988">
            <v>5263</v>
          </cell>
          <cell r="I988" t="str">
            <v>Cuota por millón de pesos de crédito hipotecario no VIS</v>
          </cell>
          <cell r="J988" t="str">
            <v>Producto</v>
          </cell>
          <cell r="K988" t="str">
            <v>Sectorial</v>
          </cell>
          <cell r="L988" t="str">
            <v>NO</v>
          </cell>
          <cell r="M988" t="str">
            <v>NO</v>
          </cell>
          <cell r="N988" t="str">
            <v>NO</v>
          </cell>
          <cell r="O988" t="str">
            <v>SI</v>
          </cell>
          <cell r="P988" t="str">
            <v>Pesos</v>
          </cell>
          <cell r="Q988" t="str">
            <v>Anual</v>
          </cell>
          <cell r="R988" t="str">
            <v>Reducción</v>
          </cell>
          <cell r="S988">
            <v>11038</v>
          </cell>
          <cell r="T988">
            <v>10875</v>
          </cell>
          <cell r="U988">
            <v>11050</v>
          </cell>
          <cell r="V988">
            <v>10653</v>
          </cell>
          <cell r="W988">
            <v>10549</v>
          </cell>
          <cell r="X988">
            <v>10549</v>
          </cell>
          <cell r="Y988">
            <v>0</v>
          </cell>
          <cell r="Z988">
            <v>0</v>
          </cell>
          <cell r="AA988">
            <v>0</v>
          </cell>
          <cell r="AB988">
            <v>0</v>
          </cell>
          <cell r="AC988">
            <v>0</v>
          </cell>
          <cell r="AD988">
            <v>0</v>
          </cell>
          <cell r="AE988" t="str">
            <v>El indicador es anual. No se cuenta con la información primaria para hacer el cálculo del indicador. Se realiza un análisis de las variables del sector.</v>
          </cell>
          <cell r="AF988">
            <v>42460.208333333299</v>
          </cell>
          <cell r="AG988">
            <v>42500.663587118099</v>
          </cell>
          <cell r="AH988" t="str">
            <v>Oscar Gonzalo Martinez Amaya</v>
          </cell>
          <cell r="AI988" t="str">
            <v>omartine@urf.gov.co</v>
          </cell>
          <cell r="AJ988">
            <v>90</v>
          </cell>
          <cell r="AK988">
            <v>0</v>
          </cell>
          <cell r="AL988">
            <v>0</v>
          </cell>
        </row>
        <row r="989">
          <cell r="A989">
            <v>4407</v>
          </cell>
          <cell r="B989" t="str">
            <v>Todos por un Nuevo País</v>
          </cell>
          <cell r="C989" t="str">
            <v>Consistencia macroeconómica</v>
          </cell>
          <cell r="D989" t="str">
            <v>Consistencia macroeconómica</v>
          </cell>
          <cell r="E989" t="str">
            <v>Hacienda</v>
          </cell>
          <cell r="F989" t="str">
            <v>URF</v>
          </cell>
          <cell r="G989" t="str">
            <v>Gestión de recursos, activos y pasivos del Presupuesto General de la Nación</v>
          </cell>
          <cell r="H989">
            <v>4407</v>
          </cell>
          <cell r="I989" t="str">
            <v>Índice de efectivo</v>
          </cell>
          <cell r="J989" t="str">
            <v>Resultado</v>
          </cell>
          <cell r="K989" t="str">
            <v>Sectorial</v>
          </cell>
          <cell r="L989" t="str">
            <v>SI</v>
          </cell>
          <cell r="M989" t="str">
            <v>NO</v>
          </cell>
          <cell r="N989" t="str">
            <v>NO</v>
          </cell>
          <cell r="O989" t="str">
            <v>SI</v>
          </cell>
          <cell r="P989" t="str">
            <v>Porcentaje</v>
          </cell>
          <cell r="Q989" t="str">
            <v>Anual</v>
          </cell>
          <cell r="R989" t="str">
            <v>Reducción</v>
          </cell>
          <cell r="S989">
            <v>11.7</v>
          </cell>
          <cell r="T989">
            <v>11.4</v>
          </cell>
          <cell r="U989">
            <v>10.7</v>
          </cell>
          <cell r="V989">
            <v>9.8000000000000007</v>
          </cell>
          <cell r="W989">
            <v>8.5</v>
          </cell>
          <cell r="X989">
            <v>8.5</v>
          </cell>
          <cell r="Y989">
            <v>0</v>
          </cell>
          <cell r="Z989">
            <v>0</v>
          </cell>
          <cell r="AA989">
            <v>0</v>
          </cell>
          <cell r="AB989">
            <v>0</v>
          </cell>
          <cell r="AC989">
            <v>0</v>
          </cell>
          <cell r="AD989">
            <v>0</v>
          </cell>
          <cell r="AE989" t="str">
            <v xml:space="preserve">Con corte a Abril de 2016 no se tiene información para estimar el indicador de efectivo. </v>
          </cell>
          <cell r="AF989">
            <v>42490.208333333299</v>
          </cell>
          <cell r="AG989">
            <v>42503.646834803199</v>
          </cell>
          <cell r="AH989" t="str">
            <v>Maria Del Pilar Galindo Vergara</v>
          </cell>
          <cell r="AI989" t="str">
            <v xml:space="preserve">mgalindo@urf.gov.co </v>
          </cell>
          <cell r="AJ989">
            <v>30</v>
          </cell>
          <cell r="AK989">
            <v>0</v>
          </cell>
          <cell r="AL989">
            <v>0</v>
          </cell>
        </row>
        <row r="990">
          <cell r="A990">
            <v>4402</v>
          </cell>
          <cell r="B990" t="str">
            <v>Todos por un Nuevo País</v>
          </cell>
          <cell r="C990" t="str">
            <v>Consistencia macroeconómica</v>
          </cell>
          <cell r="D990" t="str">
            <v>Consistencia macroeconómica</v>
          </cell>
          <cell r="E990" t="str">
            <v>Hacienda</v>
          </cell>
          <cell r="F990" t="str">
            <v>URF</v>
          </cell>
          <cell r="G990" t="str">
            <v>Fortalecimiento del recaudo y la sostenibilidad fiscal</v>
          </cell>
          <cell r="H990">
            <v>4402</v>
          </cell>
          <cell r="I990" t="str">
            <v>Fuentes de financiación mercado de capitales como % del PIB</v>
          </cell>
          <cell r="J990" t="str">
            <v>Resultado</v>
          </cell>
          <cell r="K990" t="str">
            <v>Sectorial</v>
          </cell>
          <cell r="L990" t="str">
            <v>SI</v>
          </cell>
          <cell r="M990" t="str">
            <v>NO</v>
          </cell>
          <cell r="N990" t="str">
            <v>NO</v>
          </cell>
          <cell r="O990" t="str">
            <v>SI</v>
          </cell>
          <cell r="P990" t="str">
            <v>Porcentaje</v>
          </cell>
          <cell r="Q990" t="str">
            <v>Anual</v>
          </cell>
          <cell r="R990" t="str">
            <v>Capacidad</v>
          </cell>
          <cell r="S990">
            <v>64.8</v>
          </cell>
          <cell r="T990">
            <v>66</v>
          </cell>
          <cell r="U990">
            <v>68</v>
          </cell>
          <cell r="V990">
            <v>71</v>
          </cell>
          <cell r="W990">
            <v>75</v>
          </cell>
          <cell r="X990">
            <v>75</v>
          </cell>
          <cell r="Y990">
            <v>0</v>
          </cell>
          <cell r="Z990">
            <v>0</v>
          </cell>
          <cell r="AA990">
            <v>0</v>
          </cell>
          <cell r="AB990">
            <v>0</v>
          </cell>
          <cell r="AC990">
            <v>0</v>
          </cell>
          <cell r="AD990">
            <v>0</v>
          </cell>
          <cell r="AE990" t="str">
            <v>No es posible estimar el indicador debido a que no se conoce el valor nominal del Producto Interno Bruto anual para el año 2016.</v>
          </cell>
          <cell r="AF990">
            <v>42490.208333333299</v>
          </cell>
          <cell r="AG990">
            <v>42503.650590277801</v>
          </cell>
          <cell r="AH990" t="str">
            <v>Maria Del Pilar Galindo Vergara</v>
          </cell>
          <cell r="AI990" t="str">
            <v xml:space="preserve">mgalindo@urf.gov.co </v>
          </cell>
          <cell r="AJ990">
            <v>90</v>
          </cell>
          <cell r="AK990">
            <v>0</v>
          </cell>
          <cell r="AL990">
            <v>0</v>
          </cell>
        </row>
        <row r="991">
          <cell r="A991">
            <v>4403</v>
          </cell>
          <cell r="B991" t="str">
            <v>Todos por un Nuevo País</v>
          </cell>
          <cell r="C991" t="str">
            <v>Consistencia macroeconómica</v>
          </cell>
          <cell r="D991" t="str">
            <v>Consistencia macroeconómica</v>
          </cell>
          <cell r="E991" t="str">
            <v>Hacienda</v>
          </cell>
          <cell r="F991" t="str">
            <v>URF</v>
          </cell>
          <cell r="G991" t="str">
            <v>Fortalecimiento del recaudo y la sostenibilidad fiscal</v>
          </cell>
          <cell r="H991">
            <v>4403</v>
          </cell>
          <cell r="I991" t="str">
            <v>Emisores del segundo mercado</v>
          </cell>
          <cell r="J991" t="str">
            <v>Resultado</v>
          </cell>
          <cell r="K991" t="str">
            <v>Sectorial</v>
          </cell>
          <cell r="L991" t="str">
            <v>SI</v>
          </cell>
          <cell r="M991" t="str">
            <v>NO</v>
          </cell>
          <cell r="N991" t="str">
            <v>NO</v>
          </cell>
          <cell r="O991" t="str">
            <v>SI</v>
          </cell>
          <cell r="P991" t="str">
            <v>Pendiente</v>
          </cell>
          <cell r="Q991" t="str">
            <v>Trimestral</v>
          </cell>
          <cell r="R991" t="str">
            <v>Stock</v>
          </cell>
          <cell r="S991">
            <v>1</v>
          </cell>
          <cell r="T991">
            <v>1</v>
          </cell>
          <cell r="U991">
            <v>3</v>
          </cell>
          <cell r="V991">
            <v>6</v>
          </cell>
          <cell r="W991">
            <v>10</v>
          </cell>
          <cell r="X991">
            <v>10</v>
          </cell>
          <cell r="Y991">
            <v>0</v>
          </cell>
          <cell r="Z991">
            <v>0</v>
          </cell>
          <cell r="AA991">
            <v>0</v>
          </cell>
          <cell r="AB991">
            <v>0</v>
          </cell>
          <cell r="AC991">
            <v>0</v>
          </cell>
          <cell r="AD991">
            <v>0</v>
          </cell>
          <cell r="AE991" t="str">
            <v>Con corte a Marzo de 2016 no se han presentado emisiones adicionales en el segundo mercado</v>
          </cell>
          <cell r="AF991">
            <v>42460.208333333299</v>
          </cell>
          <cell r="AG991">
            <v>42500.663411886599</v>
          </cell>
          <cell r="AH991" t="str">
            <v>Maria Del Pilar Galindo Vergara</v>
          </cell>
          <cell r="AI991" t="str">
            <v xml:space="preserve">mgalindo@urf.gov.co </v>
          </cell>
          <cell r="AJ991">
            <v>10</v>
          </cell>
          <cell r="AK991">
            <v>0</v>
          </cell>
          <cell r="AL991">
            <v>0</v>
          </cell>
        </row>
        <row r="992">
          <cell r="A992">
            <v>4404</v>
          </cell>
          <cell r="B992" t="str">
            <v>Todos por un Nuevo País</v>
          </cell>
          <cell r="C992" t="str">
            <v>Consistencia macroeconómica</v>
          </cell>
          <cell r="D992" t="str">
            <v>Consistencia macroeconómica</v>
          </cell>
          <cell r="E992" t="str">
            <v>Hacienda</v>
          </cell>
          <cell r="F992" t="str">
            <v>URF</v>
          </cell>
          <cell r="G992" t="str">
            <v>Fortalecimiento del recaudo y la sostenibilidad fiscal</v>
          </cell>
          <cell r="H992">
            <v>4404</v>
          </cell>
          <cell r="I992" t="str">
            <v>Índice de inclusión financiera</v>
          </cell>
          <cell r="J992" t="str">
            <v>Resultado</v>
          </cell>
          <cell r="K992" t="str">
            <v>Sectorial</v>
          </cell>
          <cell r="L992" t="str">
            <v>SI</v>
          </cell>
          <cell r="M992" t="str">
            <v>NO</v>
          </cell>
          <cell r="N992" t="str">
            <v>NO</v>
          </cell>
          <cell r="O992" t="str">
            <v>SI</v>
          </cell>
          <cell r="P992" t="str">
            <v>Porcentaje</v>
          </cell>
          <cell r="Q992" t="str">
            <v>Trimestral</v>
          </cell>
          <cell r="R992" t="str">
            <v>Capacidad</v>
          </cell>
          <cell r="S992">
            <v>72.599999999999994</v>
          </cell>
          <cell r="T992">
            <v>73.7</v>
          </cell>
          <cell r="U992">
            <v>76</v>
          </cell>
          <cell r="V992">
            <v>79.400000000000006</v>
          </cell>
          <cell r="W992">
            <v>84</v>
          </cell>
          <cell r="X992">
            <v>84</v>
          </cell>
          <cell r="Y992">
            <v>0</v>
          </cell>
          <cell r="Z992">
            <v>0</v>
          </cell>
          <cell r="AA992">
            <v>0</v>
          </cell>
          <cell r="AB992">
            <v>0</v>
          </cell>
          <cell r="AC992">
            <v>0</v>
          </cell>
          <cell r="AD992">
            <v>0</v>
          </cell>
          <cell r="AE992" t="str">
            <v>Con corte a Abril de 2016 no se tiene información para la estimación del indicador</v>
          </cell>
          <cell r="AF992">
            <v>42490.208333333299</v>
          </cell>
          <cell r="AG992">
            <v>42503.648475578702</v>
          </cell>
          <cell r="AH992" t="str">
            <v>Maria Del Pilar Galindo Vergara</v>
          </cell>
          <cell r="AI992" t="str">
            <v xml:space="preserve">mgalindo@urf.gov.co </v>
          </cell>
          <cell r="AJ992">
            <v>90</v>
          </cell>
          <cell r="AK992">
            <v>0</v>
          </cell>
          <cell r="AL992">
            <v>0</v>
          </cell>
        </row>
        <row r="993">
          <cell r="A993">
            <v>4405</v>
          </cell>
          <cell r="B993" t="str">
            <v>Todos por un Nuevo País</v>
          </cell>
          <cell r="C993" t="str">
            <v>Consistencia macroeconómica</v>
          </cell>
          <cell r="D993" t="str">
            <v>Consistencia macroeconómica</v>
          </cell>
          <cell r="E993" t="str">
            <v>Hacienda</v>
          </cell>
          <cell r="F993" t="str">
            <v>URF</v>
          </cell>
          <cell r="G993" t="str">
            <v>Fortalecimiento del recaudo y la sostenibilidad fiscal</v>
          </cell>
          <cell r="H993">
            <v>4405</v>
          </cell>
          <cell r="I993" t="str">
            <v>Sociedades especializadas en depósitos y pagos electrónicos en funcionamiento</v>
          </cell>
          <cell r="J993" t="str">
            <v>Producto</v>
          </cell>
          <cell r="K993" t="str">
            <v>Sectorial</v>
          </cell>
          <cell r="L993" t="str">
            <v>SI</v>
          </cell>
          <cell r="M993" t="str">
            <v>NO</v>
          </cell>
          <cell r="N993" t="str">
            <v>NO</v>
          </cell>
          <cell r="O993" t="str">
            <v>SI</v>
          </cell>
          <cell r="P993" t="str">
            <v>Sociedades</v>
          </cell>
          <cell r="Q993" t="str">
            <v>Anual</v>
          </cell>
          <cell r="R993" t="str">
            <v>Stock</v>
          </cell>
          <cell r="S993">
            <v>0</v>
          </cell>
          <cell r="T993">
            <v>0</v>
          </cell>
          <cell r="U993">
            <v>2</v>
          </cell>
          <cell r="V993">
            <v>4</v>
          </cell>
          <cell r="W993">
            <v>5</v>
          </cell>
          <cell r="X993">
            <v>5</v>
          </cell>
          <cell r="Y993">
            <v>0</v>
          </cell>
          <cell r="Z993">
            <v>0</v>
          </cell>
          <cell r="AA993">
            <v>0</v>
          </cell>
          <cell r="AB993">
            <v>0</v>
          </cell>
          <cell r="AC993">
            <v>0</v>
          </cell>
          <cell r="AD993">
            <v>0</v>
          </cell>
          <cell r="AE993" t="str">
            <v>Con corte a Abril de 2016 no se tiene ninguna sociedad especializada en depósitos y pagos electrónicos en funcionamiento.</v>
          </cell>
          <cell r="AF993">
            <v>42490.208333333299</v>
          </cell>
          <cell r="AG993">
            <v>42503.647943865697</v>
          </cell>
          <cell r="AH993" t="str">
            <v>Maria Del Pilar Galindo Vergara</v>
          </cell>
          <cell r="AI993" t="str">
            <v xml:space="preserve">mgalindo@urf.gov.co </v>
          </cell>
          <cell r="AJ993">
            <v>10</v>
          </cell>
          <cell r="AK993">
            <v>0</v>
          </cell>
          <cell r="AL993">
            <v>0</v>
          </cell>
        </row>
        <row r="994">
          <cell r="A994">
            <v>4549</v>
          </cell>
          <cell r="B994" t="str">
            <v>Todos por un Nuevo País</v>
          </cell>
          <cell r="C994" t="str">
            <v>Pilares</v>
          </cell>
          <cell r="D994" t="str">
            <v>Colombia en paz</v>
          </cell>
          <cell r="E994" t="str">
            <v>Defensa</v>
          </cell>
          <cell r="F994" t="str">
            <v>MINDEFENSA</v>
          </cell>
          <cell r="G994" t="str">
            <v>Paz</v>
          </cell>
          <cell r="H994">
            <v>4549</v>
          </cell>
          <cell r="I994" t="str">
            <v>Tasa de homicidios por 100 mil habitantes</v>
          </cell>
          <cell r="J994" t="str">
            <v>Resultado</v>
          </cell>
          <cell r="K994" t="str">
            <v>Sectorial</v>
          </cell>
          <cell r="L994" t="str">
            <v>SI</v>
          </cell>
          <cell r="M994" t="str">
            <v>NO</v>
          </cell>
          <cell r="N994" t="str">
            <v>NO</v>
          </cell>
          <cell r="O994" t="str">
            <v>SI</v>
          </cell>
          <cell r="P994" t="str">
            <v>Tasa</v>
          </cell>
          <cell r="Q994" t="str">
            <v>Mensual</v>
          </cell>
          <cell r="R994" t="str">
            <v>Reducción anual</v>
          </cell>
          <cell r="S994">
            <v>28</v>
          </cell>
          <cell r="T994">
            <v>26</v>
          </cell>
          <cell r="U994">
            <v>23</v>
          </cell>
          <cell r="V994">
            <v>21</v>
          </cell>
          <cell r="W994">
            <v>19</v>
          </cell>
          <cell r="X994">
            <v>19</v>
          </cell>
          <cell r="Y994">
            <v>5.9</v>
          </cell>
          <cell r="Z994">
            <v>88</v>
          </cell>
          <cell r="AA994">
            <v>5.9</v>
          </cell>
          <cell r="AB994">
            <v>48.89</v>
          </cell>
          <cell r="AC994">
            <v>42460.208333333299</v>
          </cell>
          <cell r="AD994">
            <v>42495.623620486098</v>
          </cell>
          <cell r="AE994" t="str">
            <v>Fuente Policía Nacional</v>
          </cell>
          <cell r="AF994">
            <v>42460.208333333299</v>
          </cell>
          <cell r="AG994">
            <v>42495.623620335602</v>
          </cell>
          <cell r="AH994" t="str">
            <v>Andrea Milena Tami López</v>
          </cell>
          <cell r="AI994" t="str">
            <v>Andrea.tami@mindefensa.gov.co</v>
          </cell>
          <cell r="AJ994">
            <v>30</v>
          </cell>
          <cell r="AK994">
            <v>42490.208333333299</v>
          </cell>
          <cell r="AL994">
            <v>-13</v>
          </cell>
        </row>
        <row r="995">
          <cell r="A995">
            <v>5135</v>
          </cell>
          <cell r="B995" t="str">
            <v>Todos por un Nuevo País</v>
          </cell>
          <cell r="C995" t="str">
            <v>Pilares</v>
          </cell>
          <cell r="D995" t="str">
            <v>Colombia en paz</v>
          </cell>
          <cell r="E995" t="str">
            <v>Inclusión Social y Reconciliación</v>
          </cell>
          <cell r="F995" t="str">
            <v>Unidad de Atención y Reparación Integral a las Vic</v>
          </cell>
          <cell r="G995" t="str">
            <v>Paz</v>
          </cell>
          <cell r="H995">
            <v>5135</v>
          </cell>
          <cell r="I995" t="str">
            <v>Víctimas del conflicto armado individuales y colectivas que han avanzado en la reparación integral</v>
          </cell>
          <cell r="J995" t="str">
            <v>Producto</v>
          </cell>
          <cell r="K995" t="str">
            <v>Sectorial</v>
          </cell>
          <cell r="L995" t="str">
            <v>SI</v>
          </cell>
          <cell r="M995" t="str">
            <v>SI</v>
          </cell>
          <cell r="N995" t="str">
            <v>NO</v>
          </cell>
          <cell r="O995" t="str">
            <v>SI</v>
          </cell>
          <cell r="P995" t="str">
            <v>Víctimas</v>
          </cell>
          <cell r="Q995" t="str">
            <v>Semestral</v>
          </cell>
          <cell r="R995" t="str">
            <v>Acumulado</v>
          </cell>
          <cell r="S995">
            <v>196018</v>
          </cell>
          <cell r="T995">
            <v>240150</v>
          </cell>
          <cell r="U995">
            <v>240020</v>
          </cell>
          <cell r="V995">
            <v>220020</v>
          </cell>
          <cell r="W995">
            <v>220020</v>
          </cell>
          <cell r="X995">
            <v>920210</v>
          </cell>
          <cell r="Y995">
            <v>0</v>
          </cell>
          <cell r="Z995">
            <v>0</v>
          </cell>
          <cell r="AA995">
            <v>0</v>
          </cell>
          <cell r="AB995">
            <v>0</v>
          </cell>
          <cell r="AC995">
            <v>0</v>
          </cell>
          <cell r="AD995">
            <v>0</v>
          </cell>
          <cell r="AE995" t="str">
            <v>Para Abril de 2016 La Unidad se encuentra en proceso de focalizació, con el fin de definir los alcances que permitan cumplir con la meta propuestas para el 2016, en cumplimiento de la Reparación integral de las victimas individuales y colectivas con consu</v>
          </cell>
          <cell r="AF995">
            <v>42490.208333333299</v>
          </cell>
          <cell r="AG995">
            <v>42499.742896296302</v>
          </cell>
          <cell r="AH995" t="str">
            <v>Mario Alfonso   Pardo Pardo</v>
          </cell>
          <cell r="AI995" t="str">
            <v>mario.pardo@unidadvictimas.gov.co</v>
          </cell>
          <cell r="AJ995">
            <v>10</v>
          </cell>
          <cell r="AK995">
            <v>0</v>
          </cell>
          <cell r="AL995">
            <v>0</v>
          </cell>
        </row>
        <row r="996">
          <cell r="A996">
            <v>4926</v>
          </cell>
          <cell r="B996" t="str">
            <v>Todos por un Nuevo País</v>
          </cell>
          <cell r="C996" t="str">
            <v>Pilares</v>
          </cell>
          <cell r="D996" t="str">
            <v>Colombia en paz</v>
          </cell>
          <cell r="E996" t="str">
            <v>Planeación Nacional</v>
          </cell>
          <cell r="F996" t="str">
            <v>DNP</v>
          </cell>
          <cell r="G996" t="str">
            <v>Paz</v>
          </cell>
          <cell r="H996">
            <v>4926</v>
          </cell>
          <cell r="I996" t="str">
            <v>Pobreza Monetaria Rural</v>
          </cell>
          <cell r="J996" t="str">
            <v>Resultado</v>
          </cell>
          <cell r="K996" t="str">
            <v>Sectorial</v>
          </cell>
          <cell r="L996" t="str">
            <v>SI</v>
          </cell>
          <cell r="M996" t="str">
            <v>NO</v>
          </cell>
          <cell r="N996" t="str">
            <v>NO</v>
          </cell>
          <cell r="O996" t="str">
            <v>SI</v>
          </cell>
          <cell r="P996" t="str">
            <v>Tasa</v>
          </cell>
          <cell r="Q996" t="str">
            <v>Anual</v>
          </cell>
          <cell r="R996" t="str">
            <v>Reducción</v>
          </cell>
          <cell r="S996">
            <v>41.4</v>
          </cell>
          <cell r="T996">
            <v>0.39600000000000002</v>
          </cell>
          <cell r="U996">
            <v>0.38100000000000001</v>
          </cell>
          <cell r="V996">
            <v>0.36699999999999999</v>
          </cell>
          <cell r="W996">
            <v>0.36</v>
          </cell>
          <cell r="X996">
            <v>0.36</v>
          </cell>
          <cell r="Y996">
            <v>0</v>
          </cell>
          <cell r="Z996">
            <v>0</v>
          </cell>
          <cell r="AA996">
            <v>0</v>
          </cell>
          <cell r="AB996">
            <v>0</v>
          </cell>
          <cell r="AC996">
            <v>0</v>
          </cell>
          <cell r="AD996">
            <v>0</v>
          </cell>
          <cell r="AE996">
            <v>0</v>
          </cell>
          <cell r="AF996">
            <v>0</v>
          </cell>
          <cell r="AG996">
            <v>0</v>
          </cell>
          <cell r="AH996" t="str">
            <v>Paula Marcela Escobar</v>
          </cell>
          <cell r="AI996" t="str">
            <v>pescobar@dnp.gov.co</v>
          </cell>
          <cell r="AJ996">
            <v>90</v>
          </cell>
          <cell r="AK996">
            <v>0</v>
          </cell>
          <cell r="AL996">
            <v>0</v>
          </cell>
        </row>
        <row r="997">
          <cell r="A997">
            <v>4522</v>
          </cell>
          <cell r="B997" t="str">
            <v>Todos por un Nuevo País</v>
          </cell>
          <cell r="C997" t="str">
            <v>Pilares</v>
          </cell>
          <cell r="D997" t="str">
            <v>Colombia en paz</v>
          </cell>
          <cell r="E997" t="str">
            <v>Planeación Nacional</v>
          </cell>
          <cell r="F997" t="str">
            <v>DNP</v>
          </cell>
          <cell r="G997" t="str">
            <v>Paz</v>
          </cell>
          <cell r="H997">
            <v>4522</v>
          </cell>
          <cell r="I997" t="str">
            <v>Indicador de Convergencia Regional ICIR  para municipios mas afectados por conflicto (Brechas sociales en los municipios más afectados por conflicto)</v>
          </cell>
          <cell r="J997" t="str">
            <v>Resultado</v>
          </cell>
          <cell r="K997" t="str">
            <v>Sectorial</v>
          </cell>
          <cell r="L997" t="str">
            <v>SI</v>
          </cell>
          <cell r="M997" t="str">
            <v>NO</v>
          </cell>
          <cell r="N997" t="str">
            <v>NO</v>
          </cell>
          <cell r="O997" t="str">
            <v>SI</v>
          </cell>
          <cell r="P997" t="str">
            <v>Porcentaje</v>
          </cell>
          <cell r="Q997" t="str">
            <v>Anual</v>
          </cell>
          <cell r="R997" t="str">
            <v>Reducción</v>
          </cell>
          <cell r="S997">
            <v>41</v>
          </cell>
          <cell r="T997">
            <v>38.5</v>
          </cell>
          <cell r="U997">
            <v>35.9</v>
          </cell>
          <cell r="V997">
            <v>32.1</v>
          </cell>
          <cell r="W997">
            <v>28.2</v>
          </cell>
          <cell r="X997">
            <v>28.2</v>
          </cell>
          <cell r="Y997">
            <v>0</v>
          </cell>
          <cell r="Z997">
            <v>0</v>
          </cell>
          <cell r="AA997">
            <v>0</v>
          </cell>
          <cell r="AB997">
            <v>0</v>
          </cell>
          <cell r="AC997">
            <v>0</v>
          </cell>
          <cell r="AD997">
            <v>0</v>
          </cell>
          <cell r="AE997" t="str">
            <v>Se hicieron los cálculos preliminares con las variables seleccionadas del listado opcional, en total quedaron 11 variables en 7 sectores.</v>
          </cell>
          <cell r="AF997">
            <v>42490.208333333299</v>
          </cell>
          <cell r="AG997">
            <v>42502.437101041702</v>
          </cell>
          <cell r="AH997" t="str">
            <v>Ivan Osejo Villamil</v>
          </cell>
          <cell r="AI997" t="str">
            <v>iosejo@dnp.gov.co</v>
          </cell>
          <cell r="AJ997">
            <v>365</v>
          </cell>
          <cell r="AK997">
            <v>0</v>
          </cell>
          <cell r="AL997">
            <v>0</v>
          </cell>
        </row>
        <row r="998">
          <cell r="A998">
            <v>4540</v>
          </cell>
          <cell r="B998" t="str">
            <v>Todos por un Nuevo País</v>
          </cell>
          <cell r="C998" t="str">
            <v>Pilares</v>
          </cell>
          <cell r="D998" t="str">
            <v>Colombia en paz</v>
          </cell>
          <cell r="E998" t="str">
            <v>Planeación Nacional</v>
          </cell>
          <cell r="F998" t="str">
            <v>DNP</v>
          </cell>
          <cell r="G998" t="str">
            <v>Paz</v>
          </cell>
          <cell r="H998">
            <v>4540</v>
          </cell>
          <cell r="I998" t="str">
            <v>Inversión como porcentaje del PIB</v>
          </cell>
          <cell r="J998" t="str">
            <v>Gestión</v>
          </cell>
          <cell r="K998" t="str">
            <v>Sectorial</v>
          </cell>
          <cell r="L998" t="str">
            <v>SI</v>
          </cell>
          <cell r="M998" t="str">
            <v>NO</v>
          </cell>
          <cell r="N998" t="str">
            <v>NO</v>
          </cell>
          <cell r="O998" t="str">
            <v>SI</v>
          </cell>
          <cell r="P998" t="str">
            <v>Porcentaje</v>
          </cell>
          <cell r="Q998" t="str">
            <v>Anual</v>
          </cell>
          <cell r="R998" t="str">
            <v>Flujo</v>
          </cell>
          <cell r="S998">
            <v>29.5</v>
          </cell>
          <cell r="T998">
            <v>28.3</v>
          </cell>
          <cell r="U998">
            <v>28.6</v>
          </cell>
          <cell r="V998">
            <v>29.3</v>
          </cell>
          <cell r="W998">
            <v>29.5</v>
          </cell>
          <cell r="X998">
            <v>29.5</v>
          </cell>
          <cell r="Y998">
            <v>0</v>
          </cell>
          <cell r="Z998">
            <v>0</v>
          </cell>
          <cell r="AA998">
            <v>0</v>
          </cell>
          <cell r="AB998">
            <v>0</v>
          </cell>
          <cell r="AC998">
            <v>0</v>
          </cell>
          <cell r="AD998">
            <v>0</v>
          </cell>
          <cell r="AE998" t="str">
            <v xml:space="preserve">La periodicidad del dato, así como su frecuencia de cálculo, es anual, por lo que no es posible hacer un seguimiento mensual. </v>
          </cell>
          <cell r="AF998">
            <v>42460.208333333299</v>
          </cell>
          <cell r="AG998">
            <v>42468.700248495399</v>
          </cell>
          <cell r="AH998" t="str">
            <v>Néstor Iván González Quintero</v>
          </cell>
          <cell r="AI998" t="str">
            <v>ngonzalez@dnp.gov.co</v>
          </cell>
          <cell r="AJ998">
            <v>90</v>
          </cell>
          <cell r="AK998">
            <v>0</v>
          </cell>
          <cell r="AL998">
            <v>0</v>
          </cell>
        </row>
        <row r="999">
          <cell r="A999">
            <v>4327</v>
          </cell>
          <cell r="B999" t="str">
            <v>Todos por un Nuevo País</v>
          </cell>
          <cell r="C999" t="str">
            <v>Pilares</v>
          </cell>
          <cell r="D999" t="str">
            <v>Colombia equitativa y sin pobreza</v>
          </cell>
          <cell r="E999" t="str">
            <v>Inclusión Social y Reconciliación</v>
          </cell>
          <cell r="F999" t="str">
            <v>ICBF</v>
          </cell>
          <cell r="G999" t="str">
            <v>Equidad</v>
          </cell>
          <cell r="H999">
            <v>4327</v>
          </cell>
          <cell r="I999" t="str">
            <v>Niños y niñas con educación inicial en el marco de la atención integral</v>
          </cell>
          <cell r="J999" t="str">
            <v>Producto</v>
          </cell>
          <cell r="K999" t="str">
            <v>Sectorial</v>
          </cell>
          <cell r="L999" t="str">
            <v>SI</v>
          </cell>
          <cell r="M999" t="str">
            <v>SI</v>
          </cell>
          <cell r="N999" t="str">
            <v>NO</v>
          </cell>
          <cell r="O999" t="str">
            <v>SI</v>
          </cell>
          <cell r="P999" t="str">
            <v>Niños y niñas</v>
          </cell>
          <cell r="Q999" t="str">
            <v>Trimestral</v>
          </cell>
          <cell r="R999" t="str">
            <v>Capacidad</v>
          </cell>
          <cell r="S999">
            <v>1054857</v>
          </cell>
          <cell r="T999">
            <v>1100000</v>
          </cell>
          <cell r="U999">
            <v>1150000</v>
          </cell>
          <cell r="V999">
            <v>1350000</v>
          </cell>
          <cell r="W999">
            <v>1500000</v>
          </cell>
          <cell r="X999">
            <v>1500000</v>
          </cell>
          <cell r="Y999">
            <v>0</v>
          </cell>
          <cell r="Z999">
            <v>0</v>
          </cell>
          <cell r="AA999">
            <v>0</v>
          </cell>
          <cell r="AB999">
            <v>0</v>
          </cell>
          <cell r="AC999">
            <v>0</v>
          </cell>
          <cell r="AD999">
            <v>0</v>
          </cell>
          <cell r="AE999" t="str">
            <v>Durante el mes de febrero se efectúa el seguimiento al inicio de atención en todas las modalidades de atención para la primera infancia.</v>
          </cell>
          <cell r="AF999">
            <v>42429.208333333299</v>
          </cell>
          <cell r="AG999">
            <v>42471.389772372699</v>
          </cell>
          <cell r="AH999" t="str">
            <v>Juan Carlos Buitrago</v>
          </cell>
          <cell r="AI999" t="str">
            <v>juan.buitrago@icbf.gov.co</v>
          </cell>
          <cell r="AJ999">
            <v>30</v>
          </cell>
          <cell r="AK999">
            <v>0</v>
          </cell>
          <cell r="AL999">
            <v>0</v>
          </cell>
        </row>
        <row r="1000">
          <cell r="A1000">
            <v>4765</v>
          </cell>
          <cell r="B1000" t="str">
            <v>Todos por un Nuevo País</v>
          </cell>
          <cell r="C1000" t="str">
            <v>Pilares</v>
          </cell>
          <cell r="D1000" t="str">
            <v>Colombia equitativa y sin pobreza</v>
          </cell>
          <cell r="E1000" t="str">
            <v>Inclusión Social y Reconciliación</v>
          </cell>
          <cell r="F1000" t="str">
            <v>Prosperidad Social</v>
          </cell>
          <cell r="G1000" t="str">
            <v>Equidad</v>
          </cell>
          <cell r="H1000">
            <v>4765</v>
          </cell>
          <cell r="I1000" t="str">
            <v>Pobreza monetaria</v>
          </cell>
          <cell r="J1000" t="str">
            <v>Gestión</v>
          </cell>
          <cell r="K1000" t="str">
            <v>Sectorial</v>
          </cell>
          <cell r="L1000" t="str">
            <v>SI</v>
          </cell>
          <cell r="M1000" t="str">
            <v>SI</v>
          </cell>
          <cell r="N1000" t="str">
            <v>NO</v>
          </cell>
          <cell r="O1000" t="str">
            <v>SI</v>
          </cell>
          <cell r="P1000" t="str">
            <v>Porcentaje</v>
          </cell>
          <cell r="Q1000" t="str">
            <v>Anual</v>
          </cell>
          <cell r="R1000" t="str">
            <v>Reducción</v>
          </cell>
          <cell r="S1000">
            <v>28.5</v>
          </cell>
          <cell r="T1000">
            <v>27.6</v>
          </cell>
          <cell r="U1000">
            <v>26.8</v>
          </cell>
          <cell r="V1000">
            <v>25.9</v>
          </cell>
          <cell r="W1000">
            <v>25</v>
          </cell>
          <cell r="X1000">
            <v>25</v>
          </cell>
          <cell r="Y1000">
            <v>0</v>
          </cell>
          <cell r="Z1000">
            <v>0</v>
          </cell>
          <cell r="AA1000">
            <v>0</v>
          </cell>
          <cell r="AB1000">
            <v>0</v>
          </cell>
          <cell r="AC1000">
            <v>0</v>
          </cell>
          <cell r="AD1000">
            <v>0</v>
          </cell>
          <cell r="AE1000" t="str">
            <v>La periodicidad del indicador es anual. El último dato disponible es el del año 2015 y su valor es de 27,8%.</v>
          </cell>
          <cell r="AF1000">
            <v>42490.208333333299</v>
          </cell>
          <cell r="AG1000">
            <v>42501.647491979202</v>
          </cell>
          <cell r="AH1000" t="str">
            <v>Marilyn Jímenez Chaves</v>
          </cell>
          <cell r="AI1000" t="str">
            <v>marilyn.jimenez@dps.gov.co</v>
          </cell>
          <cell r="AJ1000">
            <v>90</v>
          </cell>
          <cell r="AK1000">
            <v>0</v>
          </cell>
          <cell r="AL1000">
            <v>0</v>
          </cell>
        </row>
        <row r="1001">
          <cell r="A1001">
            <v>4769</v>
          </cell>
          <cell r="B1001" t="str">
            <v>Todos por un Nuevo País</v>
          </cell>
          <cell r="C1001" t="str">
            <v>Pilares</v>
          </cell>
          <cell r="D1001" t="str">
            <v>Colombia equitativa y sin pobreza</v>
          </cell>
          <cell r="E1001" t="str">
            <v>Inclusión Social y Reconciliación</v>
          </cell>
          <cell r="F1001" t="str">
            <v>Prosperidad Social</v>
          </cell>
          <cell r="G1001" t="str">
            <v>Equidad</v>
          </cell>
          <cell r="H1001">
            <v>4769</v>
          </cell>
          <cell r="I1001" t="str">
            <v>Índice de Pobreza Multidimensional</v>
          </cell>
          <cell r="J1001" t="str">
            <v>Gestión</v>
          </cell>
          <cell r="K1001" t="str">
            <v>Sectorial</v>
          </cell>
          <cell r="L1001" t="str">
            <v>SI</v>
          </cell>
          <cell r="M1001" t="str">
            <v>NO</v>
          </cell>
          <cell r="N1001" t="str">
            <v>NO</v>
          </cell>
          <cell r="O1001" t="str">
            <v>SI</v>
          </cell>
          <cell r="P1001" t="str">
            <v>Porcentaje</v>
          </cell>
          <cell r="Q1001" t="str">
            <v>Anual</v>
          </cell>
          <cell r="R1001" t="str">
            <v>Reducción</v>
          </cell>
          <cell r="S1001">
            <v>21.9</v>
          </cell>
          <cell r="T1001">
            <v>20.9</v>
          </cell>
          <cell r="U1001">
            <v>19.899999999999999</v>
          </cell>
          <cell r="V1001">
            <v>18.8</v>
          </cell>
          <cell r="W1001">
            <v>17.8</v>
          </cell>
          <cell r="X1001">
            <v>17.8</v>
          </cell>
          <cell r="Y1001">
            <v>0</v>
          </cell>
          <cell r="Z1001">
            <v>0</v>
          </cell>
          <cell r="AA1001">
            <v>0</v>
          </cell>
          <cell r="AB1001">
            <v>0</v>
          </cell>
          <cell r="AC1001">
            <v>0</v>
          </cell>
          <cell r="AD1001">
            <v>0</v>
          </cell>
          <cell r="AE1001" t="str">
            <v>La periodicidad del indicador es anual. El último dato disponible es el del año 2015 y su valor es de 20,2%.</v>
          </cell>
          <cell r="AF1001">
            <v>42490.208333333299</v>
          </cell>
          <cell r="AG1001">
            <v>42501.647324270802</v>
          </cell>
          <cell r="AH1001" t="str">
            <v>Marilyn Jímenez Chaves</v>
          </cell>
          <cell r="AI1001" t="str">
            <v>marilyn.jimenez@dps.gov.co</v>
          </cell>
          <cell r="AJ1001">
            <v>90</v>
          </cell>
          <cell r="AK1001">
            <v>0</v>
          </cell>
          <cell r="AL1001">
            <v>0</v>
          </cell>
        </row>
        <row r="1002">
          <cell r="A1002">
            <v>5255</v>
          </cell>
          <cell r="B1002" t="str">
            <v>Todos por un Nuevo País</v>
          </cell>
          <cell r="C1002" t="str">
            <v>Pilares</v>
          </cell>
          <cell r="D1002" t="str">
            <v>Colombia equitativa y sin pobreza</v>
          </cell>
          <cell r="E1002" t="str">
            <v>Inclusión Social y Reconciliación</v>
          </cell>
          <cell r="F1002" t="str">
            <v>Prosperidad Social</v>
          </cell>
          <cell r="G1002" t="str">
            <v>Equidad</v>
          </cell>
          <cell r="H1002">
            <v>5255</v>
          </cell>
          <cell r="I1002" t="str">
            <v>Coeficiente de Gini</v>
          </cell>
          <cell r="J1002" t="str">
            <v>Gestión</v>
          </cell>
          <cell r="K1002" t="str">
            <v>Sectorial</v>
          </cell>
          <cell r="L1002" t="str">
            <v>SI</v>
          </cell>
          <cell r="M1002" t="str">
            <v>NO</v>
          </cell>
          <cell r="N1002" t="str">
            <v>NO</v>
          </cell>
          <cell r="O1002" t="str">
            <v>SI</v>
          </cell>
          <cell r="P1002" t="str">
            <v>Porcentaje</v>
          </cell>
          <cell r="Q1002" t="str">
            <v>Anual</v>
          </cell>
          <cell r="R1002" t="str">
            <v>Reducción</v>
          </cell>
          <cell r="S1002">
            <v>0.54</v>
          </cell>
          <cell r="T1002">
            <v>0.54</v>
          </cell>
          <cell r="U1002">
            <v>0.53</v>
          </cell>
          <cell r="V1002">
            <v>0.53</v>
          </cell>
          <cell r="W1002">
            <v>0.52</v>
          </cell>
          <cell r="X1002">
            <v>0.52</v>
          </cell>
          <cell r="Y1002">
            <v>0</v>
          </cell>
          <cell r="Z1002">
            <v>0</v>
          </cell>
          <cell r="AA1002">
            <v>0</v>
          </cell>
          <cell r="AB1002">
            <v>0</v>
          </cell>
          <cell r="AC1002">
            <v>0</v>
          </cell>
          <cell r="AD1002">
            <v>0</v>
          </cell>
          <cell r="AE1002" t="str">
            <v>La periodicidad del indicador es anual. El último dato disponible es el del año 2015 y su valor es de 0,522.</v>
          </cell>
          <cell r="AF1002">
            <v>42490.208333333299</v>
          </cell>
          <cell r="AG1002">
            <v>42501.644804826399</v>
          </cell>
          <cell r="AH1002" t="str">
            <v>Marilyn Jímenez Chaves</v>
          </cell>
          <cell r="AI1002" t="str">
            <v>marilyn.jimenez@dps.gov.co</v>
          </cell>
          <cell r="AJ1002">
            <v>90</v>
          </cell>
          <cell r="AK1002">
            <v>0</v>
          </cell>
          <cell r="AL1002">
            <v>0</v>
          </cell>
        </row>
        <row r="1003">
          <cell r="B1003" t="str">
            <v>Todos por un Nuevo País</v>
          </cell>
          <cell r="C1003" t="str">
            <v>Pilares</v>
          </cell>
          <cell r="D1003" t="str">
            <v>Colombia equitativa y sin pobreza</v>
          </cell>
          <cell r="E1003" t="str">
            <v>Trabajo</v>
          </cell>
          <cell r="F1003" t="str">
            <v>MinTrabajo</v>
          </cell>
          <cell r="G1003" t="str">
            <v>Equidad</v>
          </cell>
          <cell r="H1003">
            <v>5164</v>
          </cell>
          <cell r="I1003" t="str">
            <v>Tasa de desempleo</v>
          </cell>
          <cell r="J1003" t="str">
            <v>Resultado</v>
          </cell>
          <cell r="K1003" t="str">
            <v>Sectorial</v>
          </cell>
          <cell r="L1003" t="str">
            <v>SI</v>
          </cell>
          <cell r="M1003" t="str">
            <v>NO</v>
          </cell>
          <cell r="N1003" t="str">
            <v>NO</v>
          </cell>
          <cell r="O1003" t="str">
            <v>SI</v>
          </cell>
          <cell r="P1003" t="str">
            <v>Porcentaje</v>
          </cell>
          <cell r="Q1003" t="str">
            <v>Anual</v>
          </cell>
          <cell r="R1003" t="str">
            <v>Reducción</v>
          </cell>
          <cell r="S1003">
            <v>9.1</v>
          </cell>
          <cell r="T1003">
            <v>8.8000000000000007</v>
          </cell>
          <cell r="U1003">
            <v>8.6</v>
          </cell>
          <cell r="V1003">
            <v>8.3000000000000007</v>
          </cell>
          <cell r="W1003">
            <v>8</v>
          </cell>
          <cell r="X1003">
            <v>8</v>
          </cell>
          <cell r="Y1003">
            <v>0</v>
          </cell>
          <cell r="Z1003">
            <v>0</v>
          </cell>
          <cell r="AA1003">
            <v>0</v>
          </cell>
          <cell r="AB1003">
            <v>0</v>
          </cell>
          <cell r="AC1003">
            <v>0</v>
          </cell>
          <cell r="AD1003">
            <v>0</v>
          </cell>
          <cell r="AE1003" t="str">
            <v>Colombia en Obra: Se han vinculado a la Ruta de inclusión Social y Productiva sectores de la infraestructura como las Vías 4G y otras vías, Vivienda, Puentes, Aeropuertos, Mega colegios y Acueductos. En cuanto a Empleo y Emprendimiento, avanza la elaborac</v>
          </cell>
          <cell r="AF1003">
            <v>42490.208333333299</v>
          </cell>
          <cell r="AG1003">
            <v>42496.635342743102</v>
          </cell>
          <cell r="AH1003" t="str">
            <v>Diana Hernández Hernández</v>
          </cell>
          <cell r="AI1003" t="str">
            <v>dhernandezh@mintrabajo.gov.co</v>
          </cell>
          <cell r="AJ1003">
            <v>30</v>
          </cell>
          <cell r="AK1003">
            <v>0</v>
          </cell>
          <cell r="AL1003">
            <v>0</v>
          </cell>
        </row>
        <row r="1004">
          <cell r="B1004" t="str">
            <v>Todos por un Nuevo País</v>
          </cell>
          <cell r="C1004" t="str">
            <v>Pilares</v>
          </cell>
          <cell r="D1004" t="str">
            <v>Colombia equitativa y sin pobreza</v>
          </cell>
          <cell r="E1004" t="str">
            <v>Trabajo</v>
          </cell>
          <cell r="F1004" t="str">
            <v>MinTrabajo</v>
          </cell>
          <cell r="G1004" t="str">
            <v>Equidad</v>
          </cell>
          <cell r="H1004">
            <v>5165</v>
          </cell>
          <cell r="I1004" t="str">
            <v>Tasa de formalidad 13 áreas metropolitanas</v>
          </cell>
          <cell r="J1004" t="str">
            <v>Resultado</v>
          </cell>
          <cell r="K1004" t="str">
            <v>Sectorial</v>
          </cell>
          <cell r="L1004" t="str">
            <v>SI</v>
          </cell>
          <cell r="M1004" t="str">
            <v>NO</v>
          </cell>
          <cell r="N1004" t="str">
            <v>NO</v>
          </cell>
          <cell r="O1004" t="str">
            <v>SI</v>
          </cell>
          <cell r="P1004" t="str">
            <v>Porcentaje</v>
          </cell>
          <cell r="Q1004" t="str">
            <v>Anual</v>
          </cell>
          <cell r="R1004" t="str">
            <v>Capacidad</v>
          </cell>
          <cell r="S1004">
            <v>46.9</v>
          </cell>
          <cell r="T1004">
            <v>47.725000000000001</v>
          </cell>
          <cell r="U1004">
            <v>48.55</v>
          </cell>
          <cell r="V1004">
            <v>49.375</v>
          </cell>
          <cell r="W1004">
            <v>50.2</v>
          </cell>
          <cell r="X1004">
            <v>50.2</v>
          </cell>
          <cell r="Y1004">
            <v>0</v>
          </cell>
          <cell r="Z1004">
            <v>0</v>
          </cell>
          <cell r="AA1004">
            <v>0</v>
          </cell>
          <cell r="AB1004">
            <v>0</v>
          </cell>
          <cell r="AC1004">
            <v>0</v>
          </cell>
          <cell r="AD1004">
            <v>0</v>
          </cell>
          <cell r="AE1004" t="str">
            <v>Asistencia Técnica. Con el propósito de dar cumplimiento a la Sentencia 426/2014 relacionada con la descontaminación del Rio Bogotá, en lo concerniente al Ministerio del Trabajo, se ha venido participando activamente en el encuentro sistemático interinsti</v>
          </cell>
          <cell r="AF1004">
            <v>42490.208333333299</v>
          </cell>
          <cell r="AG1004">
            <v>42496.638391863402</v>
          </cell>
          <cell r="AH1004" t="str">
            <v>Diana Hernández Hernández</v>
          </cell>
          <cell r="AI1004" t="str">
            <v>dhernandezh@mintrabajo.gov.co</v>
          </cell>
          <cell r="AJ1004">
            <v>30</v>
          </cell>
          <cell r="AK1004">
            <v>0</v>
          </cell>
          <cell r="AL1004">
            <v>0</v>
          </cell>
        </row>
        <row r="1005">
          <cell r="B1005" t="str">
            <v>Todos por un Nuevo País</v>
          </cell>
          <cell r="C1005" t="str">
            <v>Pilares</v>
          </cell>
          <cell r="D1005" t="str">
            <v>Colombia la más educada</v>
          </cell>
          <cell r="E1005" t="str">
            <v>Educación</v>
          </cell>
          <cell r="F1005" t="str">
            <v>MINEDUCACION</v>
          </cell>
          <cell r="G1005" t="str">
            <v>Educación</v>
          </cell>
          <cell r="H1005">
            <v>4495</v>
          </cell>
          <cell r="I1005" t="str">
            <v>Porcentaje de colegios oficiales en las categorias A+, A y B en las pruebas SABER 11</v>
          </cell>
          <cell r="J1005" t="str">
            <v>Resultado</v>
          </cell>
          <cell r="K1005" t="str">
            <v>Sectorial</v>
          </cell>
          <cell r="L1005" t="str">
            <v>SI</v>
          </cell>
          <cell r="M1005" t="str">
            <v>SI</v>
          </cell>
          <cell r="N1005" t="str">
            <v>NO</v>
          </cell>
          <cell r="O1005" t="str">
            <v>SI</v>
          </cell>
          <cell r="P1005" t="str">
            <v>Porcentaje</v>
          </cell>
          <cell r="Q1005" t="str">
            <v>Semestral</v>
          </cell>
          <cell r="R1005" t="str">
            <v>Capacidad</v>
          </cell>
          <cell r="S1005">
            <v>33.299999999999997</v>
          </cell>
          <cell r="T1005">
            <v>34.9</v>
          </cell>
          <cell r="U1005">
            <v>36.9</v>
          </cell>
          <cell r="V1005">
            <v>42.1</v>
          </cell>
          <cell r="W1005">
            <v>45</v>
          </cell>
          <cell r="X1005">
            <v>45</v>
          </cell>
          <cell r="Y1005">
            <v>0</v>
          </cell>
          <cell r="Z1005">
            <v>0</v>
          </cell>
          <cell r="AA1005">
            <v>0</v>
          </cell>
          <cell r="AB1005">
            <v>0</v>
          </cell>
          <cell r="AC1005">
            <v>0</v>
          </cell>
          <cell r="AD1005">
            <v>0</v>
          </cell>
          <cell r="AE1005" t="str">
            <v xml:space="preserve">Durante el mes de abril se dio inicio a la inscripción de los estudiantes de Calendario A que aplicarán la prueba en el segundo semestre del año 2016 </v>
          </cell>
          <cell r="AF1005">
            <v>42490.208333333299</v>
          </cell>
          <cell r="AG1005">
            <v>42500.484485798603</v>
          </cell>
          <cell r="AH1005" t="str">
            <v>Beatriz Helena Vallejo Reyes</v>
          </cell>
          <cell r="AI1005" t="str">
            <v>bvallejo@mineducacion.gov.co</v>
          </cell>
          <cell r="AJ1005">
            <v>180</v>
          </cell>
          <cell r="AK1005">
            <v>0</v>
          </cell>
          <cell r="AL1005">
            <v>0</v>
          </cell>
        </row>
        <row r="1006">
          <cell r="B1006" t="str">
            <v>Todos por un Nuevo País</v>
          </cell>
          <cell r="C1006" t="str">
            <v>Pilares</v>
          </cell>
          <cell r="D1006" t="str">
            <v>Colombia la más educada</v>
          </cell>
          <cell r="E1006" t="str">
            <v>Educación</v>
          </cell>
          <cell r="F1006" t="str">
            <v>MINEDUCACION</v>
          </cell>
          <cell r="G1006" t="str">
            <v>Educación</v>
          </cell>
          <cell r="H1006">
            <v>4496</v>
          </cell>
          <cell r="I1006" t="str">
            <v>Tasa de cobertura de alta calidad en educación superior</v>
          </cell>
          <cell r="J1006" t="str">
            <v>Resultado</v>
          </cell>
          <cell r="K1006" t="str">
            <v>Sectorial</v>
          </cell>
          <cell r="L1006" t="str">
            <v>SI</v>
          </cell>
          <cell r="M1006" t="str">
            <v>SI</v>
          </cell>
          <cell r="N1006" t="str">
            <v>NO</v>
          </cell>
          <cell r="O1006" t="str">
            <v>SI</v>
          </cell>
          <cell r="P1006" t="str">
            <v>Tasa</v>
          </cell>
          <cell r="Q1006" t="str">
            <v>Anual</v>
          </cell>
          <cell r="R1006" t="str">
            <v>Capacidad</v>
          </cell>
          <cell r="S1006">
            <v>14.6</v>
          </cell>
          <cell r="T1006">
            <v>16</v>
          </cell>
          <cell r="U1006">
            <v>17.3</v>
          </cell>
          <cell r="V1006">
            <v>18.7</v>
          </cell>
          <cell r="W1006">
            <v>20</v>
          </cell>
          <cell r="X1006">
            <v>20</v>
          </cell>
          <cell r="Y1006">
            <v>0</v>
          </cell>
          <cell r="Z1006">
            <v>0</v>
          </cell>
          <cell r="AA1006">
            <v>0</v>
          </cell>
          <cell r="AB1006">
            <v>0</v>
          </cell>
          <cell r="AC1006">
            <v>0</v>
          </cell>
          <cell r="AD1006">
            <v>0</v>
          </cell>
          <cell r="AE1006" t="str">
            <v>El Insumo de Contratación fue aprobado en Comité de Contratación, con lo que se formalizó el convenio 922 de 2016 con registro presupuestal 621616 del día 29 de abril , con esto se espera iniciar los acompañamientos establecidos para la presente vigencia.</v>
          </cell>
          <cell r="AF1006">
            <v>42490.208333333299</v>
          </cell>
          <cell r="AG1006">
            <v>42500.627914039404</v>
          </cell>
          <cell r="AH1006" t="str">
            <v>Luis Bernardo Carrillo</v>
          </cell>
          <cell r="AI1006" t="str">
            <v>LCarrillo@mineducacion.gov.co</v>
          </cell>
          <cell r="AJ1006">
            <v>90</v>
          </cell>
          <cell r="AK1006">
            <v>0</v>
          </cell>
          <cell r="AL1006">
            <v>0</v>
          </cell>
        </row>
        <row r="1007">
          <cell r="B1007" t="str">
            <v>Todos por un Nuevo País</v>
          </cell>
          <cell r="C1007" t="str">
            <v>Pilares</v>
          </cell>
          <cell r="D1007" t="str">
            <v>Colombia la más educada</v>
          </cell>
          <cell r="E1007" t="str">
            <v>Educación</v>
          </cell>
          <cell r="F1007" t="str">
            <v>MINEDUCACION</v>
          </cell>
          <cell r="G1007" t="str">
            <v>Educación</v>
          </cell>
          <cell r="H1007">
            <v>4497</v>
          </cell>
          <cell r="I1007" t="str">
            <v>Porcentaje de la población evaluada en el sector oficial en las pruebas SABER 5 que sube de nivel de logro, respecto a la línea base</v>
          </cell>
          <cell r="J1007" t="str">
            <v>Resultado</v>
          </cell>
          <cell r="K1007" t="str">
            <v>Sectorial</v>
          </cell>
          <cell r="L1007" t="str">
            <v>SI</v>
          </cell>
          <cell r="M1007" t="str">
            <v>SI</v>
          </cell>
          <cell r="N1007" t="str">
            <v>NO</v>
          </cell>
          <cell r="O1007" t="str">
            <v>SI</v>
          </cell>
          <cell r="P1007" t="str">
            <v>Porcentaje</v>
          </cell>
          <cell r="Q1007" t="str">
            <v>Anual</v>
          </cell>
          <cell r="R1007" t="str">
            <v>Capacidad</v>
          </cell>
          <cell r="S1007">
            <v>0</v>
          </cell>
          <cell r="T1007">
            <v>3</v>
          </cell>
          <cell r="U1007">
            <v>6</v>
          </cell>
          <cell r="V1007">
            <v>9</v>
          </cell>
          <cell r="W1007">
            <v>12</v>
          </cell>
          <cell r="X1007">
            <v>12</v>
          </cell>
          <cell r="Y1007">
            <v>0</v>
          </cell>
          <cell r="Z1007">
            <v>0</v>
          </cell>
          <cell r="AA1007">
            <v>0</v>
          </cell>
          <cell r="AB1007">
            <v>0</v>
          </cell>
          <cell r="AC1007">
            <v>0</v>
          </cell>
          <cell r="AD1007">
            <v>0</v>
          </cell>
          <cell r="AE1007" t="str">
            <v xml:space="preserve">Se esta formalizando el contrato de aplicación de las pruebas SABER 3,5 y 9. Durante el mes de abril los rectores validaron la matrícula de los estudiantes de sus IE, lo que define el número de cuadernillos que se remiten a cada IE. </v>
          </cell>
          <cell r="AF1007">
            <v>42490.208333333299</v>
          </cell>
          <cell r="AG1007">
            <v>42500.483282094901</v>
          </cell>
          <cell r="AH1007" t="str">
            <v>Beatriz Helena Vallejo Reyes</v>
          </cell>
          <cell r="AI1007" t="str">
            <v>bvallejo@mineducacion.gov.co</v>
          </cell>
          <cell r="AJ1007">
            <v>0</v>
          </cell>
          <cell r="AK1007">
            <v>0</v>
          </cell>
          <cell r="AL1007">
            <v>0</v>
          </cell>
        </row>
        <row r="1008">
          <cell r="B1008" t="str">
            <v>Todos por un Nuevo País</v>
          </cell>
          <cell r="C1008" t="str">
            <v>Pilares</v>
          </cell>
          <cell r="D1008" t="str">
            <v>Colombia la más educada</v>
          </cell>
          <cell r="E1008" t="str">
            <v>Educación</v>
          </cell>
          <cell r="F1008" t="str">
            <v>MINEDUCACION</v>
          </cell>
          <cell r="G1008" t="str">
            <v>Educación</v>
          </cell>
          <cell r="H1008">
            <v>4498</v>
          </cell>
          <cell r="I1008" t="str">
            <v>Porcentaje de estudiantes del sector oficial evaluados con nivel B1 o superior de inglés del Marco Común Europeo</v>
          </cell>
          <cell r="J1008" t="str">
            <v>Resultado</v>
          </cell>
          <cell r="K1008" t="str">
            <v>Sectorial</v>
          </cell>
          <cell r="L1008" t="str">
            <v>SI</v>
          </cell>
          <cell r="M1008" t="str">
            <v>SI</v>
          </cell>
          <cell r="N1008" t="str">
            <v>NO</v>
          </cell>
          <cell r="O1008" t="str">
            <v>SI</v>
          </cell>
          <cell r="P1008" t="str">
            <v>Porcentaje</v>
          </cell>
          <cell r="Q1008" t="str">
            <v>Anual</v>
          </cell>
          <cell r="R1008" t="str">
            <v>Capacidad</v>
          </cell>
          <cell r="S1008">
            <v>2.2599999999999998</v>
          </cell>
          <cell r="T1008">
            <v>3</v>
          </cell>
          <cell r="U1008">
            <v>4</v>
          </cell>
          <cell r="V1008">
            <v>6</v>
          </cell>
          <cell r="W1008">
            <v>8</v>
          </cell>
          <cell r="X1008">
            <v>8</v>
          </cell>
          <cell r="Y1008">
            <v>0</v>
          </cell>
          <cell r="Z1008">
            <v>0</v>
          </cell>
          <cell r="AA1008">
            <v>0</v>
          </cell>
          <cell r="AB1008">
            <v>0</v>
          </cell>
          <cell r="AC1008">
            <v>0</v>
          </cell>
          <cell r="AD1008">
            <v>0</v>
          </cell>
          <cell r="AE1008" t="str">
            <v>En el mes de abril se llevaron a cabo los proceso de selección de los estudiantes de grado 10º que participarán en los Campos Nacionales e Internacionales de Inmersión en Inglés. En este sentido, se definieron 100 estudiantes para Estados Unidos y 2.900 p</v>
          </cell>
          <cell r="AF1008">
            <v>42490.208333333299</v>
          </cell>
          <cell r="AG1008">
            <v>42500.482622025498</v>
          </cell>
          <cell r="AH1008" t="str">
            <v>Beatriz Helena Vallejo Reyes</v>
          </cell>
          <cell r="AI1008" t="str">
            <v>bvallejo@mineducacion.gov.co</v>
          </cell>
          <cell r="AJ1008">
            <v>90</v>
          </cell>
          <cell r="AK1008">
            <v>0</v>
          </cell>
          <cell r="AL1008">
            <v>0</v>
          </cell>
        </row>
        <row r="1009">
          <cell r="B1009" t="str">
            <v>Todos por un Nuevo País</v>
          </cell>
          <cell r="C1009" t="str">
            <v>Pilares</v>
          </cell>
          <cell r="D1009" t="str">
            <v>Colombia la más educada</v>
          </cell>
          <cell r="E1009" t="str">
            <v>Educación</v>
          </cell>
          <cell r="F1009" t="str">
            <v>MINEDUCACION</v>
          </cell>
          <cell r="G1009" t="str">
            <v>Educación</v>
          </cell>
          <cell r="H1009">
            <v>4499</v>
          </cell>
          <cell r="I1009" t="str">
            <v>Porcentaje de estudiantes con jornada única</v>
          </cell>
          <cell r="J1009" t="str">
            <v>Producto</v>
          </cell>
          <cell r="K1009" t="str">
            <v>Sectorial</v>
          </cell>
          <cell r="L1009" t="str">
            <v>SI</v>
          </cell>
          <cell r="M1009" t="str">
            <v>SI</v>
          </cell>
          <cell r="N1009" t="str">
            <v>NO</v>
          </cell>
          <cell r="O1009" t="str">
            <v>SI</v>
          </cell>
          <cell r="P1009" t="str">
            <v>Porcentaje</v>
          </cell>
          <cell r="Q1009" t="str">
            <v>Trimestral</v>
          </cell>
          <cell r="R1009" t="str">
            <v>Capacidad</v>
          </cell>
          <cell r="S1009">
            <v>0</v>
          </cell>
          <cell r="T1009">
            <v>4</v>
          </cell>
          <cell r="U1009">
            <v>9</v>
          </cell>
          <cell r="V1009">
            <v>20</v>
          </cell>
          <cell r="W1009">
            <v>30</v>
          </cell>
          <cell r="X1009">
            <v>30</v>
          </cell>
          <cell r="Y1009">
            <v>4.5999999999999996</v>
          </cell>
          <cell r="Z1009">
            <v>51.11</v>
          </cell>
          <cell r="AA1009">
            <v>4.5999999999999996</v>
          </cell>
          <cell r="AB1009">
            <v>15.33</v>
          </cell>
          <cell r="AC1009">
            <v>42460.208333333299</v>
          </cell>
          <cell r="AD1009">
            <v>42468.6850273495</v>
          </cell>
          <cell r="AE1009" t="str">
            <v>Durante el mes de abril, se realizaron 11 talleres con jefes de planeación y funcionarios de 87 Entidades Territoriales Certificadas, para iniciar con la formulación de los planes de implementación de Jornada Única. Así mismo, se realizó el acompañamiento</v>
          </cell>
          <cell r="AF1009">
            <v>42490.208333333299</v>
          </cell>
          <cell r="AG1009">
            <v>42500.4817008912</v>
          </cell>
          <cell r="AH1009" t="str">
            <v>Beatriz Helena Vallejo Reyes</v>
          </cell>
          <cell r="AI1009" t="str">
            <v>bvallejo@mineducacion.gov.co</v>
          </cell>
          <cell r="AJ1009">
            <v>180</v>
          </cell>
          <cell r="AK1009">
            <v>42551.208333333299</v>
          </cell>
          <cell r="AL1009">
            <v>-223</v>
          </cell>
        </row>
        <row r="1010">
          <cell r="B1010" t="str">
            <v>Todos por un Nuevo País</v>
          </cell>
          <cell r="C1010" t="str">
            <v>Pilares</v>
          </cell>
          <cell r="D1010" t="str">
            <v>Colombia la más educada</v>
          </cell>
          <cell r="E1010" t="str">
            <v>Educación</v>
          </cell>
          <cell r="F1010" t="str">
            <v>MINEDUCACION</v>
          </cell>
          <cell r="G1010" t="str">
            <v>Educación</v>
          </cell>
          <cell r="H1010">
            <v>4500</v>
          </cell>
          <cell r="I1010" t="str">
            <v>Tasa de cobertura bruta en educación media</v>
          </cell>
          <cell r="J1010" t="str">
            <v>Resultado</v>
          </cell>
          <cell r="K1010" t="str">
            <v>Sectorial</v>
          </cell>
          <cell r="L1010" t="str">
            <v>SI</v>
          </cell>
          <cell r="M1010" t="str">
            <v>SI</v>
          </cell>
          <cell r="N1010" t="str">
            <v>NO</v>
          </cell>
          <cell r="O1010" t="str">
            <v>SI</v>
          </cell>
          <cell r="P1010" t="str">
            <v>Tasa</v>
          </cell>
          <cell r="Q1010" t="str">
            <v>Anual</v>
          </cell>
          <cell r="R1010" t="str">
            <v>Capacidad</v>
          </cell>
          <cell r="S1010">
            <v>77.3</v>
          </cell>
          <cell r="T1010">
            <v>79.599999999999994</v>
          </cell>
          <cell r="U1010">
            <v>80.400000000000006</v>
          </cell>
          <cell r="V1010">
            <v>81.900000000000006</v>
          </cell>
          <cell r="W1010">
            <v>83</v>
          </cell>
          <cell r="X1010">
            <v>83</v>
          </cell>
          <cell r="Y1010">
            <v>0</v>
          </cell>
          <cell r="Z1010">
            <v>0</v>
          </cell>
          <cell r="AA1010">
            <v>0</v>
          </cell>
          <cell r="AB1010">
            <v>0</v>
          </cell>
          <cell r="AC1010">
            <v>0</v>
          </cell>
          <cell r="AD1010">
            <v>0</v>
          </cell>
          <cell r="AE1010" t="str">
            <v>Mediante encuentros regionales se fortaleció a los equipos de las secretarías de educación de las ETC en la implementación de estrategias y acciones de acceso y permanencia escolar, trabajando con ellos orientaciones estrategicas de la proyección de cupos</v>
          </cell>
          <cell r="AF1010">
            <v>42490.208333333299</v>
          </cell>
          <cell r="AG1010">
            <v>42495.648298726897</v>
          </cell>
          <cell r="AH1010" t="str">
            <v>Hector Julio Flechas</v>
          </cell>
          <cell r="AI1010" t="str">
            <v>HFlechas@mineducacion.gov.co</v>
          </cell>
          <cell r="AJ1010">
            <v>150</v>
          </cell>
          <cell r="AK1010">
            <v>0</v>
          </cell>
          <cell r="AL1010">
            <v>0</v>
          </cell>
        </row>
      </sheetData>
      <sheetData sheetId="7"/>
      <sheetData sheetId="8">
        <row r="4">
          <cell r="C4" t="str">
            <v>ID</v>
          </cell>
          <cell r="D4">
            <v>1</v>
          </cell>
        </row>
        <row r="5">
          <cell r="C5" t="str">
            <v>Pilar</v>
          </cell>
          <cell r="D5">
            <v>2</v>
          </cell>
        </row>
        <row r="6">
          <cell r="C6" t="str">
            <v>Objetivo</v>
          </cell>
          <cell r="D6">
            <v>3</v>
          </cell>
        </row>
        <row r="7">
          <cell r="C7" t="str">
            <v>Estrategia</v>
          </cell>
          <cell r="D7">
            <v>4</v>
          </cell>
        </row>
        <row r="8">
          <cell r="C8" t="str">
            <v>Sector</v>
          </cell>
          <cell r="D8">
            <v>5</v>
          </cell>
        </row>
        <row r="9">
          <cell r="C9" t="str">
            <v>Entidad</v>
          </cell>
          <cell r="D9">
            <v>6</v>
          </cell>
        </row>
        <row r="10">
          <cell r="C10" t="str">
            <v>Programa</v>
          </cell>
          <cell r="D10">
            <v>7</v>
          </cell>
        </row>
        <row r="11">
          <cell r="C11" t="str">
            <v>Id Indicador</v>
          </cell>
          <cell r="D11">
            <v>8</v>
          </cell>
        </row>
        <row r="12">
          <cell r="C12" t="str">
            <v>Indicador</v>
          </cell>
          <cell r="D12">
            <v>9</v>
          </cell>
        </row>
        <row r="13">
          <cell r="C13" t="str">
            <v>Tipo Indicador</v>
          </cell>
          <cell r="D13">
            <v>10</v>
          </cell>
        </row>
        <row r="14">
          <cell r="C14" t="str">
            <v>Nivel Indicador</v>
          </cell>
          <cell r="D14">
            <v>11</v>
          </cell>
        </row>
        <row r="15">
          <cell r="C15" t="str">
            <v>Indicador Básico</v>
          </cell>
          <cell r="D15">
            <v>12</v>
          </cell>
        </row>
        <row r="16">
          <cell r="C16" t="str">
            <v>Departamentalizado</v>
          </cell>
          <cell r="D16">
            <v>13</v>
          </cell>
        </row>
        <row r="17">
          <cell r="C17" t="str">
            <v>Es Privado</v>
          </cell>
          <cell r="D17">
            <v>14</v>
          </cell>
        </row>
        <row r="18">
          <cell r="C18" t="str">
            <v>Vigente</v>
          </cell>
          <cell r="D18">
            <v>15</v>
          </cell>
        </row>
        <row r="19">
          <cell r="C19" t="str">
            <v>Unidad Medida</v>
          </cell>
          <cell r="D19">
            <v>16</v>
          </cell>
        </row>
        <row r="20">
          <cell r="C20" t="str">
            <v>Periodicidad</v>
          </cell>
          <cell r="D20">
            <v>17</v>
          </cell>
        </row>
        <row r="21">
          <cell r="C21" t="str">
            <v>Acumulación</v>
          </cell>
          <cell r="D21">
            <v>18</v>
          </cell>
        </row>
        <row r="22">
          <cell r="C22" t="str">
            <v>Línea Base</v>
          </cell>
          <cell r="D22">
            <v>19</v>
          </cell>
        </row>
        <row r="23">
          <cell r="C23" t="str">
            <v>Meta 2015</v>
          </cell>
          <cell r="D23">
            <v>20</v>
          </cell>
        </row>
        <row r="24">
          <cell r="C24" t="str">
            <v>Meta 2016</v>
          </cell>
          <cell r="D24">
            <v>21</v>
          </cell>
        </row>
        <row r="25">
          <cell r="C25" t="str">
            <v>Meta 2017</v>
          </cell>
          <cell r="D25">
            <v>22</v>
          </cell>
        </row>
        <row r="26">
          <cell r="C26" t="str">
            <v>Meta 2018</v>
          </cell>
          <cell r="D26">
            <v>23</v>
          </cell>
        </row>
        <row r="27">
          <cell r="C27" t="str">
            <v>Meta Cuatrienio</v>
          </cell>
          <cell r="D27">
            <v>24</v>
          </cell>
        </row>
        <row r="28">
          <cell r="C28" t="str">
            <v>Avance Anual</v>
          </cell>
          <cell r="D28">
            <v>25</v>
          </cell>
        </row>
        <row r="29">
          <cell r="C29" t="str">
            <v>% Avance Anual</v>
          </cell>
          <cell r="D29">
            <v>26</v>
          </cell>
        </row>
        <row r="30">
          <cell r="C30" t="str">
            <v>Avance Cuatrienio</v>
          </cell>
          <cell r="D30">
            <v>27</v>
          </cell>
        </row>
        <row r="31">
          <cell r="C31" t="str">
            <v xml:space="preserve">Porcentaje Avance Cuatrienio
</v>
          </cell>
          <cell r="D31">
            <v>28</v>
          </cell>
        </row>
        <row r="32">
          <cell r="C32" t="str">
            <v>Fecha Corte</v>
          </cell>
          <cell r="D32">
            <v>29</v>
          </cell>
        </row>
        <row r="33">
          <cell r="C33" t="str">
            <v>Fecha Modificación</v>
          </cell>
          <cell r="D33">
            <v>30</v>
          </cell>
        </row>
        <row r="34">
          <cell r="C34" t="str">
            <v>Avance Cualitativo</v>
          </cell>
          <cell r="D34">
            <v>31</v>
          </cell>
        </row>
        <row r="35">
          <cell r="C35" t="str">
            <v>Fecha Corte Avance Cualitativo</v>
          </cell>
          <cell r="D35">
            <v>32</v>
          </cell>
        </row>
        <row r="36">
          <cell r="C36" t="str">
            <v>Fecha Actualización Avance Cualitativo</v>
          </cell>
          <cell r="D36">
            <v>33</v>
          </cell>
        </row>
        <row r="37">
          <cell r="C37" t="str">
            <v>Gerente de Meta</v>
          </cell>
          <cell r="D37">
            <v>34</v>
          </cell>
        </row>
        <row r="38">
          <cell r="C38" t="str">
            <v>Correo Electrónico</v>
          </cell>
          <cell r="D38">
            <v>35</v>
          </cell>
        </row>
        <row r="39">
          <cell r="C39" t="str">
            <v>Días Rezago</v>
          </cell>
          <cell r="D39">
            <v>36</v>
          </cell>
        </row>
        <row r="40">
          <cell r="C40" t="str">
            <v>Próximo Corte</v>
          </cell>
          <cell r="D40">
            <v>37</v>
          </cell>
        </row>
        <row r="41">
          <cell r="C41" t="str">
            <v>Días Atraso</v>
          </cell>
          <cell r="D41">
            <v>38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mensual universidad"/>
      <sheetName val="gráfico_cálc"/>
    </sheetNames>
    <sheetDataSet>
      <sheetData sheetId="0"/>
      <sheetData sheetId="1">
        <row r="13">
          <cell r="D13">
            <v>1</v>
          </cell>
        </row>
      </sheetData>
    </sheetDataSet>
  </externalBook>
</externalLink>
</file>

<file path=xl/persons/person.xml><?xml version="1.0" encoding="utf-8"?>
<personList xmlns="http://schemas.microsoft.com/office/spreadsheetml/2018/threadedcomments" xmlns:x="http://schemas.openxmlformats.org/spreadsheetml/2006/main">
  <person displayName="Pablo Alejandro Giraldo Jimenez" id="{D150FE18-708B-4C5B-8202-F3A7EFBE79A0}" userId="S::pablo.agiraldo@aerocivil.gov.co::fa2351cd-156d-441e-8b62-7c0a3dcd7fe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32" dT="2019-05-27T20:12:28.58" personId="{D150FE18-708B-4C5B-8202-F3A7EFBE79A0}" id="{9014F998-35C4-4885-910E-2B9366563FA2}">
    <text>9 INSTRUMENTOS BILATERALES - REALIZARON 3</text>
  </threadedComment>
  <threadedComment ref="L363" dT="2019-05-14T17:56:59.16" personId="{D150FE18-708B-4C5B-8202-F3A7EFBE79A0}" id="{B765F670-5E07-4933-A7BC-6659D49080BE}">
    <text>La DRAnt reporta 0.02% como avance en la ejecución, a partir de las Obligaciones presupuestales reportadas en SIIF</text>
  </threadedComment>
  <threadedComment ref="L369" dT="2019-05-14T17:56:59.16" personId="{D150FE18-708B-4C5B-8202-F3A7EFBE79A0}" id="{4A5EB939-D1A0-4884-A108-1B2DE81BA79E}">
    <text>La DRAtl reporta 0.02% como avance en la ejecución, a partir de las Obligaciones presupuestales reportadas en SIIF</text>
  </threadedComment>
  <threadedComment ref="L375" dT="2019-05-14T17:56:59.16" personId="{D150FE18-708B-4C5B-8202-F3A7EFBE79A0}" id="{5D8C007D-6237-42BD-A7D6-5D59643ACF1B}">
    <text>La DRCun reporta 19% como avance en la ejecución. No hay soportes.</text>
  </threadedComment>
  <threadedComment ref="L381" dT="2019-05-14T17:56:59.16" personId="{D150FE18-708B-4C5B-8202-F3A7EFBE79A0}" id="{2859DC59-A901-4E98-9DA2-B264D64D109B}">
    <text>La DRMet reporta 16% como avance en la ejecución. No hay soportes.</text>
  </threadedComment>
  <threadedComment ref="L387" dT="2019-05-14T17:56:59.16" personId="{D150FE18-708B-4C5B-8202-F3A7EFBE79A0}" id="{DA4F3FEC-9B87-4236-959B-908006452916}">
    <text>La DRSan reporta 0.02% como avance en la ejecución. No hay soportes.</text>
  </threadedComment>
  <threadedComment ref="L393" dT="2019-05-14T17:56:59.16" personId="{D150FE18-708B-4C5B-8202-F3A7EFBE79A0}" id="{37D98EE6-4A3B-4C3D-B3C4-E46522CC307C}">
    <text>La DRVal reporta 19% como avance en la ejecución. Los soportes corresponden al reporte de compromisos de SIIF Nación.</text>
  </threadedComment>
  <threadedComment ref="L497" dT="2019-05-14T22:23:37.21" personId="{D150FE18-708B-4C5B-8202-F3A7EFBE79A0}" id="{40C9538C-07C7-4D31-AAC9-C3862741019E}">
    <text>La SSOAC califica cumplida la actividad. No se evidencia el Plan de actividades ECSO</text>
  </threadedComment>
  <threadedComment ref="L507" dT="2019-05-14T22:37:31.91" personId="{D150FE18-708B-4C5B-8202-F3A7EFBE79A0}" id="{F7BC5900-B65C-4238-9B69-82315EE906CD}">
    <text>La SSOAC presenta el cumplimineto especifico del área representada por ella misma (56%), pero en la diapositiva de Estadisticas por áreas de la USOAP el cumplimiento de actividades total es del 54%</text>
  </threadedComment>
  <threadedComment ref="L509" dT="2019-05-14T22:37:31.91" personId="{D150FE18-708B-4C5B-8202-F3A7EFBE79A0}" id="{FAA7FC0E-B337-4D22-AB2A-37E69DE8E7FF}">
    <text>La SSOAC presenta el cumplimineto especifico del área representada por ella misma (56%), pero en la diapositiva de Estadisticas por áreas de la USOAP el cumplimiento de actividades total es del 54%</text>
  </threadedComment>
  <threadedComment ref="L785" dT="2019-05-14T18:16:30.48" personId="{D150FE18-708B-4C5B-8202-F3A7EFBE79A0}" id="{354D3948-AEB5-41FA-9501-7782514338AA}">
    <text>La calificación de la DRAnt se presenta en 25%, sin embargo, el formato utilizado no es el solicitado.</text>
  </threadedComment>
  <threadedComment ref="L789" dT="2019-05-14T18:16:30.48" personId="{D150FE18-708B-4C5B-8202-F3A7EFBE79A0}" id="{6050F09F-9BAF-4760-90F7-2973CD810158}">
    <text>La calificación de la DRAtl se presenta en 25%. No existe la posibilidad de saber si efectivamente se realizaron los informes oportunamente</text>
  </threadedComment>
  <threadedComment ref="L791" dT="2019-05-14T18:16:30.48" personId="{D150FE18-708B-4C5B-8202-F3A7EFBE79A0}" id="{EC3BE98C-3BF6-43C0-9587-9DD929DBFB99}">
    <text>La calificación de la DRAtl se presenta en 25%, sin embargo, NO hay evidencia de su remisión oportuna por ningún medio que genere trazabilidad.</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F133"/>
  <sheetViews>
    <sheetView zoomScale="70" zoomScaleNormal="70" workbookViewId="0">
      <selection activeCell="D22" sqref="D22:D23"/>
    </sheetView>
  </sheetViews>
  <sheetFormatPr baseColWidth="10" defaultRowHeight="15" x14ac:dyDescent="0.25"/>
  <cols>
    <col min="1" max="1" width="38.42578125" style="164" customWidth="1"/>
    <col min="2" max="2" width="59" style="164" customWidth="1"/>
    <col min="3" max="3" width="21.5703125" style="165" customWidth="1"/>
    <col min="4" max="4" width="22.28515625" style="165" customWidth="1"/>
    <col min="5" max="32" width="11.42578125" style="171"/>
  </cols>
  <sheetData>
    <row r="1" spans="1:4" ht="30" x14ac:dyDescent="0.25">
      <c r="A1" s="188" t="s">
        <v>568</v>
      </c>
      <c r="B1" s="188" t="s">
        <v>566</v>
      </c>
      <c r="C1" s="188" t="s">
        <v>569</v>
      </c>
      <c r="D1" s="188" t="s">
        <v>571</v>
      </c>
    </row>
    <row r="2" spans="1:4" ht="30" x14ac:dyDescent="0.25">
      <c r="A2" s="167" t="s">
        <v>554</v>
      </c>
      <c r="B2" s="167" t="s">
        <v>570</v>
      </c>
      <c r="C2" s="168" t="s">
        <v>477</v>
      </c>
      <c r="D2" s="169">
        <v>7</v>
      </c>
    </row>
    <row r="3" spans="1:4" ht="30" x14ac:dyDescent="0.25">
      <c r="A3" s="167" t="s">
        <v>567</v>
      </c>
      <c r="B3" s="167" t="s">
        <v>573</v>
      </c>
      <c r="C3" s="166" t="s">
        <v>574</v>
      </c>
      <c r="D3" s="169">
        <v>10</v>
      </c>
    </row>
    <row r="4" spans="1:4" x14ac:dyDescent="0.25">
      <c r="A4" s="167" t="s">
        <v>575</v>
      </c>
      <c r="B4" s="167" t="s">
        <v>577</v>
      </c>
      <c r="C4" s="166" t="s">
        <v>576</v>
      </c>
      <c r="D4" s="169">
        <v>5</v>
      </c>
    </row>
    <row r="5" spans="1:4" ht="30" x14ac:dyDescent="0.25">
      <c r="A5" s="167" t="s">
        <v>555</v>
      </c>
      <c r="B5" s="167" t="s">
        <v>586</v>
      </c>
      <c r="C5" s="168" t="s">
        <v>578</v>
      </c>
      <c r="D5" s="169">
        <v>8</v>
      </c>
    </row>
    <row r="6" spans="1:4" ht="30" x14ac:dyDescent="0.25">
      <c r="A6" s="167" t="s">
        <v>560</v>
      </c>
      <c r="B6" s="167" t="s">
        <v>579</v>
      </c>
      <c r="C6" s="166" t="s">
        <v>580</v>
      </c>
      <c r="D6" s="169">
        <v>5</v>
      </c>
    </row>
    <row r="7" spans="1:4" x14ac:dyDescent="0.25">
      <c r="A7" s="167" t="s">
        <v>581</v>
      </c>
      <c r="B7" s="167" t="s">
        <v>582</v>
      </c>
      <c r="C7" s="166" t="s">
        <v>583</v>
      </c>
      <c r="D7" s="169">
        <v>13</v>
      </c>
    </row>
    <row r="8" spans="1:4" x14ac:dyDescent="0.25">
      <c r="A8" s="167" t="s">
        <v>557</v>
      </c>
      <c r="B8" s="167" t="s">
        <v>584</v>
      </c>
      <c r="C8" s="166" t="s">
        <v>585</v>
      </c>
      <c r="D8" s="169">
        <v>5</v>
      </c>
    </row>
    <row r="9" spans="1:4" ht="45" x14ac:dyDescent="0.25">
      <c r="A9" s="167" t="s">
        <v>561</v>
      </c>
      <c r="B9" s="167" t="s">
        <v>591</v>
      </c>
      <c r="C9" s="168" t="s">
        <v>587</v>
      </c>
      <c r="D9" s="169">
        <v>9</v>
      </c>
    </row>
    <row r="10" spans="1:4" x14ac:dyDescent="0.25">
      <c r="A10" s="167" t="s">
        <v>556</v>
      </c>
      <c r="B10" s="167" t="s">
        <v>572</v>
      </c>
      <c r="C10" s="166" t="s">
        <v>588</v>
      </c>
      <c r="D10" s="169">
        <v>7</v>
      </c>
    </row>
    <row r="11" spans="1:4" ht="30" x14ac:dyDescent="0.25">
      <c r="A11" s="167" t="s">
        <v>562</v>
      </c>
      <c r="B11" s="167" t="s">
        <v>589</v>
      </c>
      <c r="C11" s="166" t="s">
        <v>590</v>
      </c>
      <c r="D11" s="169">
        <v>10</v>
      </c>
    </row>
    <row r="12" spans="1:4" ht="30" x14ac:dyDescent="0.25">
      <c r="A12" s="167" t="s">
        <v>564</v>
      </c>
      <c r="B12" s="167" t="s">
        <v>593</v>
      </c>
      <c r="C12" s="168" t="s">
        <v>592</v>
      </c>
      <c r="D12" s="169">
        <v>7</v>
      </c>
    </row>
    <row r="13" spans="1:4" ht="45" x14ac:dyDescent="0.25">
      <c r="A13" s="167" t="s">
        <v>558</v>
      </c>
      <c r="B13" s="167" t="s">
        <v>595</v>
      </c>
      <c r="C13" s="168" t="s">
        <v>594</v>
      </c>
      <c r="D13" s="169">
        <v>12</v>
      </c>
    </row>
    <row r="14" spans="1:4" x14ac:dyDescent="0.25">
      <c r="A14" s="167" t="s">
        <v>553</v>
      </c>
      <c r="B14" s="167" t="s">
        <v>597</v>
      </c>
      <c r="C14" s="168" t="s">
        <v>598</v>
      </c>
      <c r="D14" s="169">
        <v>7</v>
      </c>
    </row>
    <row r="15" spans="1:4" x14ac:dyDescent="0.25">
      <c r="A15" s="661" t="s">
        <v>596</v>
      </c>
      <c r="B15" s="662"/>
      <c r="C15" s="663"/>
      <c r="D15" s="170">
        <f>SUM(D2:D14)</f>
        <v>105</v>
      </c>
    </row>
    <row r="16" spans="1:4" s="171" customFormat="1" x14ac:dyDescent="0.25">
      <c r="A16" s="172"/>
      <c r="B16" s="172"/>
      <c r="C16" s="173"/>
      <c r="D16" s="173"/>
    </row>
    <row r="17" spans="1:4" s="171" customFormat="1" x14ac:dyDescent="0.25">
      <c r="A17" s="172"/>
      <c r="B17" s="172"/>
      <c r="C17" s="173"/>
      <c r="D17" s="173"/>
    </row>
    <row r="18" spans="1:4" s="171" customFormat="1" x14ac:dyDescent="0.25">
      <c r="A18" s="172"/>
      <c r="B18" s="172"/>
      <c r="C18" s="173"/>
      <c r="D18" s="173"/>
    </row>
    <row r="19" spans="1:4" s="171" customFormat="1" x14ac:dyDescent="0.25">
      <c r="A19" s="172"/>
      <c r="B19" s="172"/>
      <c r="C19" s="173"/>
      <c r="D19" s="173"/>
    </row>
    <row r="20" spans="1:4" s="171" customFormat="1" x14ac:dyDescent="0.25">
      <c r="A20" s="172"/>
      <c r="B20" s="172"/>
      <c r="C20" s="173"/>
      <c r="D20" s="173"/>
    </row>
    <row r="21" spans="1:4" s="171" customFormat="1" x14ac:dyDescent="0.25">
      <c r="A21" s="172"/>
      <c r="B21" s="172"/>
      <c r="C21" s="173"/>
      <c r="D21" s="173"/>
    </row>
    <row r="22" spans="1:4" s="171" customFormat="1" x14ac:dyDescent="0.25">
      <c r="A22" s="172"/>
      <c r="B22" s="172"/>
      <c r="C22" s="173"/>
      <c r="D22" s="173"/>
    </row>
    <row r="23" spans="1:4" s="171" customFormat="1" x14ac:dyDescent="0.25">
      <c r="A23" s="172"/>
      <c r="B23" s="172"/>
      <c r="C23" s="173"/>
      <c r="D23" s="173"/>
    </row>
    <row r="24" spans="1:4" s="171" customFormat="1" x14ac:dyDescent="0.25">
      <c r="A24" s="172"/>
      <c r="B24" s="172"/>
      <c r="C24" s="173"/>
      <c r="D24" s="173"/>
    </row>
    <row r="25" spans="1:4" s="171" customFormat="1" x14ac:dyDescent="0.25">
      <c r="A25" s="172"/>
      <c r="B25" s="172"/>
      <c r="C25" s="173"/>
      <c r="D25" s="173"/>
    </row>
    <row r="26" spans="1:4" s="171" customFormat="1" x14ac:dyDescent="0.25">
      <c r="A26" s="172"/>
      <c r="B26" s="172"/>
      <c r="C26" s="173"/>
      <c r="D26" s="173"/>
    </row>
    <row r="27" spans="1:4" s="171" customFormat="1" x14ac:dyDescent="0.25">
      <c r="A27" s="172"/>
      <c r="B27" s="172"/>
      <c r="C27" s="173"/>
      <c r="D27" s="173"/>
    </row>
    <row r="28" spans="1:4" s="171" customFormat="1" x14ac:dyDescent="0.25">
      <c r="A28" s="172"/>
      <c r="B28" s="172"/>
      <c r="C28" s="173"/>
      <c r="D28" s="173"/>
    </row>
    <row r="29" spans="1:4" s="171" customFormat="1" x14ac:dyDescent="0.25">
      <c r="A29" s="172"/>
      <c r="B29" s="172"/>
      <c r="C29" s="173"/>
      <c r="D29" s="173"/>
    </row>
    <row r="30" spans="1:4" s="171" customFormat="1" x14ac:dyDescent="0.25">
      <c r="A30" s="172"/>
      <c r="B30" s="172"/>
      <c r="C30" s="173"/>
      <c r="D30" s="173"/>
    </row>
    <row r="31" spans="1:4" s="171" customFormat="1" x14ac:dyDescent="0.25">
      <c r="A31" s="172"/>
      <c r="B31" s="172"/>
      <c r="C31" s="173"/>
      <c r="D31" s="173"/>
    </row>
    <row r="32" spans="1:4" s="171" customFormat="1" x14ac:dyDescent="0.25">
      <c r="A32" s="172"/>
      <c r="B32" s="172"/>
      <c r="C32" s="173"/>
      <c r="D32" s="173"/>
    </row>
    <row r="33" spans="1:4" s="171" customFormat="1" x14ac:dyDescent="0.25">
      <c r="A33" s="172"/>
      <c r="B33" s="172"/>
      <c r="C33" s="173"/>
      <c r="D33" s="173"/>
    </row>
    <row r="34" spans="1:4" s="171" customFormat="1" x14ac:dyDescent="0.25">
      <c r="A34" s="172"/>
      <c r="B34" s="172"/>
      <c r="C34" s="173"/>
      <c r="D34" s="173"/>
    </row>
    <row r="35" spans="1:4" s="171" customFormat="1" x14ac:dyDescent="0.25">
      <c r="A35" s="172"/>
      <c r="B35" s="172"/>
      <c r="C35" s="173"/>
      <c r="D35" s="173"/>
    </row>
    <row r="36" spans="1:4" s="171" customFormat="1" x14ac:dyDescent="0.25">
      <c r="A36" s="172"/>
      <c r="B36" s="172"/>
      <c r="C36" s="173"/>
      <c r="D36" s="173"/>
    </row>
    <row r="37" spans="1:4" s="171" customFormat="1" x14ac:dyDescent="0.25">
      <c r="A37" s="172"/>
      <c r="B37" s="172"/>
      <c r="C37" s="173"/>
      <c r="D37" s="173"/>
    </row>
    <row r="38" spans="1:4" s="171" customFormat="1" x14ac:dyDescent="0.25">
      <c r="A38" s="172"/>
      <c r="B38" s="172"/>
      <c r="C38" s="173"/>
      <c r="D38" s="173"/>
    </row>
    <row r="39" spans="1:4" s="171" customFormat="1" x14ac:dyDescent="0.25">
      <c r="A39" s="172"/>
      <c r="B39" s="172"/>
      <c r="C39" s="173"/>
      <c r="D39" s="173"/>
    </row>
    <row r="40" spans="1:4" s="171" customFormat="1" x14ac:dyDescent="0.25">
      <c r="A40" s="172"/>
      <c r="B40" s="172"/>
      <c r="C40" s="173"/>
      <c r="D40" s="173"/>
    </row>
    <row r="41" spans="1:4" s="171" customFormat="1" x14ac:dyDescent="0.25">
      <c r="A41" s="172"/>
      <c r="B41" s="172"/>
      <c r="C41" s="173"/>
      <c r="D41" s="173"/>
    </row>
    <row r="42" spans="1:4" s="171" customFormat="1" x14ac:dyDescent="0.25">
      <c r="A42" s="172"/>
      <c r="B42" s="172"/>
      <c r="C42" s="173"/>
      <c r="D42" s="173"/>
    </row>
    <row r="43" spans="1:4" s="171" customFormat="1" x14ac:dyDescent="0.25">
      <c r="A43" s="172"/>
      <c r="B43" s="172"/>
      <c r="C43" s="173"/>
      <c r="D43" s="173"/>
    </row>
    <row r="44" spans="1:4" s="171" customFormat="1" x14ac:dyDescent="0.25">
      <c r="A44" s="172"/>
      <c r="B44" s="172"/>
      <c r="C44" s="173"/>
      <c r="D44" s="173"/>
    </row>
    <row r="45" spans="1:4" s="171" customFormat="1" x14ac:dyDescent="0.25">
      <c r="A45" s="172"/>
      <c r="B45" s="172"/>
      <c r="C45" s="173"/>
      <c r="D45" s="173"/>
    </row>
    <row r="46" spans="1:4" s="171" customFormat="1" x14ac:dyDescent="0.25">
      <c r="A46" s="172"/>
      <c r="B46" s="172"/>
      <c r="C46" s="173"/>
      <c r="D46" s="173"/>
    </row>
    <row r="47" spans="1:4" s="171" customFormat="1" x14ac:dyDescent="0.25">
      <c r="A47" s="172"/>
      <c r="B47" s="172"/>
      <c r="C47" s="173"/>
      <c r="D47" s="173"/>
    </row>
    <row r="48" spans="1:4" s="171" customFormat="1" x14ac:dyDescent="0.25">
      <c r="A48" s="172"/>
      <c r="B48" s="172"/>
      <c r="C48" s="173"/>
      <c r="D48" s="173"/>
    </row>
    <row r="49" spans="1:4" s="171" customFormat="1" x14ac:dyDescent="0.25">
      <c r="A49" s="172"/>
      <c r="B49" s="172"/>
      <c r="C49" s="173"/>
      <c r="D49" s="173"/>
    </row>
    <row r="50" spans="1:4" s="171" customFormat="1" x14ac:dyDescent="0.25">
      <c r="A50" s="172"/>
      <c r="B50" s="172"/>
      <c r="C50" s="173"/>
      <c r="D50" s="173"/>
    </row>
    <row r="51" spans="1:4" s="171" customFormat="1" x14ac:dyDescent="0.25">
      <c r="A51" s="172"/>
      <c r="B51" s="172"/>
      <c r="C51" s="173"/>
      <c r="D51" s="173"/>
    </row>
    <row r="52" spans="1:4" s="171" customFormat="1" x14ac:dyDescent="0.25">
      <c r="A52" s="172"/>
      <c r="B52" s="172"/>
      <c r="C52" s="173"/>
      <c r="D52" s="173"/>
    </row>
    <row r="53" spans="1:4" s="171" customFormat="1" x14ac:dyDescent="0.25">
      <c r="A53" s="172"/>
      <c r="B53" s="172"/>
      <c r="C53" s="173"/>
      <c r="D53" s="173"/>
    </row>
    <row r="54" spans="1:4" s="171" customFormat="1" x14ac:dyDescent="0.25">
      <c r="A54" s="172"/>
      <c r="B54" s="172"/>
      <c r="C54" s="173"/>
      <c r="D54" s="173"/>
    </row>
    <row r="55" spans="1:4" s="171" customFormat="1" x14ac:dyDescent="0.25">
      <c r="A55" s="172"/>
      <c r="B55" s="172"/>
      <c r="C55" s="173"/>
      <c r="D55" s="173"/>
    </row>
    <row r="56" spans="1:4" s="171" customFormat="1" x14ac:dyDescent="0.25">
      <c r="A56" s="172"/>
      <c r="B56" s="172"/>
      <c r="C56" s="173"/>
      <c r="D56" s="173"/>
    </row>
    <row r="57" spans="1:4" s="171" customFormat="1" x14ac:dyDescent="0.25">
      <c r="A57" s="172"/>
      <c r="B57" s="172"/>
      <c r="C57" s="173"/>
      <c r="D57" s="173"/>
    </row>
    <row r="58" spans="1:4" s="171" customFormat="1" x14ac:dyDescent="0.25">
      <c r="A58" s="172"/>
      <c r="B58" s="172"/>
      <c r="C58" s="173"/>
      <c r="D58" s="173"/>
    </row>
    <row r="59" spans="1:4" s="171" customFormat="1" x14ac:dyDescent="0.25">
      <c r="A59" s="172"/>
      <c r="B59" s="172"/>
      <c r="C59" s="173"/>
      <c r="D59" s="173"/>
    </row>
    <row r="60" spans="1:4" s="171" customFormat="1" x14ac:dyDescent="0.25">
      <c r="A60" s="172"/>
      <c r="B60" s="172"/>
      <c r="C60" s="173"/>
      <c r="D60" s="173"/>
    </row>
    <row r="61" spans="1:4" s="171" customFormat="1" x14ac:dyDescent="0.25">
      <c r="A61" s="172"/>
      <c r="B61" s="172"/>
      <c r="C61" s="173"/>
      <c r="D61" s="173"/>
    </row>
    <row r="62" spans="1:4" s="171" customFormat="1" x14ac:dyDescent="0.25">
      <c r="A62" s="172"/>
      <c r="B62" s="172"/>
      <c r="C62" s="173"/>
      <c r="D62" s="173"/>
    </row>
    <row r="63" spans="1:4" s="171" customFormat="1" x14ac:dyDescent="0.25">
      <c r="A63" s="172"/>
      <c r="B63" s="172"/>
      <c r="C63" s="173"/>
      <c r="D63" s="173"/>
    </row>
    <row r="64" spans="1:4" s="171" customFormat="1" x14ac:dyDescent="0.25">
      <c r="A64" s="172"/>
      <c r="B64" s="172"/>
      <c r="C64" s="173"/>
      <c r="D64" s="173"/>
    </row>
    <row r="65" spans="1:4" s="171" customFormat="1" x14ac:dyDescent="0.25">
      <c r="A65" s="172"/>
      <c r="B65" s="172"/>
      <c r="C65" s="173"/>
      <c r="D65" s="173"/>
    </row>
    <row r="66" spans="1:4" s="171" customFormat="1" x14ac:dyDescent="0.25">
      <c r="A66" s="172"/>
      <c r="B66" s="172"/>
      <c r="C66" s="173"/>
      <c r="D66" s="173"/>
    </row>
    <row r="67" spans="1:4" s="171" customFormat="1" x14ac:dyDescent="0.25">
      <c r="A67" s="172"/>
      <c r="B67" s="172"/>
      <c r="C67" s="173"/>
      <c r="D67" s="173"/>
    </row>
    <row r="68" spans="1:4" s="171" customFormat="1" x14ac:dyDescent="0.25">
      <c r="A68" s="172"/>
      <c r="B68" s="172"/>
      <c r="C68" s="173"/>
      <c r="D68" s="173"/>
    </row>
    <row r="69" spans="1:4" s="171" customFormat="1" x14ac:dyDescent="0.25">
      <c r="A69" s="172"/>
      <c r="B69" s="172"/>
      <c r="C69" s="173"/>
      <c r="D69" s="173"/>
    </row>
    <row r="70" spans="1:4" s="171" customFormat="1" x14ac:dyDescent="0.25">
      <c r="A70" s="172"/>
      <c r="B70" s="172"/>
      <c r="C70" s="173"/>
      <c r="D70" s="173"/>
    </row>
    <row r="71" spans="1:4" s="171" customFormat="1" x14ac:dyDescent="0.25">
      <c r="A71" s="172"/>
      <c r="B71" s="172"/>
      <c r="C71" s="173"/>
      <c r="D71" s="173"/>
    </row>
    <row r="72" spans="1:4" s="171" customFormat="1" x14ac:dyDescent="0.25">
      <c r="A72" s="172"/>
      <c r="B72" s="172"/>
      <c r="C72" s="173"/>
      <c r="D72" s="173"/>
    </row>
    <row r="73" spans="1:4" s="171" customFormat="1" x14ac:dyDescent="0.25">
      <c r="A73" s="172"/>
      <c r="B73" s="172"/>
      <c r="C73" s="173"/>
      <c r="D73" s="173"/>
    </row>
    <row r="74" spans="1:4" s="171" customFormat="1" x14ac:dyDescent="0.25">
      <c r="A74" s="172"/>
      <c r="B74" s="172"/>
      <c r="C74" s="173"/>
      <c r="D74" s="173"/>
    </row>
    <row r="75" spans="1:4" s="171" customFormat="1" x14ac:dyDescent="0.25">
      <c r="A75" s="172"/>
      <c r="B75" s="172"/>
      <c r="C75" s="173"/>
      <c r="D75" s="173"/>
    </row>
    <row r="76" spans="1:4" s="171" customFormat="1" x14ac:dyDescent="0.25">
      <c r="A76" s="172"/>
      <c r="B76" s="172"/>
      <c r="C76" s="173"/>
      <c r="D76" s="173"/>
    </row>
    <row r="77" spans="1:4" s="171" customFormat="1" x14ac:dyDescent="0.25">
      <c r="A77" s="172"/>
      <c r="B77" s="172"/>
      <c r="C77" s="173"/>
      <c r="D77" s="173"/>
    </row>
    <row r="78" spans="1:4" s="171" customFormat="1" x14ac:dyDescent="0.25">
      <c r="A78" s="172"/>
      <c r="B78" s="172"/>
      <c r="C78" s="173"/>
      <c r="D78" s="173"/>
    </row>
    <row r="79" spans="1:4" s="171" customFormat="1" x14ac:dyDescent="0.25">
      <c r="A79" s="172"/>
      <c r="B79" s="172"/>
      <c r="C79" s="173"/>
      <c r="D79" s="173"/>
    </row>
    <row r="80" spans="1:4" s="171" customFormat="1" x14ac:dyDescent="0.25">
      <c r="A80" s="172"/>
      <c r="B80" s="172"/>
      <c r="C80" s="173"/>
      <c r="D80" s="173"/>
    </row>
    <row r="81" spans="1:4" s="171" customFormat="1" x14ac:dyDescent="0.25">
      <c r="A81" s="172"/>
      <c r="B81" s="172"/>
      <c r="C81" s="173"/>
      <c r="D81" s="173"/>
    </row>
    <row r="82" spans="1:4" s="171" customFormat="1" x14ac:dyDescent="0.25">
      <c r="A82" s="172"/>
      <c r="B82" s="172"/>
      <c r="C82" s="173"/>
      <c r="D82" s="173"/>
    </row>
    <row r="83" spans="1:4" s="171" customFormat="1" x14ac:dyDescent="0.25">
      <c r="A83" s="172"/>
      <c r="B83" s="172"/>
      <c r="C83" s="173"/>
      <c r="D83" s="173"/>
    </row>
    <row r="84" spans="1:4" s="171" customFormat="1" x14ac:dyDescent="0.25">
      <c r="A84" s="172"/>
      <c r="B84" s="172"/>
      <c r="C84" s="173"/>
      <c r="D84" s="173"/>
    </row>
    <row r="85" spans="1:4" s="171" customFormat="1" x14ac:dyDescent="0.25">
      <c r="A85" s="172"/>
      <c r="B85" s="172"/>
      <c r="C85" s="173"/>
      <c r="D85" s="173"/>
    </row>
    <row r="86" spans="1:4" s="171" customFormat="1" x14ac:dyDescent="0.25">
      <c r="A86" s="172"/>
      <c r="B86" s="172"/>
      <c r="C86" s="173"/>
      <c r="D86" s="173"/>
    </row>
    <row r="87" spans="1:4" s="171" customFormat="1" x14ac:dyDescent="0.25">
      <c r="A87" s="172"/>
      <c r="B87" s="172"/>
      <c r="C87" s="173"/>
      <c r="D87" s="173"/>
    </row>
    <row r="88" spans="1:4" s="171" customFormat="1" x14ac:dyDescent="0.25">
      <c r="A88" s="172"/>
      <c r="B88" s="172"/>
      <c r="C88" s="173"/>
      <c r="D88" s="173"/>
    </row>
    <row r="89" spans="1:4" s="171" customFormat="1" x14ac:dyDescent="0.25">
      <c r="A89" s="172"/>
      <c r="B89" s="172"/>
      <c r="C89" s="173"/>
      <c r="D89" s="173"/>
    </row>
    <row r="90" spans="1:4" s="171" customFormat="1" x14ac:dyDescent="0.25">
      <c r="A90" s="172"/>
      <c r="B90" s="172"/>
      <c r="C90" s="173"/>
      <c r="D90" s="173"/>
    </row>
    <row r="91" spans="1:4" s="171" customFormat="1" x14ac:dyDescent="0.25">
      <c r="A91" s="172"/>
      <c r="B91" s="172"/>
      <c r="C91" s="173"/>
      <c r="D91" s="173"/>
    </row>
    <row r="92" spans="1:4" s="171" customFormat="1" x14ac:dyDescent="0.25">
      <c r="A92" s="172"/>
      <c r="B92" s="172"/>
      <c r="C92" s="173"/>
      <c r="D92" s="173"/>
    </row>
    <row r="93" spans="1:4" s="171" customFormat="1" x14ac:dyDescent="0.25">
      <c r="A93" s="172"/>
      <c r="B93" s="172"/>
      <c r="C93" s="173"/>
      <c r="D93" s="173"/>
    </row>
    <row r="94" spans="1:4" s="171" customFormat="1" x14ac:dyDescent="0.25">
      <c r="A94" s="172"/>
      <c r="B94" s="172"/>
      <c r="C94" s="173"/>
      <c r="D94" s="173"/>
    </row>
    <row r="95" spans="1:4" s="171" customFormat="1" x14ac:dyDescent="0.25">
      <c r="A95" s="172"/>
      <c r="B95" s="172"/>
      <c r="C95" s="173"/>
      <c r="D95" s="173"/>
    </row>
    <row r="96" spans="1:4" s="171" customFormat="1" x14ac:dyDescent="0.25">
      <c r="A96" s="172"/>
      <c r="B96" s="172"/>
      <c r="C96" s="173"/>
      <c r="D96" s="173"/>
    </row>
    <row r="97" spans="1:4" s="171" customFormat="1" x14ac:dyDescent="0.25">
      <c r="A97" s="172"/>
      <c r="B97" s="172"/>
      <c r="C97" s="173"/>
      <c r="D97" s="173"/>
    </row>
    <row r="98" spans="1:4" s="171" customFormat="1" x14ac:dyDescent="0.25">
      <c r="A98" s="172"/>
      <c r="B98" s="172"/>
      <c r="C98" s="173"/>
      <c r="D98" s="173"/>
    </row>
    <row r="99" spans="1:4" s="171" customFormat="1" x14ac:dyDescent="0.25">
      <c r="A99" s="172"/>
      <c r="B99" s="172"/>
      <c r="C99" s="173"/>
      <c r="D99" s="173"/>
    </row>
    <row r="100" spans="1:4" s="171" customFormat="1" x14ac:dyDescent="0.25">
      <c r="A100" s="172"/>
      <c r="B100" s="172"/>
      <c r="C100" s="173"/>
      <c r="D100" s="173"/>
    </row>
    <row r="101" spans="1:4" s="171" customFormat="1" x14ac:dyDescent="0.25">
      <c r="A101" s="172"/>
      <c r="B101" s="172"/>
      <c r="C101" s="173"/>
      <c r="D101" s="173"/>
    </row>
    <row r="102" spans="1:4" s="171" customFormat="1" x14ac:dyDescent="0.25">
      <c r="A102" s="172"/>
      <c r="B102" s="172"/>
      <c r="C102" s="173"/>
      <c r="D102" s="173"/>
    </row>
    <row r="103" spans="1:4" s="171" customFormat="1" x14ac:dyDescent="0.25">
      <c r="A103" s="172"/>
      <c r="B103" s="172"/>
      <c r="C103" s="173"/>
      <c r="D103" s="173"/>
    </row>
    <row r="104" spans="1:4" s="171" customFormat="1" x14ac:dyDescent="0.25">
      <c r="A104" s="172"/>
      <c r="B104" s="172"/>
      <c r="C104" s="173"/>
      <c r="D104" s="173"/>
    </row>
    <row r="105" spans="1:4" s="171" customFormat="1" x14ac:dyDescent="0.25">
      <c r="A105" s="172"/>
      <c r="B105" s="172"/>
      <c r="C105" s="173"/>
      <c r="D105" s="173"/>
    </row>
    <row r="106" spans="1:4" s="171" customFormat="1" x14ac:dyDescent="0.25">
      <c r="A106" s="172"/>
      <c r="B106" s="172"/>
      <c r="C106" s="173"/>
      <c r="D106" s="173"/>
    </row>
    <row r="107" spans="1:4" s="171" customFormat="1" x14ac:dyDescent="0.25">
      <c r="A107" s="172"/>
      <c r="B107" s="172"/>
      <c r="C107" s="173"/>
      <c r="D107" s="173"/>
    </row>
    <row r="108" spans="1:4" s="171" customFormat="1" x14ac:dyDescent="0.25">
      <c r="A108" s="172"/>
      <c r="B108" s="172"/>
      <c r="C108" s="173"/>
      <c r="D108" s="173"/>
    </row>
    <row r="109" spans="1:4" s="171" customFormat="1" x14ac:dyDescent="0.25">
      <c r="A109" s="172"/>
      <c r="B109" s="172"/>
      <c r="C109" s="173"/>
      <c r="D109" s="173"/>
    </row>
    <row r="110" spans="1:4" s="171" customFormat="1" x14ac:dyDescent="0.25">
      <c r="A110" s="172"/>
      <c r="B110" s="172"/>
      <c r="C110" s="173"/>
      <c r="D110" s="173"/>
    </row>
    <row r="111" spans="1:4" s="171" customFormat="1" x14ac:dyDescent="0.25">
      <c r="A111" s="172"/>
      <c r="B111" s="172"/>
      <c r="C111" s="173"/>
      <c r="D111" s="173"/>
    </row>
    <row r="112" spans="1:4" s="171" customFormat="1" x14ac:dyDescent="0.25">
      <c r="A112" s="172"/>
      <c r="B112" s="172"/>
      <c r="C112" s="173"/>
      <c r="D112" s="173"/>
    </row>
    <row r="113" spans="1:4" s="171" customFormat="1" x14ac:dyDescent="0.25">
      <c r="A113" s="172"/>
      <c r="B113" s="172"/>
      <c r="C113" s="173"/>
      <c r="D113" s="173"/>
    </row>
    <row r="114" spans="1:4" s="171" customFormat="1" x14ac:dyDescent="0.25">
      <c r="A114" s="172"/>
      <c r="B114" s="172"/>
      <c r="C114" s="173"/>
      <c r="D114" s="173"/>
    </row>
    <row r="115" spans="1:4" s="171" customFormat="1" x14ac:dyDescent="0.25">
      <c r="A115" s="172"/>
      <c r="B115" s="172"/>
      <c r="C115" s="173"/>
      <c r="D115" s="173"/>
    </row>
    <row r="116" spans="1:4" s="171" customFormat="1" x14ac:dyDescent="0.25">
      <c r="A116" s="172"/>
      <c r="B116" s="172"/>
      <c r="C116" s="173"/>
      <c r="D116" s="173"/>
    </row>
    <row r="117" spans="1:4" s="171" customFormat="1" x14ac:dyDescent="0.25">
      <c r="A117" s="172"/>
      <c r="B117" s="172"/>
      <c r="C117" s="173"/>
      <c r="D117" s="173"/>
    </row>
    <row r="118" spans="1:4" s="171" customFormat="1" x14ac:dyDescent="0.25">
      <c r="A118" s="172"/>
      <c r="B118" s="172"/>
      <c r="C118" s="173"/>
      <c r="D118" s="173"/>
    </row>
    <row r="119" spans="1:4" s="171" customFormat="1" x14ac:dyDescent="0.25">
      <c r="A119" s="172"/>
      <c r="B119" s="172"/>
      <c r="C119" s="173"/>
      <c r="D119" s="173"/>
    </row>
    <row r="120" spans="1:4" s="171" customFormat="1" x14ac:dyDescent="0.25">
      <c r="A120" s="172"/>
      <c r="B120" s="172"/>
      <c r="C120" s="173"/>
      <c r="D120" s="173"/>
    </row>
    <row r="121" spans="1:4" s="171" customFormat="1" x14ac:dyDescent="0.25">
      <c r="A121" s="172"/>
      <c r="B121" s="172"/>
      <c r="C121" s="173"/>
      <c r="D121" s="173"/>
    </row>
    <row r="122" spans="1:4" s="171" customFormat="1" x14ac:dyDescent="0.25">
      <c r="A122" s="172"/>
      <c r="B122" s="172"/>
      <c r="C122" s="173"/>
      <c r="D122" s="173"/>
    </row>
    <row r="123" spans="1:4" s="171" customFormat="1" x14ac:dyDescent="0.25">
      <c r="A123" s="172"/>
      <c r="B123" s="172"/>
      <c r="C123" s="173"/>
      <c r="D123" s="173"/>
    </row>
    <row r="124" spans="1:4" s="171" customFormat="1" x14ac:dyDescent="0.25">
      <c r="A124" s="172"/>
      <c r="B124" s="172"/>
      <c r="C124" s="173"/>
      <c r="D124" s="173"/>
    </row>
    <row r="125" spans="1:4" s="171" customFormat="1" x14ac:dyDescent="0.25">
      <c r="A125" s="172"/>
      <c r="B125" s="172"/>
      <c r="C125" s="173"/>
      <c r="D125" s="173"/>
    </row>
    <row r="126" spans="1:4" s="171" customFormat="1" x14ac:dyDescent="0.25">
      <c r="A126" s="172"/>
      <c r="B126" s="172"/>
      <c r="C126" s="173"/>
      <c r="D126" s="173"/>
    </row>
    <row r="127" spans="1:4" s="171" customFormat="1" x14ac:dyDescent="0.25">
      <c r="A127" s="172"/>
      <c r="B127" s="172"/>
      <c r="C127" s="173"/>
      <c r="D127" s="173"/>
    </row>
    <row r="128" spans="1:4" s="171" customFormat="1" x14ac:dyDescent="0.25">
      <c r="A128" s="172"/>
      <c r="B128" s="172"/>
      <c r="C128" s="173"/>
      <c r="D128" s="173"/>
    </row>
    <row r="129" spans="1:4" s="171" customFormat="1" x14ac:dyDescent="0.25">
      <c r="A129" s="172"/>
      <c r="B129" s="172"/>
      <c r="C129" s="173"/>
      <c r="D129" s="173"/>
    </row>
    <row r="130" spans="1:4" s="171" customFormat="1" x14ac:dyDescent="0.25">
      <c r="A130" s="172"/>
      <c r="B130" s="172"/>
      <c r="C130" s="173"/>
      <c r="D130" s="173"/>
    </row>
    <row r="131" spans="1:4" s="171" customFormat="1" x14ac:dyDescent="0.25">
      <c r="A131" s="172"/>
      <c r="B131" s="172"/>
      <c r="C131" s="173"/>
      <c r="D131" s="173"/>
    </row>
    <row r="132" spans="1:4" s="171" customFormat="1" x14ac:dyDescent="0.25">
      <c r="A132" s="172"/>
      <c r="B132" s="172"/>
      <c r="C132" s="173"/>
      <c r="D132" s="173"/>
    </row>
    <row r="133" spans="1:4" s="171" customFormat="1" x14ac:dyDescent="0.25">
      <c r="A133" s="172"/>
      <c r="B133" s="172"/>
      <c r="C133" s="173"/>
      <c r="D133" s="173"/>
    </row>
  </sheetData>
  <mergeCells count="1">
    <mergeCell ref="A15:C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pageSetUpPr fitToPage="1"/>
  </sheetPr>
  <dimension ref="A1:J118"/>
  <sheetViews>
    <sheetView view="pageBreakPreview" zoomScale="70" zoomScaleNormal="90" zoomScaleSheetLayoutView="70" workbookViewId="0">
      <pane xSplit="3" ySplit="4" topLeftCell="F5" activePane="bottomRight" state="frozen"/>
      <selection activeCell="D22" sqref="D22:D23"/>
      <selection pane="topRight" activeCell="D22" sqref="D22:D23"/>
      <selection pane="bottomLeft" activeCell="D22" sqref="D22:D23"/>
      <selection pane="bottomRight" activeCell="I7" sqref="I7"/>
    </sheetView>
  </sheetViews>
  <sheetFormatPr baseColWidth="10" defaultColWidth="11.42578125" defaultRowHeight="27" x14ac:dyDescent="0.25"/>
  <cols>
    <col min="1" max="1" width="23.28515625" style="1" customWidth="1"/>
    <col min="2" max="2" width="26.28515625" style="2" customWidth="1"/>
    <col min="3" max="3" width="33.85546875" style="2" customWidth="1"/>
    <col min="4" max="4" width="38" style="21" customWidth="1"/>
    <col min="5" max="5" width="31" style="5" customWidth="1"/>
    <col min="6" max="6" width="33.42578125" style="21" customWidth="1"/>
    <col min="7" max="7" width="65.28515625" style="21" customWidth="1"/>
    <col min="8" max="8" width="39.28515625" style="21" customWidth="1"/>
    <col min="9" max="9" width="45.140625" style="189" customWidth="1"/>
    <col min="10" max="10" width="27.5703125" style="184" customWidth="1"/>
    <col min="11" max="16384" width="11.42578125" style="76"/>
  </cols>
  <sheetData>
    <row r="1" spans="1:10" ht="5.25" customHeight="1" thickBot="1" x14ac:dyDescent="0.3"/>
    <row r="2" spans="1:10" ht="63" customHeight="1" thickBot="1" x14ac:dyDescent="0.3">
      <c r="A2" s="664"/>
      <c r="B2" s="664"/>
      <c r="C2" s="762" t="s">
        <v>95</v>
      </c>
      <c r="D2" s="763"/>
      <c r="E2" s="763"/>
      <c r="F2" s="763"/>
      <c r="G2" s="763"/>
      <c r="H2" s="763"/>
      <c r="I2" s="763"/>
      <c r="J2" s="763"/>
    </row>
    <row r="3" spans="1:10" ht="5.25" customHeight="1" x14ac:dyDescent="0.25">
      <c r="C3" s="3"/>
      <c r="D3" s="7"/>
      <c r="E3" s="3"/>
      <c r="F3" s="7"/>
      <c r="G3" s="4"/>
    </row>
    <row r="4" spans="1:10" s="79" customFormat="1" ht="53.25" customHeight="1" thickBot="1" x14ac:dyDescent="0.3">
      <c r="A4" s="80" t="s">
        <v>0</v>
      </c>
      <c r="B4" s="80" t="s">
        <v>1</v>
      </c>
      <c r="C4" s="81" t="s">
        <v>52</v>
      </c>
      <c r="D4" s="81" t="s">
        <v>53</v>
      </c>
      <c r="E4" s="81" t="s">
        <v>54</v>
      </c>
      <c r="F4" s="81" t="s">
        <v>55</v>
      </c>
      <c r="G4" s="81" t="s">
        <v>2</v>
      </c>
      <c r="H4" s="82" t="s">
        <v>511</v>
      </c>
      <c r="I4" s="190" t="s">
        <v>552</v>
      </c>
      <c r="J4" s="137" t="s">
        <v>599</v>
      </c>
    </row>
    <row r="5" spans="1:10" s="77" customFormat="1" ht="105.75" customHeight="1" x14ac:dyDescent="0.25">
      <c r="A5" s="747" t="s">
        <v>375</v>
      </c>
      <c r="B5" s="746" t="s">
        <v>6</v>
      </c>
      <c r="C5" s="746" t="s">
        <v>10</v>
      </c>
      <c r="D5" s="83" t="s">
        <v>117</v>
      </c>
      <c r="E5" s="84" t="s">
        <v>118</v>
      </c>
      <c r="F5" s="83" t="s">
        <v>134</v>
      </c>
      <c r="G5" s="84" t="s">
        <v>417</v>
      </c>
      <c r="H5" s="739" t="s">
        <v>3</v>
      </c>
      <c r="I5" s="191" t="s">
        <v>559</v>
      </c>
      <c r="J5" s="174">
        <v>1</v>
      </c>
    </row>
    <row r="6" spans="1:10" s="77" customFormat="1" ht="87" customHeight="1" x14ac:dyDescent="0.25">
      <c r="A6" s="748"/>
      <c r="B6" s="745"/>
      <c r="C6" s="745"/>
      <c r="D6" s="12" t="s">
        <v>392</v>
      </c>
      <c r="E6" s="13" t="s">
        <v>181</v>
      </c>
      <c r="F6" s="12" t="s">
        <v>188</v>
      </c>
      <c r="G6" s="13" t="s">
        <v>393</v>
      </c>
      <c r="H6" s="740"/>
      <c r="I6" s="191" t="s">
        <v>559</v>
      </c>
      <c r="J6" s="174">
        <v>2</v>
      </c>
    </row>
    <row r="7" spans="1:10" s="77" customFormat="1" ht="85.5" customHeight="1" x14ac:dyDescent="0.25">
      <c r="A7" s="748"/>
      <c r="B7" s="745"/>
      <c r="C7" s="745"/>
      <c r="D7" s="744" t="s">
        <v>136</v>
      </c>
      <c r="E7" s="8" t="s">
        <v>114</v>
      </c>
      <c r="F7" s="14" t="s">
        <v>189</v>
      </c>
      <c r="G7" s="10" t="s">
        <v>394</v>
      </c>
      <c r="H7" s="738" t="s">
        <v>978</v>
      </c>
      <c r="I7" s="191" t="s">
        <v>556</v>
      </c>
      <c r="J7" s="174">
        <v>3</v>
      </c>
    </row>
    <row r="8" spans="1:10" s="77" customFormat="1" ht="50.25" customHeight="1" x14ac:dyDescent="0.25">
      <c r="A8" s="748"/>
      <c r="B8" s="745"/>
      <c r="C8" s="745"/>
      <c r="D8" s="744"/>
      <c r="E8" s="8" t="s">
        <v>116</v>
      </c>
      <c r="F8" s="14" t="s">
        <v>187</v>
      </c>
      <c r="G8" s="10" t="s">
        <v>299</v>
      </c>
      <c r="H8" s="738"/>
      <c r="I8" s="191" t="s">
        <v>556</v>
      </c>
      <c r="J8" s="174">
        <v>4</v>
      </c>
    </row>
    <row r="9" spans="1:10" s="77" customFormat="1" ht="136.5" customHeight="1" x14ac:dyDescent="0.25">
      <c r="A9" s="748"/>
      <c r="B9" s="745"/>
      <c r="C9" s="745"/>
      <c r="D9" s="11" t="s">
        <v>395</v>
      </c>
      <c r="E9" s="8" t="s">
        <v>115</v>
      </c>
      <c r="F9" s="14" t="s">
        <v>186</v>
      </c>
      <c r="G9" s="10" t="s">
        <v>418</v>
      </c>
      <c r="H9" s="738"/>
      <c r="I9" s="191" t="s">
        <v>556</v>
      </c>
      <c r="J9" s="174">
        <v>5</v>
      </c>
    </row>
    <row r="10" spans="1:10" s="77" customFormat="1" ht="75.75" customHeight="1" x14ac:dyDescent="0.25">
      <c r="A10" s="748"/>
      <c r="B10" s="745"/>
      <c r="C10" s="745"/>
      <c r="D10" s="34" t="s">
        <v>137</v>
      </c>
      <c r="E10" s="8" t="s">
        <v>135</v>
      </c>
      <c r="F10" s="9" t="s">
        <v>182</v>
      </c>
      <c r="G10" s="10" t="s">
        <v>300</v>
      </c>
      <c r="H10" s="142" t="s">
        <v>317</v>
      </c>
      <c r="I10" s="191" t="s">
        <v>556</v>
      </c>
      <c r="J10" s="174">
        <v>6</v>
      </c>
    </row>
    <row r="11" spans="1:10" s="77" customFormat="1" ht="104.25" customHeight="1" x14ac:dyDescent="0.25">
      <c r="A11" s="748"/>
      <c r="B11" s="745"/>
      <c r="C11" s="745" t="s">
        <v>510</v>
      </c>
      <c r="D11" s="12" t="s">
        <v>183</v>
      </c>
      <c r="E11" s="13" t="s">
        <v>112</v>
      </c>
      <c r="F11" s="13" t="s">
        <v>184</v>
      </c>
      <c r="G11" s="13" t="s">
        <v>301</v>
      </c>
      <c r="H11" s="142" t="s">
        <v>425</v>
      </c>
      <c r="I11" s="191" t="s">
        <v>556</v>
      </c>
      <c r="J11" s="174">
        <v>7</v>
      </c>
    </row>
    <row r="12" spans="1:10" s="77" customFormat="1" ht="117" customHeight="1" x14ac:dyDescent="0.25">
      <c r="A12" s="748"/>
      <c r="B12" s="745"/>
      <c r="C12" s="745"/>
      <c r="D12" s="12" t="s">
        <v>113</v>
      </c>
      <c r="E12" s="13" t="s">
        <v>420</v>
      </c>
      <c r="F12" s="13" t="s">
        <v>419</v>
      </c>
      <c r="G12" s="13" t="s">
        <v>302</v>
      </c>
      <c r="H12" s="142" t="s">
        <v>979</v>
      </c>
      <c r="I12" s="191" t="s">
        <v>556</v>
      </c>
      <c r="J12" s="174">
        <v>8</v>
      </c>
    </row>
    <row r="13" spans="1:10" s="77" customFormat="1" ht="61.5" customHeight="1" x14ac:dyDescent="0.25">
      <c r="A13" s="748"/>
      <c r="B13" s="745"/>
      <c r="C13" s="745"/>
      <c r="D13" s="12" t="s">
        <v>139</v>
      </c>
      <c r="E13" s="13" t="s">
        <v>138</v>
      </c>
      <c r="F13" s="13" t="s">
        <v>190</v>
      </c>
      <c r="G13" s="13" t="s">
        <v>421</v>
      </c>
      <c r="H13" s="142" t="s">
        <v>42</v>
      </c>
      <c r="I13" s="191" t="s">
        <v>556</v>
      </c>
      <c r="J13" s="174">
        <v>9</v>
      </c>
    </row>
    <row r="14" spans="1:10" s="78" customFormat="1" ht="126.75" customHeight="1" x14ac:dyDescent="0.25">
      <c r="A14" s="748"/>
      <c r="B14" s="745"/>
      <c r="C14" s="745" t="s">
        <v>422</v>
      </c>
      <c r="D14" s="14" t="s">
        <v>72</v>
      </c>
      <c r="E14" s="9" t="s">
        <v>73</v>
      </c>
      <c r="F14" s="9" t="s">
        <v>191</v>
      </c>
      <c r="G14" s="9" t="s">
        <v>303</v>
      </c>
      <c r="H14" s="738" t="s">
        <v>36</v>
      </c>
      <c r="I14" s="192" t="s">
        <v>557</v>
      </c>
      <c r="J14" s="174">
        <v>10</v>
      </c>
    </row>
    <row r="15" spans="1:10" s="78" customFormat="1" ht="45" customHeight="1" x14ac:dyDescent="0.25">
      <c r="A15" s="748"/>
      <c r="B15" s="745"/>
      <c r="C15" s="745"/>
      <c r="D15" s="9" t="s">
        <v>194</v>
      </c>
      <c r="E15" s="9" t="s">
        <v>81</v>
      </c>
      <c r="F15" s="9" t="s">
        <v>192</v>
      </c>
      <c r="G15" s="9" t="s">
        <v>304</v>
      </c>
      <c r="H15" s="738"/>
      <c r="I15" s="193" t="s">
        <v>555</v>
      </c>
      <c r="J15" s="175">
        <v>11</v>
      </c>
    </row>
    <row r="16" spans="1:10" s="78" customFormat="1" ht="45.75" customHeight="1" x14ac:dyDescent="0.25">
      <c r="A16" s="748"/>
      <c r="B16" s="745"/>
      <c r="C16" s="745"/>
      <c r="D16" s="9" t="s">
        <v>193</v>
      </c>
      <c r="E16" s="9" t="s">
        <v>82</v>
      </c>
      <c r="F16" s="9" t="s">
        <v>195</v>
      </c>
      <c r="G16" s="9" t="s">
        <v>305</v>
      </c>
      <c r="H16" s="738"/>
      <c r="I16" s="193" t="s">
        <v>555</v>
      </c>
      <c r="J16" s="175">
        <v>12</v>
      </c>
    </row>
    <row r="17" spans="1:10" s="78" customFormat="1" ht="45.75" customHeight="1" x14ac:dyDescent="0.25">
      <c r="A17" s="748"/>
      <c r="B17" s="745"/>
      <c r="C17" s="745"/>
      <c r="D17" s="9" t="s">
        <v>74</v>
      </c>
      <c r="E17" s="9" t="s">
        <v>83</v>
      </c>
      <c r="F17" s="9" t="s">
        <v>196</v>
      </c>
      <c r="G17" s="9" t="s">
        <v>306</v>
      </c>
      <c r="H17" s="738"/>
      <c r="I17" s="193" t="s">
        <v>555</v>
      </c>
      <c r="J17" s="175">
        <v>13</v>
      </c>
    </row>
    <row r="18" spans="1:10" s="78" customFormat="1" ht="47.25" customHeight="1" x14ac:dyDescent="0.25">
      <c r="A18" s="748"/>
      <c r="B18" s="745"/>
      <c r="C18" s="745"/>
      <c r="D18" s="9" t="s">
        <v>197</v>
      </c>
      <c r="E18" s="9" t="s">
        <v>84</v>
      </c>
      <c r="F18" s="9" t="s">
        <v>85</v>
      </c>
      <c r="G18" s="9" t="s">
        <v>307</v>
      </c>
      <c r="H18" s="738"/>
      <c r="I18" s="193" t="s">
        <v>555</v>
      </c>
      <c r="J18" s="175">
        <v>14</v>
      </c>
    </row>
    <row r="19" spans="1:10" s="78" customFormat="1" ht="57.75" customHeight="1" x14ac:dyDescent="0.25">
      <c r="A19" s="748"/>
      <c r="B19" s="745"/>
      <c r="C19" s="745"/>
      <c r="D19" s="9" t="s">
        <v>75</v>
      </c>
      <c r="E19" s="9" t="s">
        <v>86</v>
      </c>
      <c r="F19" s="9" t="s">
        <v>87</v>
      </c>
      <c r="G19" s="9" t="s">
        <v>308</v>
      </c>
      <c r="H19" s="738"/>
      <c r="I19" s="193" t="s">
        <v>555</v>
      </c>
      <c r="J19" s="175">
        <v>15</v>
      </c>
    </row>
    <row r="20" spans="1:10" s="78" customFormat="1" ht="92.25" customHeight="1" x14ac:dyDescent="0.25">
      <c r="A20" s="748"/>
      <c r="B20" s="745"/>
      <c r="C20" s="57" t="s">
        <v>11</v>
      </c>
      <c r="D20" s="34" t="s">
        <v>198</v>
      </c>
      <c r="E20" s="9" t="s">
        <v>423</v>
      </c>
      <c r="F20" s="9" t="s">
        <v>199</v>
      </c>
      <c r="G20" s="9" t="s">
        <v>309</v>
      </c>
      <c r="H20" s="143" t="s">
        <v>201</v>
      </c>
      <c r="I20" s="192" t="s">
        <v>559</v>
      </c>
      <c r="J20" s="174">
        <v>16</v>
      </c>
    </row>
    <row r="21" spans="1:10" s="78" customFormat="1" ht="57.95" customHeight="1" x14ac:dyDescent="0.25">
      <c r="A21" s="748"/>
      <c r="B21" s="745"/>
      <c r="C21" s="770" t="s">
        <v>12</v>
      </c>
      <c r="D21" s="34" t="s">
        <v>204</v>
      </c>
      <c r="E21" s="9" t="s">
        <v>424</v>
      </c>
      <c r="F21" s="65" t="s">
        <v>200</v>
      </c>
      <c r="G21" s="9" t="s">
        <v>310</v>
      </c>
      <c r="H21" s="142" t="s">
        <v>201</v>
      </c>
      <c r="I21" s="192" t="s">
        <v>559</v>
      </c>
      <c r="J21" s="174">
        <v>17</v>
      </c>
    </row>
    <row r="22" spans="1:10" s="78" customFormat="1" ht="80.25" customHeight="1" thickBot="1" x14ac:dyDescent="0.3">
      <c r="A22" s="749"/>
      <c r="B22" s="756"/>
      <c r="C22" s="771"/>
      <c r="D22" s="85" t="s">
        <v>205</v>
      </c>
      <c r="E22" s="86" t="s">
        <v>202</v>
      </c>
      <c r="F22" s="86" t="s">
        <v>203</v>
      </c>
      <c r="G22" s="86" t="s">
        <v>311</v>
      </c>
      <c r="H22" s="144" t="s">
        <v>43</v>
      </c>
      <c r="I22" s="192" t="s">
        <v>559</v>
      </c>
      <c r="J22" s="174">
        <v>18</v>
      </c>
    </row>
    <row r="23" spans="1:10" s="78" customFormat="1" ht="97.5" customHeight="1" x14ac:dyDescent="0.25">
      <c r="A23" s="703" t="s">
        <v>375</v>
      </c>
      <c r="B23" s="750" t="s">
        <v>7</v>
      </c>
      <c r="C23" s="87" t="s">
        <v>41</v>
      </c>
      <c r="D23" s="88" t="s">
        <v>399</v>
      </c>
      <c r="E23" s="89" t="s">
        <v>427</v>
      </c>
      <c r="F23" s="89" t="s">
        <v>426</v>
      </c>
      <c r="G23" s="89" t="s">
        <v>312</v>
      </c>
      <c r="H23" s="145" t="s">
        <v>42</v>
      </c>
      <c r="I23" s="194" t="s">
        <v>562</v>
      </c>
      <c r="J23" s="176">
        <v>19</v>
      </c>
    </row>
    <row r="24" spans="1:10" s="78" customFormat="1" ht="88.5" customHeight="1" x14ac:dyDescent="0.25">
      <c r="A24" s="704"/>
      <c r="B24" s="751"/>
      <c r="C24" s="767" t="s">
        <v>13</v>
      </c>
      <c r="D24" s="35" t="s">
        <v>206</v>
      </c>
      <c r="E24" s="33" t="s">
        <v>69</v>
      </c>
      <c r="F24" s="33" t="s">
        <v>70</v>
      </c>
      <c r="G24" s="33" t="s">
        <v>313</v>
      </c>
      <c r="H24" s="768" t="s">
        <v>42</v>
      </c>
      <c r="I24" s="194" t="s">
        <v>560</v>
      </c>
      <c r="J24" s="176">
        <v>20</v>
      </c>
    </row>
    <row r="25" spans="1:10" s="78" customFormat="1" ht="126" customHeight="1" x14ac:dyDescent="0.25">
      <c r="A25" s="704"/>
      <c r="B25" s="751"/>
      <c r="C25" s="767"/>
      <c r="D25" s="35" t="s">
        <v>428</v>
      </c>
      <c r="E25" s="33" t="s">
        <v>398</v>
      </c>
      <c r="F25" s="33" t="s">
        <v>207</v>
      </c>
      <c r="G25" s="66" t="s">
        <v>314</v>
      </c>
      <c r="H25" s="768"/>
      <c r="I25" s="194" t="s">
        <v>562</v>
      </c>
      <c r="J25" s="176">
        <v>21</v>
      </c>
    </row>
    <row r="26" spans="1:10" s="78" customFormat="1" ht="195.75" customHeight="1" x14ac:dyDescent="0.25">
      <c r="A26" s="704"/>
      <c r="B26" s="751"/>
      <c r="C26" s="767"/>
      <c r="D26" s="35" t="s">
        <v>209</v>
      </c>
      <c r="E26" s="33" t="s">
        <v>208</v>
      </c>
      <c r="F26" s="33" t="s">
        <v>429</v>
      </c>
      <c r="G26" s="66" t="s">
        <v>430</v>
      </c>
      <c r="H26" s="768"/>
      <c r="I26" s="194" t="s">
        <v>560</v>
      </c>
      <c r="J26" s="176">
        <v>22</v>
      </c>
    </row>
    <row r="27" spans="1:10" s="78" customFormat="1" ht="129.75" customHeight="1" x14ac:dyDescent="0.25">
      <c r="A27" s="704"/>
      <c r="B27" s="751"/>
      <c r="C27" s="16" t="s">
        <v>431</v>
      </c>
      <c r="D27" s="35" t="s">
        <v>210</v>
      </c>
      <c r="E27" s="33" t="s">
        <v>432</v>
      </c>
      <c r="F27" s="33" t="s">
        <v>433</v>
      </c>
      <c r="G27" s="33" t="s">
        <v>434</v>
      </c>
      <c r="H27" s="146" t="s">
        <v>50</v>
      </c>
      <c r="I27" s="194" t="s">
        <v>562</v>
      </c>
      <c r="J27" s="176">
        <v>23</v>
      </c>
    </row>
    <row r="28" spans="1:10" s="78" customFormat="1" ht="114" customHeight="1" thickBot="1" x14ac:dyDescent="0.3">
      <c r="A28" s="705"/>
      <c r="B28" s="752"/>
      <c r="C28" s="90" t="s">
        <v>211</v>
      </c>
      <c r="D28" s="91" t="s">
        <v>435</v>
      </c>
      <c r="E28" s="91" t="s">
        <v>140</v>
      </c>
      <c r="F28" s="91" t="s">
        <v>436</v>
      </c>
      <c r="G28" s="92" t="s">
        <v>315</v>
      </c>
      <c r="H28" s="147" t="s">
        <v>980</v>
      </c>
      <c r="I28" s="194" t="s">
        <v>561</v>
      </c>
      <c r="J28" s="176">
        <v>24</v>
      </c>
    </row>
    <row r="29" spans="1:10" s="78" customFormat="1" ht="89.25" customHeight="1" x14ac:dyDescent="0.25">
      <c r="A29" s="697" t="s">
        <v>375</v>
      </c>
      <c r="B29" s="683" t="s">
        <v>142</v>
      </c>
      <c r="C29" s="93" t="s">
        <v>143</v>
      </c>
      <c r="D29" s="94" t="s">
        <v>126</v>
      </c>
      <c r="E29" s="95" t="s">
        <v>127</v>
      </c>
      <c r="F29" s="95" t="s">
        <v>128</v>
      </c>
      <c r="G29" s="95" t="s">
        <v>316</v>
      </c>
      <c r="H29" s="148" t="s">
        <v>437</v>
      </c>
      <c r="I29" s="195" t="s">
        <v>562</v>
      </c>
      <c r="J29" s="183">
        <v>25</v>
      </c>
    </row>
    <row r="30" spans="1:10" s="78" customFormat="1" ht="255" customHeight="1" x14ac:dyDescent="0.25">
      <c r="A30" s="698"/>
      <c r="B30" s="684"/>
      <c r="C30" s="58" t="s">
        <v>14</v>
      </c>
      <c r="D30" s="36" t="s">
        <v>145</v>
      </c>
      <c r="E30" s="41" t="s">
        <v>146</v>
      </c>
      <c r="F30" s="41" t="s">
        <v>213</v>
      </c>
      <c r="G30" s="17" t="s">
        <v>509</v>
      </c>
      <c r="H30" s="149" t="s">
        <v>144</v>
      </c>
      <c r="I30" s="195" t="s">
        <v>562</v>
      </c>
      <c r="J30" s="183">
        <v>26</v>
      </c>
    </row>
    <row r="31" spans="1:10" s="78" customFormat="1" ht="120.75" customHeight="1" x14ac:dyDescent="0.25">
      <c r="A31" s="698"/>
      <c r="B31" s="684"/>
      <c r="C31" s="58" t="s">
        <v>15</v>
      </c>
      <c r="D31" s="36" t="s">
        <v>214</v>
      </c>
      <c r="E31" s="36" t="s">
        <v>147</v>
      </c>
      <c r="F31" s="36" t="s">
        <v>215</v>
      </c>
      <c r="G31" s="18" t="s">
        <v>438</v>
      </c>
      <c r="H31" s="149" t="s">
        <v>50</v>
      </c>
      <c r="I31" s="195" t="s">
        <v>562</v>
      </c>
      <c r="J31" s="183">
        <v>27</v>
      </c>
    </row>
    <row r="32" spans="1:10" s="78" customFormat="1" ht="95.25" customHeight="1" x14ac:dyDescent="0.25">
      <c r="A32" s="698"/>
      <c r="B32" s="684"/>
      <c r="C32" s="58" t="s">
        <v>16</v>
      </c>
      <c r="D32" s="36" t="s">
        <v>400</v>
      </c>
      <c r="E32" s="41" t="s">
        <v>94</v>
      </c>
      <c r="F32" s="41" t="s">
        <v>216</v>
      </c>
      <c r="G32" s="18" t="s">
        <v>148</v>
      </c>
      <c r="H32" s="149" t="s">
        <v>980</v>
      </c>
      <c r="I32" s="196" t="s">
        <v>561</v>
      </c>
      <c r="J32" s="179">
        <v>28</v>
      </c>
    </row>
    <row r="33" spans="1:10" s="78" customFormat="1" ht="137.25" customHeight="1" x14ac:dyDescent="0.25">
      <c r="A33" s="698"/>
      <c r="B33" s="684"/>
      <c r="C33" s="58" t="s">
        <v>17</v>
      </c>
      <c r="D33" s="36" t="s">
        <v>217</v>
      </c>
      <c r="E33" s="36" t="s">
        <v>439</v>
      </c>
      <c r="F33" s="36" t="s">
        <v>440</v>
      </c>
      <c r="G33" s="18" t="s">
        <v>441</v>
      </c>
      <c r="H33" s="149" t="s">
        <v>442</v>
      </c>
      <c r="I33" s="195" t="s">
        <v>562</v>
      </c>
      <c r="J33" s="183">
        <v>29</v>
      </c>
    </row>
    <row r="34" spans="1:10" s="78" customFormat="1" ht="62.1" customHeight="1" x14ac:dyDescent="0.25">
      <c r="A34" s="698"/>
      <c r="B34" s="684"/>
      <c r="C34" s="684" t="s">
        <v>218</v>
      </c>
      <c r="D34" s="36" t="s">
        <v>154</v>
      </c>
      <c r="E34" s="36" t="s">
        <v>151</v>
      </c>
      <c r="F34" s="36" t="s">
        <v>150</v>
      </c>
      <c r="G34" s="18" t="s">
        <v>443</v>
      </c>
      <c r="H34" s="149" t="s">
        <v>42</v>
      </c>
      <c r="I34" s="195" t="s">
        <v>562</v>
      </c>
      <c r="J34" s="183">
        <v>30</v>
      </c>
    </row>
    <row r="35" spans="1:10" s="78" customFormat="1" ht="66.95" customHeight="1" x14ac:dyDescent="0.25">
      <c r="A35" s="698"/>
      <c r="B35" s="684"/>
      <c r="C35" s="684"/>
      <c r="D35" s="36" t="s">
        <v>219</v>
      </c>
      <c r="E35" s="41" t="s">
        <v>71</v>
      </c>
      <c r="F35" s="41" t="s">
        <v>445</v>
      </c>
      <c r="G35" s="18" t="s">
        <v>444</v>
      </c>
      <c r="H35" s="149" t="s">
        <v>42</v>
      </c>
      <c r="I35" s="195" t="s">
        <v>562</v>
      </c>
      <c r="J35" s="183">
        <v>31</v>
      </c>
    </row>
    <row r="36" spans="1:10" s="78" customFormat="1" ht="201.75" customHeight="1" x14ac:dyDescent="0.25">
      <c r="A36" s="698"/>
      <c r="B36" s="684"/>
      <c r="C36" s="58" t="s">
        <v>18</v>
      </c>
      <c r="D36" s="36" t="s">
        <v>396</v>
      </c>
      <c r="E36" s="41" t="s">
        <v>222</v>
      </c>
      <c r="F36" s="41" t="s">
        <v>545</v>
      </c>
      <c r="G36" s="41" t="s">
        <v>546</v>
      </c>
      <c r="H36" s="755" t="s">
        <v>4</v>
      </c>
      <c r="I36" s="197" t="s">
        <v>564</v>
      </c>
      <c r="J36" s="181">
        <v>32</v>
      </c>
    </row>
    <row r="37" spans="1:10" s="78" customFormat="1" ht="114" customHeight="1" x14ac:dyDescent="0.25">
      <c r="A37" s="698"/>
      <c r="B37" s="684"/>
      <c r="C37" s="58" t="s">
        <v>149</v>
      </c>
      <c r="D37" s="36" t="s">
        <v>220</v>
      </c>
      <c r="E37" s="41" t="s">
        <v>221</v>
      </c>
      <c r="F37" s="41" t="s">
        <v>93</v>
      </c>
      <c r="G37" s="41" t="s">
        <v>508</v>
      </c>
      <c r="H37" s="755"/>
      <c r="I37" s="197" t="s">
        <v>564</v>
      </c>
      <c r="J37" s="181">
        <v>33</v>
      </c>
    </row>
    <row r="38" spans="1:10" s="78" customFormat="1" ht="85.5" customHeight="1" thickBot="1" x14ac:dyDescent="0.3">
      <c r="A38" s="699"/>
      <c r="B38" s="685"/>
      <c r="C38" s="96" t="s">
        <v>19</v>
      </c>
      <c r="D38" s="97" t="s">
        <v>223</v>
      </c>
      <c r="E38" s="98" t="s">
        <v>224</v>
      </c>
      <c r="F38" s="98" t="s">
        <v>93</v>
      </c>
      <c r="G38" s="98" t="s">
        <v>225</v>
      </c>
      <c r="H38" s="150" t="s">
        <v>152</v>
      </c>
      <c r="I38" s="197" t="s">
        <v>564</v>
      </c>
      <c r="J38" s="181">
        <v>34</v>
      </c>
    </row>
    <row r="39" spans="1:10" s="78" customFormat="1" ht="39.950000000000003" customHeight="1" x14ac:dyDescent="0.25">
      <c r="A39" s="700" t="s">
        <v>375</v>
      </c>
      <c r="B39" s="709" t="s">
        <v>9</v>
      </c>
      <c r="C39" s="772" t="s">
        <v>20</v>
      </c>
      <c r="D39" s="718" t="s">
        <v>153</v>
      </c>
      <c r="E39" s="681" t="s">
        <v>226</v>
      </c>
      <c r="F39" s="681" t="s">
        <v>227</v>
      </c>
      <c r="G39" s="99" t="s">
        <v>228</v>
      </c>
      <c r="H39" s="754" t="s">
        <v>533</v>
      </c>
      <c r="I39" s="198" t="s">
        <v>563</v>
      </c>
      <c r="J39" s="180">
        <v>35</v>
      </c>
    </row>
    <row r="40" spans="1:10" s="78" customFormat="1" ht="39" customHeight="1" x14ac:dyDescent="0.25">
      <c r="A40" s="701"/>
      <c r="B40" s="710"/>
      <c r="C40" s="682"/>
      <c r="D40" s="719"/>
      <c r="E40" s="676"/>
      <c r="F40" s="676"/>
      <c r="G40" s="20" t="s">
        <v>229</v>
      </c>
      <c r="H40" s="677"/>
      <c r="I40" s="198" t="s">
        <v>563</v>
      </c>
      <c r="J40" s="180">
        <v>36</v>
      </c>
    </row>
    <row r="41" spans="1:10" s="78" customFormat="1" ht="83.25" customHeight="1" x14ac:dyDescent="0.25">
      <c r="A41" s="701"/>
      <c r="B41" s="710"/>
      <c r="C41" s="682"/>
      <c r="D41" s="719"/>
      <c r="E41" s="676"/>
      <c r="F41" s="676"/>
      <c r="G41" s="20" t="s">
        <v>230</v>
      </c>
      <c r="H41" s="677"/>
      <c r="I41" s="198" t="s">
        <v>563</v>
      </c>
      <c r="J41" s="180">
        <v>37</v>
      </c>
    </row>
    <row r="42" spans="1:10" s="78" customFormat="1" ht="114.75" customHeight="1" x14ac:dyDescent="0.25">
      <c r="A42" s="701"/>
      <c r="B42" s="710"/>
      <c r="C42" s="56" t="s">
        <v>21</v>
      </c>
      <c r="D42" s="19" t="s">
        <v>231</v>
      </c>
      <c r="E42" s="20" t="s">
        <v>232</v>
      </c>
      <c r="F42" s="20" t="s">
        <v>233</v>
      </c>
      <c r="G42" s="20" t="s">
        <v>532</v>
      </c>
      <c r="H42" s="151" t="s">
        <v>44</v>
      </c>
      <c r="I42" s="198" t="s">
        <v>563</v>
      </c>
      <c r="J42" s="180">
        <v>38</v>
      </c>
    </row>
    <row r="43" spans="1:10" s="78" customFormat="1" ht="51.75" customHeight="1" x14ac:dyDescent="0.25">
      <c r="A43" s="701"/>
      <c r="B43" s="710"/>
      <c r="C43" s="682" t="s">
        <v>22</v>
      </c>
      <c r="D43" s="19" t="s">
        <v>155</v>
      </c>
      <c r="E43" s="20" t="s">
        <v>156</v>
      </c>
      <c r="F43" s="20" t="s">
        <v>157</v>
      </c>
      <c r="G43" s="134" t="s">
        <v>240</v>
      </c>
      <c r="H43" s="151" t="s">
        <v>45</v>
      </c>
      <c r="I43" s="198" t="s">
        <v>563</v>
      </c>
      <c r="J43" s="180">
        <v>39</v>
      </c>
    </row>
    <row r="44" spans="1:10" s="78" customFormat="1" ht="48" customHeight="1" x14ac:dyDescent="0.25">
      <c r="A44" s="701"/>
      <c r="B44" s="710"/>
      <c r="C44" s="682"/>
      <c r="D44" s="19" t="s">
        <v>401</v>
      </c>
      <c r="E44" s="20" t="s">
        <v>158</v>
      </c>
      <c r="F44" s="20" t="s">
        <v>234</v>
      </c>
      <c r="G44" s="135" t="s">
        <v>524</v>
      </c>
      <c r="H44" s="151" t="s">
        <v>446</v>
      </c>
      <c r="I44" s="198" t="s">
        <v>563</v>
      </c>
      <c r="J44" s="180">
        <v>40</v>
      </c>
    </row>
    <row r="45" spans="1:10" s="78" customFormat="1" ht="48.95" customHeight="1" x14ac:dyDescent="0.25">
      <c r="A45" s="701"/>
      <c r="B45" s="710"/>
      <c r="C45" s="682"/>
      <c r="D45" s="19" t="s">
        <v>235</v>
      </c>
      <c r="E45" s="20" t="s">
        <v>159</v>
      </c>
      <c r="F45" s="20" t="s">
        <v>160</v>
      </c>
      <c r="G45" s="135" t="s">
        <v>524</v>
      </c>
      <c r="H45" s="151" t="s">
        <v>45</v>
      </c>
      <c r="I45" s="198" t="s">
        <v>563</v>
      </c>
      <c r="J45" s="180">
        <v>41</v>
      </c>
    </row>
    <row r="46" spans="1:10" s="78" customFormat="1" ht="93.75" customHeight="1" x14ac:dyDescent="0.25">
      <c r="A46" s="701"/>
      <c r="B46" s="710"/>
      <c r="C46" s="682" t="s">
        <v>236</v>
      </c>
      <c r="D46" s="19" t="s">
        <v>534</v>
      </c>
      <c r="E46" s="20" t="s">
        <v>238</v>
      </c>
      <c r="F46" s="20" t="s">
        <v>239</v>
      </c>
      <c r="G46" s="59" t="s">
        <v>240</v>
      </c>
      <c r="H46" s="151" t="s">
        <v>46</v>
      </c>
      <c r="I46" s="198" t="s">
        <v>563</v>
      </c>
      <c r="J46" s="180">
        <v>42</v>
      </c>
    </row>
    <row r="47" spans="1:10" s="78" customFormat="1" ht="50.25" customHeight="1" x14ac:dyDescent="0.25">
      <c r="A47" s="701"/>
      <c r="B47" s="710"/>
      <c r="C47" s="682"/>
      <c r="D47" s="19" t="s">
        <v>241</v>
      </c>
      <c r="E47" s="20" t="s">
        <v>242</v>
      </c>
      <c r="F47" s="20" t="s">
        <v>243</v>
      </c>
      <c r="G47" s="134" t="s">
        <v>535</v>
      </c>
      <c r="H47" s="152" t="s">
        <v>447</v>
      </c>
      <c r="I47" s="198" t="s">
        <v>563</v>
      </c>
      <c r="J47" s="180">
        <v>43</v>
      </c>
    </row>
    <row r="48" spans="1:10" s="78" customFormat="1" ht="36" customHeight="1" x14ac:dyDescent="0.25">
      <c r="A48" s="701"/>
      <c r="B48" s="710"/>
      <c r="C48" s="682"/>
      <c r="D48" s="676" t="s">
        <v>237</v>
      </c>
      <c r="E48" s="20" t="s">
        <v>161</v>
      </c>
      <c r="F48" s="20" t="s">
        <v>245</v>
      </c>
      <c r="G48" s="59" t="s">
        <v>246</v>
      </c>
      <c r="H48" s="769" t="s">
        <v>244</v>
      </c>
      <c r="I48" s="198" t="s">
        <v>563</v>
      </c>
      <c r="J48" s="180">
        <v>44</v>
      </c>
    </row>
    <row r="49" spans="1:10" s="78" customFormat="1" ht="41.1" customHeight="1" x14ac:dyDescent="0.25">
      <c r="A49" s="701"/>
      <c r="B49" s="710"/>
      <c r="C49" s="682"/>
      <c r="D49" s="676"/>
      <c r="E49" s="20" t="s">
        <v>248</v>
      </c>
      <c r="F49" s="20" t="s">
        <v>247</v>
      </c>
      <c r="G49" s="59" t="s">
        <v>249</v>
      </c>
      <c r="H49" s="769"/>
      <c r="I49" s="198" t="s">
        <v>563</v>
      </c>
      <c r="J49" s="180">
        <v>45</v>
      </c>
    </row>
    <row r="50" spans="1:10" s="78" customFormat="1" ht="96" customHeight="1" x14ac:dyDescent="0.25">
      <c r="A50" s="701"/>
      <c r="B50" s="710"/>
      <c r="C50" s="682" t="s">
        <v>741</v>
      </c>
      <c r="D50" s="20" t="s">
        <v>250</v>
      </c>
      <c r="E50" s="676" t="s">
        <v>163</v>
      </c>
      <c r="F50" s="676" t="s">
        <v>252</v>
      </c>
      <c r="G50" s="753" t="s">
        <v>448</v>
      </c>
      <c r="H50" s="677" t="s">
        <v>536</v>
      </c>
      <c r="I50" s="765" t="s">
        <v>563</v>
      </c>
      <c r="J50" s="759">
        <v>46</v>
      </c>
    </row>
    <row r="51" spans="1:10" s="78" customFormat="1" ht="45.75" customHeight="1" x14ac:dyDescent="0.25">
      <c r="A51" s="701"/>
      <c r="B51" s="710"/>
      <c r="C51" s="682"/>
      <c r="D51" s="20" t="s">
        <v>251</v>
      </c>
      <c r="E51" s="676"/>
      <c r="F51" s="676"/>
      <c r="G51" s="753"/>
      <c r="H51" s="677"/>
      <c r="I51" s="766"/>
      <c r="J51" s="761"/>
    </row>
    <row r="52" spans="1:10" s="78" customFormat="1" ht="59.45" customHeight="1" x14ac:dyDescent="0.25">
      <c r="A52" s="701"/>
      <c r="B52" s="710"/>
      <c r="C52" s="682"/>
      <c r="D52" s="20" t="s">
        <v>162</v>
      </c>
      <c r="E52" s="20" t="s">
        <v>165</v>
      </c>
      <c r="F52" s="20" t="s">
        <v>253</v>
      </c>
      <c r="G52" s="59" t="s">
        <v>455</v>
      </c>
      <c r="H52" s="151" t="s">
        <v>164</v>
      </c>
      <c r="I52" s="198" t="s">
        <v>563</v>
      </c>
      <c r="J52" s="180">
        <v>47</v>
      </c>
    </row>
    <row r="53" spans="1:10" s="78" customFormat="1" ht="141.75" customHeight="1" x14ac:dyDescent="0.25">
      <c r="A53" s="701"/>
      <c r="B53" s="710"/>
      <c r="C53" s="682" t="s">
        <v>23</v>
      </c>
      <c r="D53" s="20" t="s">
        <v>254</v>
      </c>
      <c r="E53" s="20" t="s">
        <v>166</v>
      </c>
      <c r="F53" s="20" t="s">
        <v>449</v>
      </c>
      <c r="G53" s="59" t="s">
        <v>454</v>
      </c>
      <c r="H53" s="151" t="s">
        <v>47</v>
      </c>
      <c r="I53" s="199" t="s">
        <v>559</v>
      </c>
      <c r="J53" s="177">
        <v>48</v>
      </c>
    </row>
    <row r="54" spans="1:10" s="78" customFormat="1" ht="81" customHeight="1" x14ac:dyDescent="0.25">
      <c r="A54" s="701"/>
      <c r="B54" s="710"/>
      <c r="C54" s="682"/>
      <c r="D54" s="20" t="s">
        <v>547</v>
      </c>
      <c r="E54" s="134" t="s">
        <v>548</v>
      </c>
      <c r="F54" s="134" t="s">
        <v>549</v>
      </c>
      <c r="G54" s="20" t="s">
        <v>550</v>
      </c>
      <c r="H54" s="151" t="s">
        <v>255</v>
      </c>
      <c r="I54" s="199" t="s">
        <v>559</v>
      </c>
      <c r="J54" s="177">
        <v>49</v>
      </c>
    </row>
    <row r="55" spans="1:10" s="78" customFormat="1" ht="189" customHeight="1" x14ac:dyDescent="0.25">
      <c r="A55" s="701"/>
      <c r="B55" s="710"/>
      <c r="C55" s="682" t="s">
        <v>24</v>
      </c>
      <c r="D55" s="722" t="s">
        <v>543</v>
      </c>
      <c r="E55" s="722" t="s">
        <v>544</v>
      </c>
      <c r="F55" s="722" t="s">
        <v>538</v>
      </c>
      <c r="G55" s="724" t="s">
        <v>539</v>
      </c>
      <c r="H55" s="669" t="s">
        <v>451</v>
      </c>
      <c r="I55" s="765" t="s">
        <v>562</v>
      </c>
      <c r="J55" s="759">
        <v>50</v>
      </c>
    </row>
    <row r="56" spans="1:10" s="78" customFormat="1" ht="36.6" customHeight="1" x14ac:dyDescent="0.25">
      <c r="A56" s="701"/>
      <c r="B56" s="710"/>
      <c r="C56" s="682"/>
      <c r="D56" s="723"/>
      <c r="E56" s="723"/>
      <c r="F56" s="723"/>
      <c r="G56" s="724"/>
      <c r="H56" s="669"/>
      <c r="I56" s="766"/>
      <c r="J56" s="760"/>
    </row>
    <row r="57" spans="1:10" s="78" customFormat="1" ht="55.5" customHeight="1" x14ac:dyDescent="0.25">
      <c r="A57" s="701"/>
      <c r="B57" s="710"/>
      <c r="C57" s="682"/>
      <c r="D57" s="723"/>
      <c r="E57" s="723"/>
      <c r="F57" s="723"/>
      <c r="G57" s="724"/>
      <c r="H57" s="669"/>
      <c r="I57" s="766"/>
      <c r="J57" s="761"/>
    </row>
    <row r="58" spans="1:10" s="78" customFormat="1" ht="128.25" customHeight="1" x14ac:dyDescent="0.25">
      <c r="A58" s="701"/>
      <c r="B58" s="710"/>
      <c r="C58" s="15" t="s">
        <v>167</v>
      </c>
      <c r="D58" s="6" t="s">
        <v>256</v>
      </c>
      <c r="E58" s="6" t="s">
        <v>257</v>
      </c>
      <c r="F58" s="6" t="s">
        <v>168</v>
      </c>
      <c r="G58" s="22" t="s">
        <v>454</v>
      </c>
      <c r="H58" s="153" t="s">
        <v>48</v>
      </c>
      <c r="I58" s="198" t="s">
        <v>558</v>
      </c>
      <c r="J58" s="180">
        <v>51</v>
      </c>
    </row>
    <row r="59" spans="1:10" s="78" customFormat="1" ht="135.75" customHeight="1" x14ac:dyDescent="0.25">
      <c r="A59" s="701"/>
      <c r="B59" s="710"/>
      <c r="C59" s="15" t="s">
        <v>452</v>
      </c>
      <c r="D59" s="6" t="s">
        <v>402</v>
      </c>
      <c r="E59" s="6" t="s">
        <v>258</v>
      </c>
      <c r="F59" s="6" t="s">
        <v>403</v>
      </c>
      <c r="G59" s="6" t="s">
        <v>454</v>
      </c>
      <c r="H59" s="151" t="s">
        <v>453</v>
      </c>
      <c r="I59" s="199" t="s">
        <v>559</v>
      </c>
      <c r="J59" s="177">
        <v>52</v>
      </c>
    </row>
    <row r="60" spans="1:10" s="78" customFormat="1" ht="88.5" customHeight="1" thickBot="1" x14ac:dyDescent="0.3">
      <c r="A60" s="702"/>
      <c r="B60" s="711"/>
      <c r="C60" s="100" t="s">
        <v>25</v>
      </c>
      <c r="D60" s="101" t="s">
        <v>169</v>
      </c>
      <c r="E60" s="102" t="s">
        <v>170</v>
      </c>
      <c r="F60" s="101" t="s">
        <v>141</v>
      </c>
      <c r="G60" s="136" t="s">
        <v>537</v>
      </c>
      <c r="H60" s="154" t="s">
        <v>171</v>
      </c>
      <c r="I60" s="198" t="s">
        <v>561</v>
      </c>
      <c r="J60" s="180">
        <v>53</v>
      </c>
    </row>
    <row r="61" spans="1:10" s="78" customFormat="1" ht="96" customHeight="1" x14ac:dyDescent="0.25">
      <c r="A61" s="741" t="s">
        <v>375</v>
      </c>
      <c r="B61" s="715" t="s">
        <v>456</v>
      </c>
      <c r="C61" s="103" t="s">
        <v>33</v>
      </c>
      <c r="D61" s="104" t="s">
        <v>259</v>
      </c>
      <c r="E61" s="104" t="s">
        <v>260</v>
      </c>
      <c r="F61" s="104" t="s">
        <v>457</v>
      </c>
      <c r="G61" s="105" t="s">
        <v>261</v>
      </c>
      <c r="H61" s="155" t="s">
        <v>981</v>
      </c>
      <c r="I61" s="200" t="s">
        <v>561</v>
      </c>
      <c r="J61" s="182">
        <v>54</v>
      </c>
    </row>
    <row r="62" spans="1:10" s="78" customFormat="1" ht="58.5" customHeight="1" x14ac:dyDescent="0.25">
      <c r="A62" s="742"/>
      <c r="B62" s="716"/>
      <c r="C62" s="686" t="s">
        <v>34</v>
      </c>
      <c r="D62" s="24" t="s">
        <v>130</v>
      </c>
      <c r="E62" s="23" t="s">
        <v>131</v>
      </c>
      <c r="F62" s="24" t="s">
        <v>262</v>
      </c>
      <c r="G62" s="23" t="s">
        <v>265</v>
      </c>
      <c r="H62" s="449" t="s">
        <v>49</v>
      </c>
      <c r="I62" s="200" t="s">
        <v>561</v>
      </c>
      <c r="J62" s="182">
        <v>55</v>
      </c>
    </row>
    <row r="63" spans="1:10" s="78" customFormat="1" ht="69.95" customHeight="1" x14ac:dyDescent="0.25">
      <c r="A63" s="742"/>
      <c r="B63" s="716"/>
      <c r="C63" s="686"/>
      <c r="D63" s="37" t="s">
        <v>132</v>
      </c>
      <c r="E63" s="23" t="s">
        <v>133</v>
      </c>
      <c r="F63" s="24" t="s">
        <v>263</v>
      </c>
      <c r="G63" s="23" t="s">
        <v>266</v>
      </c>
      <c r="H63" s="449" t="s">
        <v>264</v>
      </c>
      <c r="I63" s="200" t="s">
        <v>561</v>
      </c>
      <c r="J63" s="182">
        <v>56</v>
      </c>
    </row>
    <row r="64" spans="1:10" s="78" customFormat="1" ht="128.1" customHeight="1" x14ac:dyDescent="0.25">
      <c r="A64" s="742"/>
      <c r="B64" s="716"/>
      <c r="C64" s="686" t="s">
        <v>35</v>
      </c>
      <c r="D64" s="60" t="s">
        <v>108</v>
      </c>
      <c r="E64" s="23" t="s">
        <v>267</v>
      </c>
      <c r="F64" s="23" t="s">
        <v>268</v>
      </c>
      <c r="G64" s="23" t="s">
        <v>269</v>
      </c>
      <c r="H64" s="449" t="s">
        <v>49</v>
      </c>
      <c r="I64" s="200" t="s">
        <v>561</v>
      </c>
      <c r="J64" s="182">
        <v>57</v>
      </c>
    </row>
    <row r="65" spans="1:10" s="78" customFormat="1" ht="75" customHeight="1" x14ac:dyDescent="0.25">
      <c r="A65" s="742"/>
      <c r="B65" s="716"/>
      <c r="C65" s="686"/>
      <c r="D65" s="23" t="s">
        <v>109</v>
      </c>
      <c r="E65" s="23" t="s">
        <v>110</v>
      </c>
      <c r="F65" s="23" t="s">
        <v>270</v>
      </c>
      <c r="G65" s="23" t="s">
        <v>458</v>
      </c>
      <c r="H65" s="449" t="s">
        <v>49</v>
      </c>
      <c r="I65" s="200" t="s">
        <v>561</v>
      </c>
      <c r="J65" s="182">
        <v>58</v>
      </c>
    </row>
    <row r="66" spans="1:10" s="78" customFormat="1" ht="75.75" customHeight="1" thickBot="1" x14ac:dyDescent="0.3">
      <c r="A66" s="743"/>
      <c r="B66" s="717"/>
      <c r="C66" s="106" t="s">
        <v>459</v>
      </c>
      <c r="D66" s="107" t="s">
        <v>271</v>
      </c>
      <c r="E66" s="107" t="s">
        <v>271</v>
      </c>
      <c r="F66" s="107" t="s">
        <v>271</v>
      </c>
      <c r="G66" s="108" t="s">
        <v>460</v>
      </c>
      <c r="H66" s="450" t="s">
        <v>404</v>
      </c>
      <c r="I66" s="200" t="s">
        <v>561</v>
      </c>
      <c r="J66" s="182">
        <v>59</v>
      </c>
    </row>
    <row r="67" spans="1:10" s="78" customFormat="1" ht="81" customHeight="1" x14ac:dyDescent="0.25">
      <c r="A67" s="706" t="s">
        <v>375</v>
      </c>
      <c r="B67" s="712" t="s">
        <v>8</v>
      </c>
      <c r="C67" s="736" t="s">
        <v>461</v>
      </c>
      <c r="D67" s="734" t="s">
        <v>507</v>
      </c>
      <c r="E67" s="732" t="s">
        <v>58</v>
      </c>
      <c r="F67" s="109" t="s">
        <v>462</v>
      </c>
      <c r="G67" s="110" t="s">
        <v>60</v>
      </c>
      <c r="H67" s="667" t="s">
        <v>463</v>
      </c>
      <c r="I67" s="201" t="s">
        <v>553</v>
      </c>
      <c r="J67" s="185">
        <v>60</v>
      </c>
    </row>
    <row r="68" spans="1:10" s="78" customFormat="1" ht="101.25" customHeight="1" x14ac:dyDescent="0.25">
      <c r="A68" s="707"/>
      <c r="B68" s="713"/>
      <c r="C68" s="737"/>
      <c r="D68" s="735"/>
      <c r="E68" s="733"/>
      <c r="F68" s="38" t="s">
        <v>59</v>
      </c>
      <c r="G68" s="25" t="s">
        <v>480</v>
      </c>
      <c r="H68" s="668"/>
      <c r="I68" s="201" t="s">
        <v>553</v>
      </c>
      <c r="J68" s="185">
        <v>61</v>
      </c>
    </row>
    <row r="69" spans="1:10" s="78" customFormat="1" ht="118.5" customHeight="1" x14ac:dyDescent="0.25">
      <c r="A69" s="707"/>
      <c r="B69" s="713"/>
      <c r="C69" s="67" t="s">
        <v>37</v>
      </c>
      <c r="D69" s="38" t="s">
        <v>61</v>
      </c>
      <c r="E69" s="68" t="s">
        <v>62</v>
      </c>
      <c r="F69" s="38" t="s">
        <v>63</v>
      </c>
      <c r="G69" s="25" t="s">
        <v>481</v>
      </c>
      <c r="H69" s="156" t="s">
        <v>40</v>
      </c>
      <c r="I69" s="201" t="s">
        <v>553</v>
      </c>
      <c r="J69" s="185">
        <v>62</v>
      </c>
    </row>
    <row r="70" spans="1:10" s="78" customFormat="1" ht="181.5" customHeight="1" x14ac:dyDescent="0.25">
      <c r="A70" s="707"/>
      <c r="B70" s="713"/>
      <c r="C70" s="69" t="s">
        <v>64</v>
      </c>
      <c r="D70" s="38" t="s">
        <v>56</v>
      </c>
      <c r="E70" s="38" t="s">
        <v>57</v>
      </c>
      <c r="F70" s="38" t="s">
        <v>272</v>
      </c>
      <c r="G70" s="25" t="s">
        <v>482</v>
      </c>
      <c r="H70" s="156" t="s">
        <v>40</v>
      </c>
      <c r="I70" s="201" t="s">
        <v>553</v>
      </c>
      <c r="J70" s="185">
        <v>63</v>
      </c>
    </row>
    <row r="71" spans="1:10" s="78" customFormat="1" ht="92.25" customHeight="1" x14ac:dyDescent="0.25">
      <c r="A71" s="707"/>
      <c r="B71" s="713"/>
      <c r="C71" s="67" t="s">
        <v>38</v>
      </c>
      <c r="D71" s="38" t="s">
        <v>65</v>
      </c>
      <c r="E71" s="38" t="s">
        <v>450</v>
      </c>
      <c r="F71" s="38" t="s">
        <v>66</v>
      </c>
      <c r="G71" s="25" t="s">
        <v>483</v>
      </c>
      <c r="H71" s="157" t="s">
        <v>172</v>
      </c>
      <c r="I71" s="201" t="s">
        <v>553</v>
      </c>
      <c r="J71" s="185">
        <v>64</v>
      </c>
    </row>
    <row r="72" spans="1:10" s="78" customFormat="1" ht="63.75" customHeight="1" thickBot="1" x14ac:dyDescent="0.3">
      <c r="A72" s="708"/>
      <c r="B72" s="714"/>
      <c r="C72" s="111" t="s">
        <v>39</v>
      </c>
      <c r="D72" s="112" t="s">
        <v>67</v>
      </c>
      <c r="E72" s="112" t="s">
        <v>68</v>
      </c>
      <c r="F72" s="112" t="s">
        <v>273</v>
      </c>
      <c r="G72" s="113" t="s">
        <v>484</v>
      </c>
      <c r="H72" s="158" t="s">
        <v>40</v>
      </c>
      <c r="I72" s="201" t="s">
        <v>553</v>
      </c>
      <c r="J72" s="185">
        <v>65</v>
      </c>
    </row>
    <row r="73" spans="1:10" s="78" customFormat="1" ht="51" customHeight="1" x14ac:dyDescent="0.25">
      <c r="A73" s="672" t="s">
        <v>375</v>
      </c>
      <c r="B73" s="678" t="s">
        <v>173</v>
      </c>
      <c r="C73" s="730" t="s">
        <v>26</v>
      </c>
      <c r="D73" s="114" t="s">
        <v>96</v>
      </c>
      <c r="E73" s="115" t="s">
        <v>97</v>
      </c>
      <c r="F73" s="115" t="s">
        <v>274</v>
      </c>
      <c r="G73" s="116" t="s">
        <v>275</v>
      </c>
      <c r="H73" s="670" t="s">
        <v>125</v>
      </c>
      <c r="I73" s="202" t="s">
        <v>558</v>
      </c>
      <c r="J73" s="178">
        <v>66</v>
      </c>
    </row>
    <row r="74" spans="1:10" s="78" customFormat="1" ht="64.5" customHeight="1" x14ac:dyDescent="0.25">
      <c r="A74" s="673"/>
      <c r="B74" s="679"/>
      <c r="C74" s="731"/>
      <c r="D74" s="40" t="s">
        <v>123</v>
      </c>
      <c r="E74" s="42" t="s">
        <v>124</v>
      </c>
      <c r="F74" s="70" t="s">
        <v>276</v>
      </c>
      <c r="G74" s="42" t="s">
        <v>485</v>
      </c>
      <c r="H74" s="671"/>
      <c r="I74" s="202" t="s">
        <v>558</v>
      </c>
      <c r="J74" s="178">
        <v>67</v>
      </c>
    </row>
    <row r="75" spans="1:10" s="78" customFormat="1" ht="76.5" x14ac:dyDescent="0.25">
      <c r="A75" s="673"/>
      <c r="B75" s="679"/>
      <c r="C75" s="731"/>
      <c r="D75" s="39" t="s">
        <v>98</v>
      </c>
      <c r="E75" s="27" t="s">
        <v>99</v>
      </c>
      <c r="F75" s="29" t="s">
        <v>277</v>
      </c>
      <c r="G75" s="26" t="s">
        <v>486</v>
      </c>
      <c r="H75" s="671"/>
      <c r="I75" s="202" t="s">
        <v>558</v>
      </c>
      <c r="J75" s="178">
        <v>68</v>
      </c>
    </row>
    <row r="76" spans="1:10" s="78" customFormat="1" ht="156.75" customHeight="1" x14ac:dyDescent="0.25">
      <c r="A76" s="673"/>
      <c r="B76" s="679"/>
      <c r="C76" s="28" t="s">
        <v>27</v>
      </c>
      <c r="D76" s="39" t="s">
        <v>278</v>
      </c>
      <c r="E76" s="27" t="s">
        <v>100</v>
      </c>
      <c r="F76" s="29" t="s">
        <v>121</v>
      </c>
      <c r="G76" s="26" t="s">
        <v>487</v>
      </c>
      <c r="H76" s="451" t="s">
        <v>49</v>
      </c>
      <c r="I76" s="202" t="s">
        <v>558</v>
      </c>
      <c r="J76" s="178">
        <v>69</v>
      </c>
    </row>
    <row r="77" spans="1:10" s="78" customFormat="1" ht="120" customHeight="1" x14ac:dyDescent="0.25">
      <c r="A77" s="673"/>
      <c r="B77" s="679"/>
      <c r="C77" s="28" t="s">
        <v>28</v>
      </c>
      <c r="D77" s="29" t="s">
        <v>405</v>
      </c>
      <c r="E77" s="29" t="s">
        <v>406</v>
      </c>
      <c r="F77" s="29" t="s">
        <v>407</v>
      </c>
      <c r="G77" s="26" t="s">
        <v>540</v>
      </c>
      <c r="H77" s="451" t="s">
        <v>49</v>
      </c>
      <c r="I77" s="202" t="s">
        <v>558</v>
      </c>
      <c r="J77" s="178">
        <v>70</v>
      </c>
    </row>
    <row r="78" spans="1:10" s="78" customFormat="1" ht="53.25" customHeight="1" x14ac:dyDescent="0.25">
      <c r="A78" s="673"/>
      <c r="B78" s="679"/>
      <c r="C78" s="28" t="s">
        <v>29</v>
      </c>
      <c r="D78" s="39" t="s">
        <v>101</v>
      </c>
      <c r="E78" s="32" t="s">
        <v>464</v>
      </c>
      <c r="F78" s="32" t="s">
        <v>102</v>
      </c>
      <c r="G78" s="32" t="s">
        <v>488</v>
      </c>
      <c r="H78" s="451" t="s">
        <v>49</v>
      </c>
      <c r="I78" s="202" t="s">
        <v>558</v>
      </c>
      <c r="J78" s="178">
        <v>71</v>
      </c>
    </row>
    <row r="79" spans="1:10" s="78" customFormat="1" ht="78" customHeight="1" x14ac:dyDescent="0.25">
      <c r="A79" s="673"/>
      <c r="B79" s="679"/>
      <c r="C79" s="28" t="s">
        <v>30</v>
      </c>
      <c r="D79" s="40" t="s">
        <v>103</v>
      </c>
      <c r="E79" s="42" t="s">
        <v>104</v>
      </c>
      <c r="F79" s="42" t="s">
        <v>105</v>
      </c>
      <c r="G79" s="32" t="s">
        <v>279</v>
      </c>
      <c r="H79" s="451" t="s">
        <v>49</v>
      </c>
      <c r="I79" s="202" t="s">
        <v>558</v>
      </c>
      <c r="J79" s="178">
        <v>72</v>
      </c>
    </row>
    <row r="80" spans="1:10" s="78" customFormat="1" ht="57" customHeight="1" x14ac:dyDescent="0.25">
      <c r="A80" s="673"/>
      <c r="B80" s="679"/>
      <c r="C80" s="28" t="s">
        <v>31</v>
      </c>
      <c r="D80" s="40" t="s">
        <v>280</v>
      </c>
      <c r="E80" s="32" t="s">
        <v>281</v>
      </c>
      <c r="F80" s="42" t="s">
        <v>129</v>
      </c>
      <c r="G80" s="42" t="s">
        <v>282</v>
      </c>
      <c r="H80" s="451" t="s">
        <v>49</v>
      </c>
      <c r="I80" s="202" t="s">
        <v>558</v>
      </c>
      <c r="J80" s="178">
        <v>73</v>
      </c>
    </row>
    <row r="81" spans="1:10" s="78" customFormat="1" ht="135" customHeight="1" x14ac:dyDescent="0.25">
      <c r="A81" s="673"/>
      <c r="B81" s="679"/>
      <c r="C81" s="28" t="s">
        <v>32</v>
      </c>
      <c r="D81" s="40" t="s">
        <v>106</v>
      </c>
      <c r="E81" s="42" t="s">
        <v>107</v>
      </c>
      <c r="F81" s="32" t="s">
        <v>122</v>
      </c>
      <c r="G81" s="32" t="s">
        <v>283</v>
      </c>
      <c r="H81" s="451" t="s">
        <v>49</v>
      </c>
      <c r="I81" s="202" t="s">
        <v>558</v>
      </c>
      <c r="J81" s="178">
        <v>74</v>
      </c>
    </row>
    <row r="82" spans="1:10" s="78" customFormat="1" ht="53.25" customHeight="1" x14ac:dyDescent="0.25">
      <c r="A82" s="673"/>
      <c r="B82" s="679"/>
      <c r="C82" s="28" t="s">
        <v>174</v>
      </c>
      <c r="D82" s="40" t="s">
        <v>176</v>
      </c>
      <c r="E82" s="32" t="s">
        <v>465</v>
      </c>
      <c r="F82" s="42" t="s">
        <v>284</v>
      </c>
      <c r="G82" s="32" t="s">
        <v>285</v>
      </c>
      <c r="H82" s="159" t="s">
        <v>175</v>
      </c>
      <c r="I82" s="202" t="s">
        <v>564</v>
      </c>
      <c r="J82" s="178">
        <v>75</v>
      </c>
    </row>
    <row r="83" spans="1:10" s="78" customFormat="1" ht="90" customHeight="1" x14ac:dyDescent="0.25">
      <c r="A83" s="673"/>
      <c r="B83" s="679"/>
      <c r="C83" s="71" t="s">
        <v>5</v>
      </c>
      <c r="D83" s="61" t="s">
        <v>119</v>
      </c>
      <c r="E83" s="31" t="s">
        <v>120</v>
      </c>
      <c r="F83" s="31" t="s">
        <v>286</v>
      </c>
      <c r="G83" s="43" t="s">
        <v>287</v>
      </c>
      <c r="H83" s="452" t="s">
        <v>49</v>
      </c>
      <c r="I83" s="202" t="s">
        <v>558</v>
      </c>
      <c r="J83" s="178">
        <v>76</v>
      </c>
    </row>
    <row r="84" spans="1:10" s="78" customFormat="1" ht="166.5" customHeight="1" x14ac:dyDescent="0.25">
      <c r="A84" s="673"/>
      <c r="B84" s="679"/>
      <c r="C84" s="72" t="s">
        <v>408</v>
      </c>
      <c r="D84" s="73" t="s">
        <v>467</v>
      </c>
      <c r="E84" s="74" t="s">
        <v>92</v>
      </c>
      <c r="F84" s="74" t="s">
        <v>466</v>
      </c>
      <c r="G84" s="43" t="s">
        <v>489</v>
      </c>
      <c r="H84" s="160" t="s">
        <v>982</v>
      </c>
      <c r="I84" s="202" t="s">
        <v>564</v>
      </c>
      <c r="J84" s="178">
        <v>77</v>
      </c>
    </row>
    <row r="85" spans="1:10" s="78" customFormat="1" ht="56.25" customHeight="1" x14ac:dyDescent="0.25">
      <c r="A85" s="673"/>
      <c r="B85" s="679"/>
      <c r="C85" s="30" t="s">
        <v>292</v>
      </c>
      <c r="D85" s="31" t="s">
        <v>525</v>
      </c>
      <c r="E85" s="32" t="s">
        <v>289</v>
      </c>
      <c r="F85" s="31" t="s">
        <v>290</v>
      </c>
      <c r="G85" s="42" t="s">
        <v>468</v>
      </c>
      <c r="H85" s="675" t="s">
        <v>846</v>
      </c>
      <c r="I85" s="202" t="s">
        <v>575</v>
      </c>
      <c r="J85" s="178">
        <v>78</v>
      </c>
    </row>
    <row r="86" spans="1:10" s="78" customFormat="1" ht="46.5" customHeight="1" x14ac:dyDescent="0.25">
      <c r="A86" s="673"/>
      <c r="B86" s="679"/>
      <c r="C86" s="30" t="s">
        <v>293</v>
      </c>
      <c r="D86" s="31" t="s">
        <v>526</v>
      </c>
      <c r="E86" s="32" t="s">
        <v>291</v>
      </c>
      <c r="F86" s="31" t="s">
        <v>200</v>
      </c>
      <c r="G86" s="133" t="s">
        <v>530</v>
      </c>
      <c r="H86" s="675"/>
      <c r="I86" s="202" t="s">
        <v>575</v>
      </c>
      <c r="J86" s="178">
        <v>79</v>
      </c>
    </row>
    <row r="87" spans="1:10" s="78" customFormat="1" ht="94.5" customHeight="1" x14ac:dyDescent="0.25">
      <c r="A87" s="673"/>
      <c r="B87" s="679"/>
      <c r="C87" s="30" t="s">
        <v>294</v>
      </c>
      <c r="D87" s="132" t="s">
        <v>527</v>
      </c>
      <c r="E87" s="32" t="s">
        <v>469</v>
      </c>
      <c r="F87" s="31" t="s">
        <v>295</v>
      </c>
      <c r="G87" s="32" t="s">
        <v>470</v>
      </c>
      <c r="H87" s="675"/>
      <c r="I87" s="202" t="s">
        <v>575</v>
      </c>
      <c r="J87" s="178">
        <v>80</v>
      </c>
    </row>
    <row r="88" spans="1:10" s="78" customFormat="1" ht="73.5" customHeight="1" x14ac:dyDescent="0.25">
      <c r="A88" s="673"/>
      <c r="B88" s="679"/>
      <c r="C88" s="30" t="s">
        <v>296</v>
      </c>
      <c r="D88" s="132" t="s">
        <v>528</v>
      </c>
      <c r="E88" s="133" t="s">
        <v>529</v>
      </c>
      <c r="F88" s="31" t="s">
        <v>471</v>
      </c>
      <c r="G88" s="32" t="s">
        <v>177</v>
      </c>
      <c r="H88" s="675"/>
      <c r="I88" s="202" t="s">
        <v>575</v>
      </c>
      <c r="J88" s="178">
        <v>81</v>
      </c>
    </row>
    <row r="89" spans="1:10" s="78" customFormat="1" ht="63" customHeight="1" x14ac:dyDescent="0.25">
      <c r="A89" s="673"/>
      <c r="B89" s="679"/>
      <c r="C89" s="30" t="s">
        <v>297</v>
      </c>
      <c r="D89" s="31" t="s">
        <v>178</v>
      </c>
      <c r="E89" s="32" t="s">
        <v>179</v>
      </c>
      <c r="F89" s="31" t="s">
        <v>180</v>
      </c>
      <c r="G89" s="133" t="s">
        <v>531</v>
      </c>
      <c r="H89" s="675"/>
      <c r="I89" s="202" t="s">
        <v>575</v>
      </c>
      <c r="J89" s="178">
        <v>82</v>
      </c>
    </row>
    <row r="90" spans="1:10" s="78" customFormat="1" ht="193.5" customHeight="1" x14ac:dyDescent="0.25">
      <c r="A90" s="673"/>
      <c r="B90" s="679"/>
      <c r="C90" s="75" t="s">
        <v>76</v>
      </c>
      <c r="D90" s="61" t="s">
        <v>111</v>
      </c>
      <c r="E90" s="61" t="s">
        <v>88</v>
      </c>
      <c r="F90" s="61" t="s">
        <v>472</v>
      </c>
      <c r="G90" s="32" t="s">
        <v>505</v>
      </c>
      <c r="H90" s="161" t="s">
        <v>36</v>
      </c>
      <c r="I90" s="202" t="s">
        <v>555</v>
      </c>
      <c r="J90" s="178">
        <v>83</v>
      </c>
    </row>
    <row r="91" spans="1:10" s="78" customFormat="1" ht="120" customHeight="1" x14ac:dyDescent="0.25">
      <c r="A91" s="673"/>
      <c r="B91" s="679"/>
      <c r="C91" s="75" t="s">
        <v>77</v>
      </c>
      <c r="D91" s="61" t="s">
        <v>78</v>
      </c>
      <c r="E91" s="61" t="s">
        <v>89</v>
      </c>
      <c r="F91" s="61" t="s">
        <v>473</v>
      </c>
      <c r="G91" s="32" t="s">
        <v>506</v>
      </c>
      <c r="H91" s="161" t="s">
        <v>36</v>
      </c>
      <c r="I91" s="202" t="s">
        <v>555</v>
      </c>
      <c r="J91" s="178">
        <v>84</v>
      </c>
    </row>
    <row r="92" spans="1:10" s="78" customFormat="1" ht="98.25" customHeight="1" thickBot="1" x14ac:dyDescent="0.3">
      <c r="A92" s="674"/>
      <c r="B92" s="680"/>
      <c r="C92" s="117" t="s">
        <v>79</v>
      </c>
      <c r="D92" s="118" t="s">
        <v>80</v>
      </c>
      <c r="E92" s="118" t="s">
        <v>90</v>
      </c>
      <c r="F92" s="118" t="s">
        <v>91</v>
      </c>
      <c r="G92" s="119" t="s">
        <v>298</v>
      </c>
      <c r="H92" s="162" t="s">
        <v>36</v>
      </c>
      <c r="I92" s="202" t="s">
        <v>555</v>
      </c>
      <c r="J92" s="178">
        <v>85</v>
      </c>
    </row>
    <row r="93" spans="1:10" s="78" customFormat="1" ht="150" customHeight="1" x14ac:dyDescent="0.25">
      <c r="A93" s="127" t="s">
        <v>318</v>
      </c>
      <c r="B93" s="128" t="s">
        <v>319</v>
      </c>
      <c r="C93" s="120" t="s">
        <v>320</v>
      </c>
      <c r="D93" s="120" t="s">
        <v>321</v>
      </c>
      <c r="E93" s="121" t="s">
        <v>474</v>
      </c>
      <c r="F93" s="121" t="s">
        <v>475</v>
      </c>
      <c r="G93" s="122" t="s">
        <v>476</v>
      </c>
      <c r="H93" s="163" t="s">
        <v>477</v>
      </c>
      <c r="I93" s="203" t="s">
        <v>554</v>
      </c>
      <c r="J93" s="179">
        <v>86</v>
      </c>
    </row>
    <row r="94" spans="1:10" s="78" customFormat="1" ht="231" customHeight="1" x14ac:dyDescent="0.25">
      <c r="A94" s="123" t="s">
        <v>322</v>
      </c>
      <c r="B94" s="48" t="s">
        <v>409</v>
      </c>
      <c r="C94" s="44" t="s">
        <v>478</v>
      </c>
      <c r="D94" s="47" t="s">
        <v>410</v>
      </c>
      <c r="E94" s="45" t="s">
        <v>323</v>
      </c>
      <c r="F94" s="45" t="s">
        <v>479</v>
      </c>
      <c r="G94" s="63" t="s">
        <v>491</v>
      </c>
      <c r="H94" s="138" t="s">
        <v>477</v>
      </c>
      <c r="I94" s="203" t="s">
        <v>554</v>
      </c>
      <c r="J94" s="179">
        <v>87</v>
      </c>
    </row>
    <row r="95" spans="1:10" s="78" customFormat="1" ht="120.75" customHeight="1" x14ac:dyDescent="0.25">
      <c r="A95" s="123" t="s">
        <v>324</v>
      </c>
      <c r="B95" s="48" t="s">
        <v>325</v>
      </c>
      <c r="C95" s="44" t="s">
        <v>326</v>
      </c>
      <c r="D95" s="47" t="s">
        <v>411</v>
      </c>
      <c r="E95" s="45" t="s">
        <v>327</v>
      </c>
      <c r="F95" s="45" t="s">
        <v>328</v>
      </c>
      <c r="G95" s="46" t="s">
        <v>490</v>
      </c>
      <c r="H95" s="138" t="s">
        <v>477</v>
      </c>
      <c r="I95" s="203" t="s">
        <v>554</v>
      </c>
      <c r="J95" s="179">
        <v>88</v>
      </c>
    </row>
    <row r="96" spans="1:10" s="78" customFormat="1" ht="203.25" customHeight="1" x14ac:dyDescent="0.25">
      <c r="A96" s="687" t="s">
        <v>322</v>
      </c>
      <c r="B96" s="665" t="s">
        <v>329</v>
      </c>
      <c r="C96" s="720" t="s">
        <v>330</v>
      </c>
      <c r="D96" s="47" t="s">
        <v>498</v>
      </c>
      <c r="E96" s="45" t="s">
        <v>331</v>
      </c>
      <c r="F96" s="45" t="s">
        <v>332</v>
      </c>
      <c r="G96" s="46" t="s">
        <v>492</v>
      </c>
      <c r="H96" s="666" t="s">
        <v>333</v>
      </c>
      <c r="I96" s="203" t="s">
        <v>554</v>
      </c>
      <c r="J96" s="179">
        <v>89</v>
      </c>
    </row>
    <row r="97" spans="1:10" ht="81" customHeight="1" x14ac:dyDescent="0.25">
      <c r="A97" s="687"/>
      <c r="B97" s="665"/>
      <c r="C97" s="721"/>
      <c r="D97" s="64" t="s">
        <v>334</v>
      </c>
      <c r="E97" s="50" t="s">
        <v>335</v>
      </c>
      <c r="F97" s="50" t="s">
        <v>336</v>
      </c>
      <c r="G97" s="46" t="s">
        <v>493</v>
      </c>
      <c r="H97" s="666"/>
      <c r="I97" s="203" t="s">
        <v>554</v>
      </c>
      <c r="J97" s="179">
        <v>90</v>
      </c>
    </row>
    <row r="98" spans="1:10" ht="52.5" customHeight="1" x14ac:dyDescent="0.25">
      <c r="A98" s="687"/>
      <c r="B98" s="665"/>
      <c r="C98" s="721"/>
      <c r="D98" s="725" t="s">
        <v>337</v>
      </c>
      <c r="E98" s="720" t="s">
        <v>338</v>
      </c>
      <c r="F98" s="720" t="s">
        <v>339</v>
      </c>
      <c r="G98" s="728" t="s">
        <v>542</v>
      </c>
      <c r="H98" s="666"/>
      <c r="I98" s="764" t="s">
        <v>554</v>
      </c>
      <c r="J98" s="757">
        <v>91</v>
      </c>
    </row>
    <row r="99" spans="1:10" ht="38.25" customHeight="1" x14ac:dyDescent="0.25">
      <c r="A99" s="687"/>
      <c r="B99" s="665"/>
      <c r="C99" s="721"/>
      <c r="D99" s="726"/>
      <c r="E99" s="727"/>
      <c r="F99" s="727"/>
      <c r="G99" s="729"/>
      <c r="H99" s="666"/>
      <c r="I99" s="764"/>
      <c r="J99" s="758"/>
    </row>
    <row r="100" spans="1:10" ht="75.75" customHeight="1" x14ac:dyDescent="0.25">
      <c r="A100" s="687"/>
      <c r="B100" s="665"/>
      <c r="C100" s="721"/>
      <c r="D100" s="64" t="s">
        <v>340</v>
      </c>
      <c r="E100" s="45" t="s">
        <v>341</v>
      </c>
      <c r="F100" s="45" t="s">
        <v>342</v>
      </c>
      <c r="G100" s="46" t="s">
        <v>541</v>
      </c>
      <c r="H100" s="666"/>
      <c r="I100" s="203" t="s">
        <v>554</v>
      </c>
      <c r="J100" s="179">
        <v>92</v>
      </c>
    </row>
    <row r="101" spans="1:10" ht="56.25" customHeight="1" x14ac:dyDescent="0.25">
      <c r="A101" s="687"/>
      <c r="B101" s="665"/>
      <c r="C101" s="721"/>
      <c r="D101" s="64" t="s">
        <v>499</v>
      </c>
      <c r="E101" s="45" t="s">
        <v>501</v>
      </c>
      <c r="F101" s="45" t="s">
        <v>343</v>
      </c>
      <c r="G101" s="46" t="s">
        <v>494</v>
      </c>
      <c r="H101" s="204" t="s">
        <v>3</v>
      </c>
      <c r="I101" s="203" t="s">
        <v>559</v>
      </c>
      <c r="J101" s="179">
        <v>93</v>
      </c>
    </row>
    <row r="102" spans="1:10" ht="264.75" customHeight="1" x14ac:dyDescent="0.25">
      <c r="A102" s="687"/>
      <c r="B102" s="665"/>
      <c r="C102" s="721"/>
      <c r="D102" s="64" t="s">
        <v>345</v>
      </c>
      <c r="E102" s="45" t="s">
        <v>346</v>
      </c>
      <c r="F102" s="45" t="s">
        <v>347</v>
      </c>
      <c r="G102" s="46" t="s">
        <v>514</v>
      </c>
      <c r="H102" s="205"/>
      <c r="I102" s="203" t="s">
        <v>559</v>
      </c>
      <c r="J102" s="179">
        <v>94</v>
      </c>
    </row>
    <row r="103" spans="1:10" ht="54" customHeight="1" x14ac:dyDescent="0.25">
      <c r="A103" s="687"/>
      <c r="B103" s="665"/>
      <c r="C103" s="721"/>
      <c r="D103" s="64" t="s">
        <v>500</v>
      </c>
      <c r="E103" s="45" t="s">
        <v>502</v>
      </c>
      <c r="F103" s="45" t="s">
        <v>344</v>
      </c>
      <c r="G103" s="46" t="s">
        <v>495</v>
      </c>
      <c r="H103" s="138" t="s">
        <v>551</v>
      </c>
      <c r="I103" s="203" t="s">
        <v>553</v>
      </c>
      <c r="J103" s="186">
        <v>95</v>
      </c>
    </row>
    <row r="104" spans="1:10" ht="109.5" customHeight="1" x14ac:dyDescent="0.25">
      <c r="A104" s="687" t="s">
        <v>348</v>
      </c>
      <c r="B104" s="665" t="s">
        <v>349</v>
      </c>
      <c r="C104" s="50" t="s">
        <v>350</v>
      </c>
      <c r="D104" s="64" t="s">
        <v>351</v>
      </c>
      <c r="E104" s="50" t="s">
        <v>352</v>
      </c>
      <c r="F104" s="50" t="s">
        <v>353</v>
      </c>
      <c r="G104" s="46" t="s">
        <v>354</v>
      </c>
      <c r="H104" s="666" t="s">
        <v>497</v>
      </c>
      <c r="I104" s="203" t="s">
        <v>560</v>
      </c>
      <c r="J104" s="179">
        <v>96</v>
      </c>
    </row>
    <row r="105" spans="1:10" ht="113.25" customHeight="1" x14ac:dyDescent="0.25">
      <c r="A105" s="687"/>
      <c r="B105" s="665"/>
      <c r="C105" s="50" t="s">
        <v>355</v>
      </c>
      <c r="D105" s="64" t="s">
        <v>356</v>
      </c>
      <c r="E105" s="50" t="s">
        <v>412</v>
      </c>
      <c r="F105" s="50" t="s">
        <v>416</v>
      </c>
      <c r="G105" s="46" t="s">
        <v>357</v>
      </c>
      <c r="H105" s="666"/>
      <c r="I105" s="203" t="s">
        <v>560</v>
      </c>
      <c r="J105" s="179">
        <v>97</v>
      </c>
    </row>
    <row r="106" spans="1:10" ht="105" customHeight="1" x14ac:dyDescent="0.25">
      <c r="A106" s="687"/>
      <c r="B106" s="665"/>
      <c r="C106" s="50" t="s">
        <v>358</v>
      </c>
      <c r="D106" s="47" t="s">
        <v>413</v>
      </c>
      <c r="E106" s="45" t="s">
        <v>359</v>
      </c>
      <c r="F106" s="45" t="s">
        <v>360</v>
      </c>
      <c r="G106" s="46" t="s">
        <v>361</v>
      </c>
      <c r="H106" s="666"/>
      <c r="I106" s="203" t="s">
        <v>560</v>
      </c>
      <c r="J106" s="179">
        <v>98</v>
      </c>
    </row>
    <row r="107" spans="1:10" ht="262.5" customHeight="1" x14ac:dyDescent="0.25">
      <c r="A107" s="688" t="s">
        <v>362</v>
      </c>
      <c r="B107" s="690" t="s">
        <v>362</v>
      </c>
      <c r="C107" s="129" t="s">
        <v>518</v>
      </c>
      <c r="D107" s="130" t="s">
        <v>521</v>
      </c>
      <c r="E107" s="131" t="s">
        <v>363</v>
      </c>
      <c r="F107" s="131" t="s">
        <v>519</v>
      </c>
      <c r="G107" s="46" t="s">
        <v>522</v>
      </c>
      <c r="H107" s="138" t="s">
        <v>364</v>
      </c>
      <c r="I107" s="203" t="s">
        <v>557</v>
      </c>
      <c r="J107" s="179">
        <v>99</v>
      </c>
    </row>
    <row r="108" spans="1:10" ht="78" customHeight="1" x14ac:dyDescent="0.25">
      <c r="A108" s="688"/>
      <c r="B108" s="690"/>
      <c r="C108" s="129" t="s">
        <v>512</v>
      </c>
      <c r="D108" s="131" t="s">
        <v>517</v>
      </c>
      <c r="E108" s="131" t="s">
        <v>515</v>
      </c>
      <c r="F108" s="131" t="s">
        <v>516</v>
      </c>
      <c r="G108" s="46" t="s">
        <v>389</v>
      </c>
      <c r="H108" s="138" t="s">
        <v>365</v>
      </c>
      <c r="I108" s="203" t="s">
        <v>557</v>
      </c>
      <c r="J108" s="179">
        <v>100</v>
      </c>
    </row>
    <row r="109" spans="1:10" ht="96" customHeight="1" x14ac:dyDescent="0.25">
      <c r="A109" s="689"/>
      <c r="B109" s="691"/>
      <c r="C109" s="44" t="s">
        <v>366</v>
      </c>
      <c r="D109" s="49" t="s">
        <v>367</v>
      </c>
      <c r="E109" s="45" t="s">
        <v>368</v>
      </c>
      <c r="F109" s="45" t="s">
        <v>369</v>
      </c>
      <c r="G109" s="46" t="s">
        <v>370</v>
      </c>
      <c r="H109" s="138" t="s">
        <v>414</v>
      </c>
      <c r="I109" s="203" t="s">
        <v>557</v>
      </c>
      <c r="J109" s="179">
        <v>101</v>
      </c>
    </row>
    <row r="110" spans="1:10" ht="186.75" customHeight="1" x14ac:dyDescent="0.25">
      <c r="A110" s="123" t="s">
        <v>504</v>
      </c>
      <c r="B110" s="51" t="s">
        <v>371</v>
      </c>
      <c r="C110" s="44" t="s">
        <v>372</v>
      </c>
      <c r="D110" s="47" t="s">
        <v>373</v>
      </c>
      <c r="E110" s="49" t="s">
        <v>373</v>
      </c>
      <c r="F110" s="45" t="s">
        <v>369</v>
      </c>
      <c r="G110" s="52" t="s">
        <v>374</v>
      </c>
      <c r="H110" s="138" t="s">
        <v>513</v>
      </c>
      <c r="I110" s="203" t="s">
        <v>557</v>
      </c>
      <c r="J110" s="179">
        <v>102</v>
      </c>
    </row>
    <row r="111" spans="1:10" ht="140.25" customHeight="1" x14ac:dyDescent="0.25">
      <c r="A111" s="692" t="s">
        <v>375</v>
      </c>
      <c r="B111" s="695" t="s">
        <v>376</v>
      </c>
      <c r="C111" s="44" t="s">
        <v>377</v>
      </c>
      <c r="D111" s="52" t="s">
        <v>378</v>
      </c>
      <c r="E111" s="62" t="s">
        <v>379</v>
      </c>
      <c r="F111" s="62" t="s">
        <v>380</v>
      </c>
      <c r="G111" s="55" t="s">
        <v>523</v>
      </c>
      <c r="H111" s="139" t="s">
        <v>381</v>
      </c>
      <c r="I111" s="203" t="s">
        <v>564</v>
      </c>
      <c r="J111" s="179">
        <v>103</v>
      </c>
    </row>
    <row r="112" spans="1:10" ht="99.75" customHeight="1" x14ac:dyDescent="0.25">
      <c r="A112" s="693"/>
      <c r="B112" s="696"/>
      <c r="C112" s="53" t="s">
        <v>382</v>
      </c>
      <c r="D112" s="54" t="s">
        <v>383</v>
      </c>
      <c r="E112" s="54" t="s">
        <v>384</v>
      </c>
      <c r="F112" s="54" t="s">
        <v>415</v>
      </c>
      <c r="G112" s="53" t="s">
        <v>520</v>
      </c>
      <c r="H112" s="140" t="s">
        <v>385</v>
      </c>
      <c r="I112" s="203" t="s">
        <v>564</v>
      </c>
      <c r="J112" s="179">
        <v>104</v>
      </c>
    </row>
    <row r="113" spans="1:10" ht="72.75" customHeight="1" thickBot="1" x14ac:dyDescent="0.3">
      <c r="A113" s="694"/>
      <c r="B113" s="124" t="s">
        <v>496</v>
      </c>
      <c r="C113" s="125" t="s">
        <v>390</v>
      </c>
      <c r="D113" s="125" t="s">
        <v>386</v>
      </c>
      <c r="E113" s="126" t="s">
        <v>391</v>
      </c>
      <c r="F113" s="126" t="s">
        <v>387</v>
      </c>
      <c r="G113" s="125" t="s">
        <v>503</v>
      </c>
      <c r="H113" s="141" t="s">
        <v>388</v>
      </c>
      <c r="I113" s="203" t="s">
        <v>565</v>
      </c>
      <c r="J113" s="179">
        <v>105</v>
      </c>
    </row>
    <row r="114" spans="1:10" x14ac:dyDescent="0.25">
      <c r="J114" s="187"/>
    </row>
    <row r="115" spans="1:10" x14ac:dyDescent="0.25">
      <c r="J115" s="187"/>
    </row>
    <row r="116" spans="1:10" x14ac:dyDescent="0.25">
      <c r="J116" s="187"/>
    </row>
    <row r="117" spans="1:10" x14ac:dyDescent="0.25">
      <c r="J117" s="187"/>
    </row>
    <row r="118" spans="1:10" x14ac:dyDescent="0.25">
      <c r="J118" s="187"/>
    </row>
  </sheetData>
  <autoFilter ref="A4:J113"/>
  <mergeCells count="79">
    <mergeCell ref="J98:J99"/>
    <mergeCell ref="J55:J57"/>
    <mergeCell ref="J50:J51"/>
    <mergeCell ref="C2:J2"/>
    <mergeCell ref="I98:I99"/>
    <mergeCell ref="I50:I51"/>
    <mergeCell ref="I55:I57"/>
    <mergeCell ref="H14:H19"/>
    <mergeCell ref="C24:C26"/>
    <mergeCell ref="H24:H26"/>
    <mergeCell ref="C34:C35"/>
    <mergeCell ref="D48:D49"/>
    <mergeCell ref="H48:H49"/>
    <mergeCell ref="F39:F41"/>
    <mergeCell ref="C21:C22"/>
    <mergeCell ref="C39:C41"/>
    <mergeCell ref="H7:H9"/>
    <mergeCell ref="H5:H6"/>
    <mergeCell ref="A61:A66"/>
    <mergeCell ref="C46:C49"/>
    <mergeCell ref="C55:C57"/>
    <mergeCell ref="D7:D8"/>
    <mergeCell ref="C11:C13"/>
    <mergeCell ref="C5:C10"/>
    <mergeCell ref="A5:A22"/>
    <mergeCell ref="B23:B28"/>
    <mergeCell ref="G50:G51"/>
    <mergeCell ref="H39:H41"/>
    <mergeCell ref="H36:H37"/>
    <mergeCell ref="C14:C19"/>
    <mergeCell ref="F50:F51"/>
    <mergeCell ref="B5:B22"/>
    <mergeCell ref="D39:D41"/>
    <mergeCell ref="H104:H106"/>
    <mergeCell ref="C96:C103"/>
    <mergeCell ref="F55:F57"/>
    <mergeCell ref="G55:G57"/>
    <mergeCell ref="D98:D99"/>
    <mergeCell ref="E98:E99"/>
    <mergeCell ref="F98:F99"/>
    <mergeCell ref="G98:G99"/>
    <mergeCell ref="C73:C75"/>
    <mergeCell ref="E67:E68"/>
    <mergeCell ref="E55:E57"/>
    <mergeCell ref="D55:D57"/>
    <mergeCell ref="D67:D68"/>
    <mergeCell ref="C67:C68"/>
    <mergeCell ref="C64:C65"/>
    <mergeCell ref="A29:A38"/>
    <mergeCell ref="A39:A60"/>
    <mergeCell ref="A23:A28"/>
    <mergeCell ref="A67:A72"/>
    <mergeCell ref="C50:C52"/>
    <mergeCell ref="C43:C45"/>
    <mergeCell ref="B39:B60"/>
    <mergeCell ref="B67:B72"/>
    <mergeCell ref="B61:B66"/>
    <mergeCell ref="A107:A109"/>
    <mergeCell ref="B107:B109"/>
    <mergeCell ref="A111:A113"/>
    <mergeCell ref="B111:B112"/>
    <mergeCell ref="A104:A106"/>
    <mergeCell ref="B104:B106"/>
    <mergeCell ref="A2:B2"/>
    <mergeCell ref="B96:B103"/>
    <mergeCell ref="H96:H100"/>
    <mergeCell ref="H67:H68"/>
    <mergeCell ref="H55:H57"/>
    <mergeCell ref="H73:H75"/>
    <mergeCell ref="A73:A92"/>
    <mergeCell ref="H85:H89"/>
    <mergeCell ref="E50:E51"/>
    <mergeCell ref="H50:H51"/>
    <mergeCell ref="B73:B92"/>
    <mergeCell ref="E39:E41"/>
    <mergeCell ref="C53:C54"/>
    <mergeCell ref="B29:B38"/>
    <mergeCell ref="C62:C63"/>
    <mergeCell ref="A96:A103"/>
  </mergeCells>
  <pageMargins left="0.11811023622047245" right="0.11811023622047245" top="0.35433070866141736" bottom="0.35433070866141736" header="0.31496062992125984" footer="0.11811023622047245"/>
  <pageSetup paperSize="132" scale="20" fitToHeight="0" orientation="landscape" r:id="rId1"/>
  <headerFooter>
    <oddFooter>&amp;R&amp;P de &amp;N</oddFooter>
  </headerFooter>
  <rowBreaks count="1" manualBreakCount="1">
    <brk id="104" max="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820"/>
  <sheetViews>
    <sheetView tabSelected="1" view="pageBreakPreview" topLeftCell="B1" zoomScale="55" zoomScaleNormal="55" zoomScaleSheetLayoutView="55" workbookViewId="0">
      <pane xSplit="5" ySplit="3" topLeftCell="W455" activePane="bottomRight" state="frozen"/>
      <selection activeCell="B1" sqref="B1"/>
      <selection pane="topRight" activeCell="G1" sqref="G1"/>
      <selection pane="bottomLeft" activeCell="B4" sqref="B4"/>
      <selection pane="bottomRight" activeCell="AP462" sqref="AP462"/>
    </sheetView>
  </sheetViews>
  <sheetFormatPr baseColWidth="10" defaultRowHeight="14.25" x14ac:dyDescent="0.2"/>
  <cols>
    <col min="1" max="1" width="24.85546875" style="206" customWidth="1"/>
    <col min="2" max="2" width="23.5703125" style="206" customWidth="1"/>
    <col min="3" max="3" width="35.28515625" style="209" customWidth="1"/>
    <col min="4" max="4" width="35.7109375" style="206" customWidth="1"/>
    <col min="5" max="5" width="33.42578125" style="206" hidden="1" customWidth="1"/>
    <col min="6" max="6" width="19.42578125" style="206" hidden="1" customWidth="1"/>
    <col min="7" max="7" width="75.28515625" style="206" customWidth="1"/>
    <col min="8" max="8" width="17.28515625" style="215" customWidth="1"/>
    <col min="9" max="9" width="2.85546875" style="206" bestFit="1" customWidth="1"/>
    <col min="10" max="10" width="14.140625" style="206" bestFit="1" customWidth="1"/>
    <col min="11" max="12" width="12.7109375" style="206" customWidth="1"/>
    <col min="13" max="14" width="12.7109375" style="206" hidden="1" customWidth="1"/>
    <col min="15" max="23" width="12.7109375" style="206" customWidth="1"/>
    <col min="24" max="27" width="18.42578125" style="206" customWidth="1"/>
    <col min="28" max="28" width="18.140625" style="206" customWidth="1"/>
    <col min="29" max="29" width="34.140625" style="212" customWidth="1"/>
    <col min="30" max="30" width="44.85546875" style="212" hidden="1" customWidth="1"/>
    <col min="31" max="31" width="10.85546875" style="206" hidden="1" customWidth="1"/>
    <col min="32" max="32" width="11.42578125" style="206"/>
    <col min="33" max="33" width="14.42578125" style="206" bestFit="1" customWidth="1"/>
    <col min="34" max="16384" width="11.42578125" style="206"/>
  </cols>
  <sheetData>
    <row r="1" spans="1:31" ht="82.5" customHeight="1" x14ac:dyDescent="0.2">
      <c r="A1" s="856" t="s">
        <v>619</v>
      </c>
      <c r="B1" s="856"/>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row>
    <row r="3" spans="1:31" ht="43.5" thickBot="1" x14ac:dyDescent="0.25">
      <c r="A3" s="207" t="s">
        <v>0</v>
      </c>
      <c r="B3" s="207" t="s">
        <v>1</v>
      </c>
      <c r="C3" s="207" t="s">
        <v>52</v>
      </c>
      <c r="D3" s="208" t="s">
        <v>53</v>
      </c>
      <c r="E3" s="208" t="s">
        <v>54</v>
      </c>
      <c r="F3" s="207" t="s">
        <v>55</v>
      </c>
      <c r="G3" s="208" t="s">
        <v>2</v>
      </c>
      <c r="H3" s="869" t="s">
        <v>606</v>
      </c>
      <c r="I3" s="870"/>
      <c r="J3" s="211">
        <v>43466</v>
      </c>
      <c r="K3" s="211">
        <v>43497</v>
      </c>
      <c r="L3" s="211">
        <v>43525</v>
      </c>
      <c r="M3" s="211"/>
      <c r="N3" s="211"/>
      <c r="O3" s="211">
        <v>43556</v>
      </c>
      <c r="P3" s="211">
        <v>43586</v>
      </c>
      <c r="Q3" s="211">
        <v>43617</v>
      </c>
      <c r="R3" s="211">
        <v>43647</v>
      </c>
      <c r="S3" s="211">
        <v>43678</v>
      </c>
      <c r="T3" s="211">
        <v>43709</v>
      </c>
      <c r="U3" s="211">
        <v>43739</v>
      </c>
      <c r="V3" s="211">
        <v>43770</v>
      </c>
      <c r="W3" s="211">
        <v>43800</v>
      </c>
      <c r="X3" s="210" t="s">
        <v>615</v>
      </c>
      <c r="Y3" s="210" t="s">
        <v>616</v>
      </c>
      <c r="Z3" s="210" t="s">
        <v>617</v>
      </c>
      <c r="AA3" s="210" t="s">
        <v>618</v>
      </c>
      <c r="AB3" s="210" t="s">
        <v>609</v>
      </c>
      <c r="AC3" s="213" t="s">
        <v>511</v>
      </c>
      <c r="AD3" s="210" t="s">
        <v>552</v>
      </c>
      <c r="AE3" s="214" t="s">
        <v>599</v>
      </c>
    </row>
    <row r="4" spans="1:31" ht="24.95" customHeight="1" x14ac:dyDescent="0.2">
      <c r="A4" s="837" t="s">
        <v>375</v>
      </c>
      <c r="B4" s="871" t="s">
        <v>607</v>
      </c>
      <c r="C4" s="829" t="s">
        <v>10</v>
      </c>
      <c r="D4" s="844" t="s">
        <v>117</v>
      </c>
      <c r="E4" s="844" t="s">
        <v>118</v>
      </c>
      <c r="F4" s="829" t="s">
        <v>134</v>
      </c>
      <c r="G4" s="841" t="s">
        <v>602</v>
      </c>
      <c r="H4" s="851">
        <v>0.2</v>
      </c>
      <c r="I4" s="225" t="s">
        <v>600</v>
      </c>
      <c r="J4" s="454"/>
      <c r="K4" s="455"/>
      <c r="L4" s="456">
        <v>0.6</v>
      </c>
      <c r="M4" s="610"/>
      <c r="N4" s="610"/>
      <c r="O4" s="457"/>
      <c r="P4" s="455"/>
      <c r="Q4" s="456">
        <v>1</v>
      </c>
      <c r="R4" s="457"/>
      <c r="S4" s="455"/>
      <c r="T4" s="456">
        <v>1</v>
      </c>
      <c r="U4" s="457"/>
      <c r="V4" s="455"/>
      <c r="W4" s="458">
        <v>1</v>
      </c>
      <c r="X4" s="216">
        <f>SUM(J4:L4)*H4</f>
        <v>0.12</v>
      </c>
      <c r="Y4" s="217">
        <f>SUM(O4:Q4)*H4</f>
        <v>0.2</v>
      </c>
      <c r="Z4" s="217">
        <f>SUM(R4:T4)*H4</f>
        <v>0.2</v>
      </c>
      <c r="AA4" s="217">
        <f>SUM(U4:W4)*H4</f>
        <v>0.2</v>
      </c>
      <c r="AB4" s="218">
        <f>MAX(X4:AA4)</f>
        <v>0.2</v>
      </c>
      <c r="AC4" s="857" t="s">
        <v>3</v>
      </c>
      <c r="AD4" s="574" t="s">
        <v>559</v>
      </c>
      <c r="AE4" s="860">
        <v>1</v>
      </c>
    </row>
    <row r="5" spans="1:31" ht="24.95" customHeight="1" x14ac:dyDescent="0.2">
      <c r="A5" s="838"/>
      <c r="B5" s="872"/>
      <c r="C5" s="830"/>
      <c r="D5" s="845"/>
      <c r="E5" s="845"/>
      <c r="F5" s="830"/>
      <c r="G5" s="798"/>
      <c r="H5" s="807"/>
      <c r="I5" s="251" t="s">
        <v>601</v>
      </c>
      <c r="J5" s="474"/>
      <c r="K5" s="475"/>
      <c r="L5" s="476">
        <v>0.6</v>
      </c>
      <c r="M5" s="611"/>
      <c r="N5" s="611">
        <f>H4*L5</f>
        <v>0.12</v>
      </c>
      <c r="O5" s="477"/>
      <c r="P5" s="475"/>
      <c r="Q5" s="476"/>
      <c r="R5" s="477"/>
      <c r="S5" s="475"/>
      <c r="T5" s="476"/>
      <c r="U5" s="477"/>
      <c r="V5" s="475"/>
      <c r="W5" s="478"/>
      <c r="X5" s="252">
        <f>SUM(J5:L5)*H4</f>
        <v>0.12</v>
      </c>
      <c r="Y5" s="253">
        <f>SUM(O5:Q5)*H4</f>
        <v>0</v>
      </c>
      <c r="Z5" s="253">
        <f>SUM(R5:T5)*H4</f>
        <v>0</v>
      </c>
      <c r="AA5" s="253">
        <f>SUM(U5:W5)*H4</f>
        <v>0</v>
      </c>
      <c r="AB5" s="254">
        <f t="shared" ref="AB5:AB7" si="0">MAX(X5:AA5)</f>
        <v>0.12</v>
      </c>
      <c r="AC5" s="858"/>
      <c r="AD5" s="575" t="s">
        <v>559</v>
      </c>
      <c r="AE5" s="861"/>
    </row>
    <row r="6" spans="1:31" ht="24.95" customHeight="1" x14ac:dyDescent="0.2">
      <c r="A6" s="838"/>
      <c r="B6" s="872"/>
      <c r="C6" s="830"/>
      <c r="D6" s="845"/>
      <c r="E6" s="845"/>
      <c r="F6" s="830"/>
      <c r="G6" s="798" t="s">
        <v>603</v>
      </c>
      <c r="H6" s="796">
        <v>0.2</v>
      </c>
      <c r="I6" s="226" t="s">
        <v>600</v>
      </c>
      <c r="J6" s="459"/>
      <c r="K6" s="460"/>
      <c r="L6" s="461">
        <v>0.1</v>
      </c>
      <c r="M6" s="612"/>
      <c r="N6" s="612"/>
      <c r="O6" s="462"/>
      <c r="P6" s="460"/>
      <c r="Q6" s="461">
        <v>0.1</v>
      </c>
      <c r="R6" s="462"/>
      <c r="S6" s="460"/>
      <c r="T6" s="461">
        <v>1</v>
      </c>
      <c r="U6" s="462"/>
      <c r="V6" s="460"/>
      <c r="W6" s="463">
        <v>1</v>
      </c>
      <c r="X6" s="216">
        <f>SUM(J6:L6)*H6</f>
        <v>2.0000000000000004E-2</v>
      </c>
      <c r="Y6" s="217">
        <f>SUM(O6:Q6)*H6</f>
        <v>2.0000000000000004E-2</v>
      </c>
      <c r="Z6" s="217">
        <f>SUM(R6:T6)*H6</f>
        <v>0.2</v>
      </c>
      <c r="AA6" s="217">
        <f>SUM(U6:W6)*H6</f>
        <v>0.2</v>
      </c>
      <c r="AB6" s="218">
        <f t="shared" si="0"/>
        <v>0.2</v>
      </c>
      <c r="AC6" s="858"/>
      <c r="AD6" s="575" t="s">
        <v>559</v>
      </c>
      <c r="AE6" s="861"/>
    </row>
    <row r="7" spans="1:31" ht="24.95" customHeight="1" x14ac:dyDescent="0.2">
      <c r="A7" s="838"/>
      <c r="B7" s="872"/>
      <c r="C7" s="830"/>
      <c r="D7" s="845"/>
      <c r="E7" s="845"/>
      <c r="F7" s="830"/>
      <c r="G7" s="798"/>
      <c r="H7" s="807"/>
      <c r="I7" s="251" t="s">
        <v>601</v>
      </c>
      <c r="J7" s="474"/>
      <c r="K7" s="475"/>
      <c r="L7" s="476">
        <v>0.1</v>
      </c>
      <c r="M7" s="611"/>
      <c r="N7" s="611">
        <f>H6*L7</f>
        <v>2.0000000000000004E-2</v>
      </c>
      <c r="O7" s="477"/>
      <c r="P7" s="475"/>
      <c r="Q7" s="476"/>
      <c r="R7" s="477"/>
      <c r="S7" s="475"/>
      <c r="T7" s="476"/>
      <c r="U7" s="477"/>
      <c r="V7" s="475"/>
      <c r="W7" s="478"/>
      <c r="X7" s="252">
        <f>SUM(J7:L7)*H6</f>
        <v>2.0000000000000004E-2</v>
      </c>
      <c r="Y7" s="253">
        <f>SUM(O7:Q7)*H6</f>
        <v>0</v>
      </c>
      <c r="Z7" s="253">
        <f>SUM(R7:T7)*H6</f>
        <v>0</v>
      </c>
      <c r="AA7" s="253">
        <f>SUM(U7:W7)*H6</f>
        <v>0</v>
      </c>
      <c r="AB7" s="254">
        <f t="shared" si="0"/>
        <v>2.0000000000000004E-2</v>
      </c>
      <c r="AC7" s="858"/>
      <c r="AD7" s="575" t="s">
        <v>559</v>
      </c>
      <c r="AE7" s="861"/>
    </row>
    <row r="8" spans="1:31" ht="24.95" customHeight="1" x14ac:dyDescent="0.2">
      <c r="A8" s="838"/>
      <c r="B8" s="872"/>
      <c r="C8" s="830"/>
      <c r="D8" s="845"/>
      <c r="E8" s="845"/>
      <c r="F8" s="830"/>
      <c r="G8" s="798" t="s">
        <v>604</v>
      </c>
      <c r="H8" s="850">
        <v>0.3</v>
      </c>
      <c r="I8" s="226" t="s">
        <v>600</v>
      </c>
      <c r="J8" s="459"/>
      <c r="K8" s="460"/>
      <c r="L8" s="461"/>
      <c r="M8" s="612"/>
      <c r="N8" s="612"/>
      <c r="O8" s="462"/>
      <c r="P8" s="460"/>
      <c r="Q8" s="461"/>
      <c r="R8" s="462"/>
      <c r="S8" s="460"/>
      <c r="T8" s="461">
        <v>0.4</v>
      </c>
      <c r="U8" s="462"/>
      <c r="V8" s="460"/>
      <c r="W8" s="463">
        <v>1</v>
      </c>
      <c r="X8" s="216">
        <f>SUM(J8:L8)*H8</f>
        <v>0</v>
      </c>
      <c r="Y8" s="217">
        <f>SUM(O8:Q8)*H8</f>
        <v>0</v>
      </c>
      <c r="Z8" s="217">
        <f>SUM(R8:T8)*H8</f>
        <v>0.12</v>
      </c>
      <c r="AA8" s="217">
        <f>SUM(U8:W8)*H8</f>
        <v>0.3</v>
      </c>
      <c r="AB8" s="218">
        <f t="shared" ref="AB8:AB21" si="1">MAX(X8:AA8)</f>
        <v>0.3</v>
      </c>
      <c r="AC8" s="858"/>
      <c r="AD8" s="575" t="s">
        <v>559</v>
      </c>
      <c r="AE8" s="861"/>
    </row>
    <row r="9" spans="1:31" ht="24.95" customHeight="1" x14ac:dyDescent="0.2">
      <c r="A9" s="838"/>
      <c r="B9" s="872"/>
      <c r="C9" s="830"/>
      <c r="D9" s="845"/>
      <c r="E9" s="845"/>
      <c r="F9" s="830"/>
      <c r="G9" s="798"/>
      <c r="H9" s="807"/>
      <c r="I9" s="251" t="s">
        <v>601</v>
      </c>
      <c r="J9" s="474"/>
      <c r="K9" s="475"/>
      <c r="L9" s="476"/>
      <c r="M9" s="611"/>
      <c r="N9" s="611"/>
      <c r="O9" s="477"/>
      <c r="P9" s="475"/>
      <c r="Q9" s="476"/>
      <c r="R9" s="477"/>
      <c r="S9" s="475"/>
      <c r="T9" s="476"/>
      <c r="U9" s="477"/>
      <c r="V9" s="475"/>
      <c r="W9" s="478"/>
      <c r="X9" s="252">
        <f>SUM(J9:L9)*H8</f>
        <v>0</v>
      </c>
      <c r="Y9" s="253">
        <f>SUM(O9:Q9)*H8</f>
        <v>0</v>
      </c>
      <c r="Z9" s="253">
        <f>SUM(R9:T9)*H8</f>
        <v>0</v>
      </c>
      <c r="AA9" s="253">
        <f>SUM(U9:W9)*H8</f>
        <v>0</v>
      </c>
      <c r="AB9" s="254">
        <f t="shared" si="1"/>
        <v>0</v>
      </c>
      <c r="AC9" s="858"/>
      <c r="AD9" s="575" t="s">
        <v>559</v>
      </c>
      <c r="AE9" s="861"/>
    </row>
    <row r="10" spans="1:31" ht="24.95" customHeight="1" x14ac:dyDescent="0.2">
      <c r="A10" s="838"/>
      <c r="B10" s="872"/>
      <c r="C10" s="830"/>
      <c r="D10" s="845"/>
      <c r="E10" s="845"/>
      <c r="F10" s="830"/>
      <c r="G10" s="798" t="s">
        <v>605</v>
      </c>
      <c r="H10" s="850">
        <v>0.3</v>
      </c>
      <c r="I10" s="227" t="s">
        <v>600</v>
      </c>
      <c r="J10" s="464"/>
      <c r="K10" s="465"/>
      <c r="L10" s="466"/>
      <c r="M10" s="613"/>
      <c r="N10" s="613"/>
      <c r="O10" s="467"/>
      <c r="P10" s="465"/>
      <c r="Q10" s="466"/>
      <c r="R10" s="467"/>
      <c r="S10" s="465"/>
      <c r="T10" s="466"/>
      <c r="U10" s="467"/>
      <c r="V10" s="465"/>
      <c r="W10" s="468">
        <v>1</v>
      </c>
      <c r="X10" s="219">
        <f>SUM(J10:L10)*H10</f>
        <v>0</v>
      </c>
      <c r="Y10" s="220">
        <f>SUM(O10:Q10)*H10</f>
        <v>0</v>
      </c>
      <c r="Z10" s="220">
        <f>SUM(R10:T10)*H10</f>
        <v>0</v>
      </c>
      <c r="AA10" s="220">
        <f>SUM(U10:W10)*H10</f>
        <v>0.3</v>
      </c>
      <c r="AB10" s="221">
        <f t="shared" si="1"/>
        <v>0.3</v>
      </c>
      <c r="AC10" s="858"/>
      <c r="AD10" s="575" t="s">
        <v>559</v>
      </c>
      <c r="AE10" s="861"/>
    </row>
    <row r="11" spans="1:31" ht="24.95" customHeight="1" thickBot="1" x14ac:dyDescent="0.25">
      <c r="A11" s="838"/>
      <c r="B11" s="872"/>
      <c r="C11" s="830"/>
      <c r="D11" s="845"/>
      <c r="E11" s="845"/>
      <c r="F11" s="830"/>
      <c r="G11" s="843"/>
      <c r="H11" s="797"/>
      <c r="I11" s="255" t="s">
        <v>601</v>
      </c>
      <c r="J11" s="479"/>
      <c r="K11" s="480"/>
      <c r="L11" s="481"/>
      <c r="M11" s="614"/>
      <c r="N11" s="614"/>
      <c r="O11" s="482"/>
      <c r="P11" s="480"/>
      <c r="Q11" s="481"/>
      <c r="R11" s="482"/>
      <c r="S11" s="480"/>
      <c r="T11" s="481"/>
      <c r="U11" s="482"/>
      <c r="V11" s="480"/>
      <c r="W11" s="483"/>
      <c r="X11" s="259">
        <f>SUM(J11:L11)*H10</f>
        <v>0</v>
      </c>
      <c r="Y11" s="260">
        <f>SUM(O11:Q11)*H10</f>
        <v>0</v>
      </c>
      <c r="Z11" s="260">
        <f>SUM(R11:T11)*H10</f>
        <v>0</v>
      </c>
      <c r="AA11" s="260">
        <f>SUM(U11:W11)*H10</f>
        <v>0</v>
      </c>
      <c r="AB11" s="261">
        <f t="shared" si="1"/>
        <v>0</v>
      </c>
      <c r="AC11" s="858"/>
      <c r="AD11" s="575" t="s">
        <v>559</v>
      </c>
      <c r="AE11" s="861"/>
    </row>
    <row r="12" spans="1:31" ht="24.95" customHeight="1" x14ac:dyDescent="0.2">
      <c r="A12" s="838"/>
      <c r="B12" s="873"/>
      <c r="C12" s="830"/>
      <c r="D12" s="844" t="s">
        <v>392</v>
      </c>
      <c r="E12" s="844" t="s">
        <v>181</v>
      </c>
      <c r="F12" s="829" t="s">
        <v>188</v>
      </c>
      <c r="G12" s="836" t="s">
        <v>614</v>
      </c>
      <c r="H12" s="796">
        <v>0.2</v>
      </c>
      <c r="I12" s="226" t="s">
        <v>600</v>
      </c>
      <c r="J12" s="459"/>
      <c r="K12" s="460"/>
      <c r="L12" s="461">
        <v>0.25</v>
      </c>
      <c r="M12" s="612"/>
      <c r="N12" s="612"/>
      <c r="O12" s="462"/>
      <c r="P12" s="460"/>
      <c r="Q12" s="461">
        <v>0.5</v>
      </c>
      <c r="R12" s="462"/>
      <c r="S12" s="460"/>
      <c r="T12" s="461">
        <v>0.75</v>
      </c>
      <c r="U12" s="462"/>
      <c r="V12" s="460"/>
      <c r="W12" s="463">
        <v>1</v>
      </c>
      <c r="X12" s="216">
        <f>SUM(J12:L12)*H12</f>
        <v>0.05</v>
      </c>
      <c r="Y12" s="217">
        <f>SUM(O12:Q12)*H12</f>
        <v>0.1</v>
      </c>
      <c r="Z12" s="217">
        <f>SUM(R12:T12)*H12</f>
        <v>0.15000000000000002</v>
      </c>
      <c r="AA12" s="217">
        <f>SUM(U12:W12)*H12</f>
        <v>0.2</v>
      </c>
      <c r="AB12" s="218">
        <f t="shared" si="1"/>
        <v>0.2</v>
      </c>
      <c r="AC12" s="858"/>
      <c r="AD12" s="575" t="s">
        <v>559</v>
      </c>
      <c r="AE12" s="860">
        <v>2</v>
      </c>
    </row>
    <row r="13" spans="1:31" ht="24.95" customHeight="1" x14ac:dyDescent="0.2">
      <c r="A13" s="838"/>
      <c r="B13" s="873"/>
      <c r="C13" s="830"/>
      <c r="D13" s="845"/>
      <c r="E13" s="845"/>
      <c r="F13" s="830"/>
      <c r="G13" s="798"/>
      <c r="H13" s="807"/>
      <c r="I13" s="251" t="s">
        <v>601</v>
      </c>
      <c r="J13" s="474"/>
      <c r="K13" s="475"/>
      <c r="L13" s="476">
        <v>0.25</v>
      </c>
      <c r="M13" s="611"/>
      <c r="N13" s="611">
        <f>H12*L13</f>
        <v>0.05</v>
      </c>
      <c r="O13" s="477"/>
      <c r="P13" s="475"/>
      <c r="Q13" s="476"/>
      <c r="R13" s="477"/>
      <c r="S13" s="475"/>
      <c r="T13" s="476"/>
      <c r="U13" s="477"/>
      <c r="V13" s="475"/>
      <c r="W13" s="478"/>
      <c r="X13" s="252">
        <f>SUM(J13:L13)*H12</f>
        <v>0.05</v>
      </c>
      <c r="Y13" s="253">
        <f>SUM(O13:Q13)*H12</f>
        <v>0</v>
      </c>
      <c r="Z13" s="253">
        <f>SUM(R13:T13)*H12</f>
        <v>0</v>
      </c>
      <c r="AA13" s="253">
        <f>SUM(U13:W13)*H12</f>
        <v>0</v>
      </c>
      <c r="AB13" s="254">
        <f t="shared" si="1"/>
        <v>0.05</v>
      </c>
      <c r="AC13" s="858"/>
      <c r="AD13" s="575" t="s">
        <v>559</v>
      </c>
      <c r="AE13" s="861"/>
    </row>
    <row r="14" spans="1:31" ht="24.95" customHeight="1" x14ac:dyDescent="0.2">
      <c r="A14" s="838"/>
      <c r="B14" s="873"/>
      <c r="C14" s="830"/>
      <c r="D14" s="845"/>
      <c r="E14" s="845"/>
      <c r="F14" s="830"/>
      <c r="G14" s="798" t="s">
        <v>610</v>
      </c>
      <c r="H14" s="796">
        <v>0.15</v>
      </c>
      <c r="I14" s="226" t="s">
        <v>600</v>
      </c>
      <c r="J14" s="459"/>
      <c r="K14" s="460"/>
      <c r="L14" s="461">
        <v>0.25</v>
      </c>
      <c r="M14" s="612"/>
      <c r="N14" s="612"/>
      <c r="O14" s="462"/>
      <c r="P14" s="460"/>
      <c r="Q14" s="461">
        <v>0.5</v>
      </c>
      <c r="R14" s="462"/>
      <c r="S14" s="460"/>
      <c r="T14" s="461">
        <v>0.75</v>
      </c>
      <c r="U14" s="462"/>
      <c r="V14" s="460"/>
      <c r="W14" s="463">
        <v>1</v>
      </c>
      <c r="X14" s="216">
        <f>SUM(J14:L14)*H14</f>
        <v>3.7499999999999999E-2</v>
      </c>
      <c r="Y14" s="217">
        <f>SUM(O14:Q14)*H14</f>
        <v>7.4999999999999997E-2</v>
      </c>
      <c r="Z14" s="217">
        <f>SUM(R14:T14)*H14</f>
        <v>0.11249999999999999</v>
      </c>
      <c r="AA14" s="217">
        <f>SUM(U14:W14)*H14</f>
        <v>0.15</v>
      </c>
      <c r="AB14" s="218">
        <f t="shared" si="1"/>
        <v>0.15</v>
      </c>
      <c r="AC14" s="858"/>
      <c r="AD14" s="575" t="s">
        <v>559</v>
      </c>
      <c r="AE14" s="861"/>
    </row>
    <row r="15" spans="1:31" ht="24.95" customHeight="1" x14ac:dyDescent="0.2">
      <c r="A15" s="838"/>
      <c r="B15" s="873"/>
      <c r="C15" s="830"/>
      <c r="D15" s="845"/>
      <c r="E15" s="845"/>
      <c r="F15" s="830"/>
      <c r="G15" s="798"/>
      <c r="H15" s="807"/>
      <c r="I15" s="251" t="s">
        <v>601</v>
      </c>
      <c r="J15" s="474"/>
      <c r="K15" s="475"/>
      <c r="L15" s="476">
        <v>0.25</v>
      </c>
      <c r="M15" s="611"/>
      <c r="N15" s="611">
        <f>H14*L15</f>
        <v>3.7499999999999999E-2</v>
      </c>
      <c r="O15" s="477"/>
      <c r="P15" s="475"/>
      <c r="Q15" s="476"/>
      <c r="R15" s="477"/>
      <c r="S15" s="475"/>
      <c r="T15" s="476"/>
      <c r="U15" s="477"/>
      <c r="V15" s="475"/>
      <c r="W15" s="478"/>
      <c r="X15" s="252">
        <f>SUM(J15:L15)*H14</f>
        <v>3.7499999999999999E-2</v>
      </c>
      <c r="Y15" s="253">
        <f>SUM(O15:Q15)*H14</f>
        <v>0</v>
      </c>
      <c r="Z15" s="253">
        <f>SUM(R15:T15)*H14</f>
        <v>0</v>
      </c>
      <c r="AA15" s="253">
        <f>SUM(U15:W15)*H14</f>
        <v>0</v>
      </c>
      <c r="AB15" s="254">
        <f t="shared" si="1"/>
        <v>3.7499999999999999E-2</v>
      </c>
      <c r="AC15" s="858"/>
      <c r="AD15" s="575" t="s">
        <v>559</v>
      </c>
      <c r="AE15" s="861"/>
    </row>
    <row r="16" spans="1:31" ht="24.95" customHeight="1" x14ac:dyDescent="0.2">
      <c r="A16" s="838"/>
      <c r="B16" s="873"/>
      <c r="C16" s="830"/>
      <c r="D16" s="845"/>
      <c r="E16" s="845"/>
      <c r="F16" s="830"/>
      <c r="G16" s="798" t="s">
        <v>611</v>
      </c>
      <c r="H16" s="796">
        <v>0.15</v>
      </c>
      <c r="I16" s="226" t="s">
        <v>600</v>
      </c>
      <c r="J16" s="459"/>
      <c r="K16" s="460"/>
      <c r="L16" s="461">
        <v>0.25</v>
      </c>
      <c r="M16" s="612"/>
      <c r="N16" s="612"/>
      <c r="O16" s="462"/>
      <c r="P16" s="460"/>
      <c r="Q16" s="461">
        <v>0.5</v>
      </c>
      <c r="R16" s="462"/>
      <c r="S16" s="460"/>
      <c r="T16" s="461">
        <v>0.75</v>
      </c>
      <c r="U16" s="462"/>
      <c r="V16" s="460"/>
      <c r="W16" s="463">
        <v>1</v>
      </c>
      <c r="X16" s="216">
        <f>SUM(J16:L16)*H16</f>
        <v>3.7499999999999999E-2</v>
      </c>
      <c r="Y16" s="217">
        <f>SUM(O16:Q16)*H16</f>
        <v>7.4999999999999997E-2</v>
      </c>
      <c r="Z16" s="217">
        <f>SUM(R16:T16)*H16</f>
        <v>0.11249999999999999</v>
      </c>
      <c r="AA16" s="217">
        <f>SUM(U16:W16)*H16</f>
        <v>0.15</v>
      </c>
      <c r="AB16" s="218">
        <f t="shared" si="1"/>
        <v>0.15</v>
      </c>
      <c r="AC16" s="858"/>
      <c r="AD16" s="575" t="s">
        <v>559</v>
      </c>
      <c r="AE16" s="861"/>
    </row>
    <row r="17" spans="1:31" ht="24.95" customHeight="1" x14ac:dyDescent="0.2">
      <c r="A17" s="838"/>
      <c r="B17" s="873"/>
      <c r="C17" s="830"/>
      <c r="D17" s="845"/>
      <c r="E17" s="845"/>
      <c r="F17" s="830"/>
      <c r="G17" s="798"/>
      <c r="H17" s="807"/>
      <c r="I17" s="251" t="s">
        <v>601</v>
      </c>
      <c r="J17" s="474"/>
      <c r="K17" s="475"/>
      <c r="L17" s="476">
        <v>0.25</v>
      </c>
      <c r="M17" s="611"/>
      <c r="N17" s="611">
        <f>H16*L17</f>
        <v>3.7499999999999999E-2</v>
      </c>
      <c r="O17" s="477"/>
      <c r="P17" s="475"/>
      <c r="Q17" s="476"/>
      <c r="R17" s="477"/>
      <c r="S17" s="475"/>
      <c r="T17" s="476"/>
      <c r="U17" s="477"/>
      <c r="V17" s="475"/>
      <c r="W17" s="478"/>
      <c r="X17" s="252">
        <f>SUM(J17:L17)*H16</f>
        <v>3.7499999999999999E-2</v>
      </c>
      <c r="Y17" s="253">
        <f>SUM(O17:Q17)*H16</f>
        <v>0</v>
      </c>
      <c r="Z17" s="253">
        <f>SUM(R17:T17)*H16</f>
        <v>0</v>
      </c>
      <c r="AA17" s="253">
        <f>SUM(U17:W17)*H16</f>
        <v>0</v>
      </c>
      <c r="AB17" s="254">
        <f t="shared" si="1"/>
        <v>3.7499999999999999E-2</v>
      </c>
      <c r="AC17" s="858"/>
      <c r="AD17" s="575" t="s">
        <v>559</v>
      </c>
      <c r="AE17" s="861"/>
    </row>
    <row r="18" spans="1:31" ht="24.95" customHeight="1" x14ac:dyDescent="0.2">
      <c r="A18" s="838"/>
      <c r="B18" s="873"/>
      <c r="C18" s="830"/>
      <c r="D18" s="845"/>
      <c r="E18" s="845"/>
      <c r="F18" s="830"/>
      <c r="G18" s="798" t="s">
        <v>612</v>
      </c>
      <c r="H18" s="796">
        <v>0.25</v>
      </c>
      <c r="I18" s="226" t="s">
        <v>600</v>
      </c>
      <c r="J18" s="459"/>
      <c r="K18" s="460"/>
      <c r="L18" s="461">
        <v>0.25</v>
      </c>
      <c r="M18" s="612"/>
      <c r="N18" s="612"/>
      <c r="O18" s="462"/>
      <c r="P18" s="460"/>
      <c r="Q18" s="461">
        <v>0.5</v>
      </c>
      <c r="R18" s="462"/>
      <c r="S18" s="460"/>
      <c r="T18" s="461">
        <v>0.75</v>
      </c>
      <c r="U18" s="462"/>
      <c r="V18" s="460"/>
      <c r="W18" s="463">
        <v>1</v>
      </c>
      <c r="X18" s="216">
        <f>SUM(J18:L18)*H18</f>
        <v>6.25E-2</v>
      </c>
      <c r="Y18" s="217">
        <f>SUM(O18:Q18)*H18</f>
        <v>0.125</v>
      </c>
      <c r="Z18" s="217">
        <f>SUM(R18:T18)*H18</f>
        <v>0.1875</v>
      </c>
      <c r="AA18" s="217">
        <f>SUM(U18:W18)*H18</f>
        <v>0.25</v>
      </c>
      <c r="AB18" s="218">
        <f t="shared" si="1"/>
        <v>0.25</v>
      </c>
      <c r="AC18" s="858"/>
      <c r="AD18" s="575" t="s">
        <v>559</v>
      </c>
      <c r="AE18" s="861"/>
    </row>
    <row r="19" spans="1:31" ht="24.95" customHeight="1" x14ac:dyDescent="0.2">
      <c r="A19" s="838"/>
      <c r="B19" s="873"/>
      <c r="C19" s="830"/>
      <c r="D19" s="845"/>
      <c r="E19" s="845"/>
      <c r="F19" s="830"/>
      <c r="G19" s="798"/>
      <c r="H19" s="807"/>
      <c r="I19" s="251" t="s">
        <v>601</v>
      </c>
      <c r="J19" s="474"/>
      <c r="K19" s="475"/>
      <c r="L19" s="476">
        <v>0.25</v>
      </c>
      <c r="M19" s="611"/>
      <c r="N19" s="611">
        <f>H18*L19</f>
        <v>6.25E-2</v>
      </c>
      <c r="O19" s="477"/>
      <c r="P19" s="475"/>
      <c r="Q19" s="476"/>
      <c r="R19" s="477"/>
      <c r="S19" s="475"/>
      <c r="T19" s="476"/>
      <c r="U19" s="477"/>
      <c r="V19" s="475"/>
      <c r="W19" s="478"/>
      <c r="X19" s="252">
        <f>SUM(J19:L19)*H18</f>
        <v>6.25E-2</v>
      </c>
      <c r="Y19" s="253">
        <f>SUM(O19:Q19)*H18</f>
        <v>0</v>
      </c>
      <c r="Z19" s="253">
        <f>SUM(R19:T19)*H18</f>
        <v>0</v>
      </c>
      <c r="AA19" s="253">
        <f>SUM(U19:W19)*H18</f>
        <v>0</v>
      </c>
      <c r="AB19" s="254">
        <f t="shared" si="1"/>
        <v>6.25E-2</v>
      </c>
      <c r="AC19" s="858"/>
      <c r="AD19" s="575" t="s">
        <v>559</v>
      </c>
      <c r="AE19" s="861"/>
    </row>
    <row r="20" spans="1:31" ht="24.95" customHeight="1" x14ac:dyDescent="0.2">
      <c r="A20" s="838"/>
      <c r="B20" s="873"/>
      <c r="C20" s="830"/>
      <c r="D20" s="845"/>
      <c r="E20" s="845"/>
      <c r="F20" s="830"/>
      <c r="G20" s="798" t="s">
        <v>613</v>
      </c>
      <c r="H20" s="850">
        <v>0.25</v>
      </c>
      <c r="I20" s="226" t="s">
        <v>600</v>
      </c>
      <c r="J20" s="459"/>
      <c r="K20" s="460"/>
      <c r="L20" s="461">
        <v>0.25</v>
      </c>
      <c r="M20" s="612"/>
      <c r="N20" s="612"/>
      <c r="O20" s="462"/>
      <c r="P20" s="460"/>
      <c r="Q20" s="461">
        <v>0.5</v>
      </c>
      <c r="R20" s="462"/>
      <c r="S20" s="460"/>
      <c r="T20" s="461">
        <v>0.75</v>
      </c>
      <c r="U20" s="462"/>
      <c r="V20" s="460"/>
      <c r="W20" s="463">
        <v>1</v>
      </c>
      <c r="X20" s="216">
        <f>SUM(J20:L20)*H20</f>
        <v>6.25E-2</v>
      </c>
      <c r="Y20" s="217">
        <f>SUM(O20:Q20)*H20</f>
        <v>0.125</v>
      </c>
      <c r="Z20" s="217">
        <f>SUM(R20:T20)*H20</f>
        <v>0.1875</v>
      </c>
      <c r="AA20" s="217">
        <f>SUM(U20:W20)*H20</f>
        <v>0.25</v>
      </c>
      <c r="AB20" s="218">
        <f t="shared" si="1"/>
        <v>0.25</v>
      </c>
      <c r="AC20" s="858"/>
      <c r="AD20" s="575" t="s">
        <v>559</v>
      </c>
      <c r="AE20" s="861"/>
    </row>
    <row r="21" spans="1:31" ht="24.95" customHeight="1" thickBot="1" x14ac:dyDescent="0.25">
      <c r="A21" s="838"/>
      <c r="B21" s="873"/>
      <c r="C21" s="830"/>
      <c r="D21" s="845"/>
      <c r="E21" s="845"/>
      <c r="F21" s="830"/>
      <c r="G21" s="847"/>
      <c r="H21" s="797"/>
      <c r="I21" s="255" t="s">
        <v>601</v>
      </c>
      <c r="J21" s="479"/>
      <c r="K21" s="480"/>
      <c r="L21" s="481">
        <v>0.25</v>
      </c>
      <c r="M21" s="614"/>
      <c r="N21" s="614">
        <f>H20*L21</f>
        <v>6.25E-2</v>
      </c>
      <c r="O21" s="482"/>
      <c r="P21" s="480"/>
      <c r="Q21" s="481"/>
      <c r="R21" s="482"/>
      <c r="S21" s="480"/>
      <c r="T21" s="481"/>
      <c r="U21" s="482"/>
      <c r="V21" s="480"/>
      <c r="W21" s="483"/>
      <c r="X21" s="259">
        <f>SUM(J21:L21)*H20</f>
        <v>6.25E-2</v>
      </c>
      <c r="Y21" s="260">
        <f>SUM(O21:Q21)*H20</f>
        <v>0</v>
      </c>
      <c r="Z21" s="260">
        <f>SUM(R21:T21)*H20</f>
        <v>0</v>
      </c>
      <c r="AA21" s="260">
        <f>SUM(U21:W21)*H20</f>
        <v>0</v>
      </c>
      <c r="AB21" s="261">
        <f t="shared" si="1"/>
        <v>6.25E-2</v>
      </c>
      <c r="AC21" s="859"/>
      <c r="AD21" s="575" t="s">
        <v>559</v>
      </c>
      <c r="AE21" s="861"/>
    </row>
    <row r="22" spans="1:31" ht="24.95" customHeight="1" x14ac:dyDescent="0.2">
      <c r="A22" s="838"/>
      <c r="B22" s="873"/>
      <c r="C22" s="830"/>
      <c r="D22" s="834" t="s">
        <v>136</v>
      </c>
      <c r="E22" s="799" t="s">
        <v>114</v>
      </c>
      <c r="F22" s="801" t="s">
        <v>189</v>
      </c>
      <c r="G22" s="803" t="s">
        <v>394</v>
      </c>
      <c r="H22" s="796">
        <v>1</v>
      </c>
      <c r="I22" s="226" t="s">
        <v>600</v>
      </c>
      <c r="J22" s="469"/>
      <c r="K22" s="470"/>
      <c r="L22" s="471"/>
      <c r="M22" s="615"/>
      <c r="N22" s="615"/>
      <c r="O22" s="472"/>
      <c r="P22" s="470"/>
      <c r="Q22" s="471"/>
      <c r="R22" s="472"/>
      <c r="S22" s="470"/>
      <c r="T22" s="471">
        <v>1</v>
      </c>
      <c r="U22" s="472"/>
      <c r="V22" s="470"/>
      <c r="W22" s="473">
        <v>1</v>
      </c>
      <c r="X22" s="216">
        <f>SUM(J22:L22)*H22</f>
        <v>0</v>
      </c>
      <c r="Y22" s="217">
        <f>SUM(O22:Q22)*H22</f>
        <v>0</v>
      </c>
      <c r="Z22" s="217">
        <f>SUM(R22:T22)*H22</f>
        <v>1</v>
      </c>
      <c r="AA22" s="217">
        <f>SUM(U22:W22)*H22</f>
        <v>1</v>
      </c>
      <c r="AB22" s="218">
        <f t="shared" ref="AB22:AB45" si="2">MAX(X22:AA22)</f>
        <v>1</v>
      </c>
      <c r="AC22" s="878" t="s">
        <v>397</v>
      </c>
      <c r="AD22" s="574" t="s">
        <v>556</v>
      </c>
      <c r="AE22" s="860">
        <v>3</v>
      </c>
    </row>
    <row r="23" spans="1:31" ht="24.95" customHeight="1" thickBot="1" x14ac:dyDescent="0.25">
      <c r="A23" s="838"/>
      <c r="B23" s="873"/>
      <c r="C23" s="830"/>
      <c r="D23" s="835"/>
      <c r="E23" s="800"/>
      <c r="F23" s="802"/>
      <c r="G23" s="804"/>
      <c r="H23" s="797"/>
      <c r="I23" s="255" t="s">
        <v>601</v>
      </c>
      <c r="J23" s="484"/>
      <c r="K23" s="485"/>
      <c r="L23" s="486"/>
      <c r="M23" s="616"/>
      <c r="N23" s="616" t="s">
        <v>1024</v>
      </c>
      <c r="O23" s="487"/>
      <c r="P23" s="485"/>
      <c r="Q23" s="486"/>
      <c r="R23" s="487"/>
      <c r="S23" s="485"/>
      <c r="T23" s="486"/>
      <c r="U23" s="487"/>
      <c r="V23" s="485"/>
      <c r="W23" s="488"/>
      <c r="X23" s="259">
        <f>SUM(J23:L23)*H22</f>
        <v>0</v>
      </c>
      <c r="Y23" s="260">
        <f>SUM(O23:Q23)*H22</f>
        <v>0</v>
      </c>
      <c r="Z23" s="260">
        <f>SUM(R23:T23)*H22</f>
        <v>0</v>
      </c>
      <c r="AA23" s="260">
        <f>SUM(U23:W23)*H22</f>
        <v>0</v>
      </c>
      <c r="AB23" s="261">
        <f t="shared" si="2"/>
        <v>0</v>
      </c>
      <c r="AC23" s="879"/>
      <c r="AD23" s="575" t="s">
        <v>556</v>
      </c>
      <c r="AE23" s="881"/>
    </row>
    <row r="24" spans="1:31" ht="24.95" customHeight="1" x14ac:dyDescent="0.2">
      <c r="A24" s="838"/>
      <c r="B24" s="873"/>
      <c r="C24" s="830"/>
      <c r="D24" s="835"/>
      <c r="E24" s="862" t="s">
        <v>116</v>
      </c>
      <c r="F24" s="866" t="s">
        <v>187</v>
      </c>
      <c r="G24" s="867" t="s">
        <v>299</v>
      </c>
      <c r="H24" s="796">
        <v>1</v>
      </c>
      <c r="I24" s="226" t="s">
        <v>600</v>
      </c>
      <c r="J24" s="469"/>
      <c r="K24" s="470"/>
      <c r="L24" s="471">
        <v>0.5</v>
      </c>
      <c r="M24" s="615"/>
      <c r="N24" s="615"/>
      <c r="O24" s="472"/>
      <c r="P24" s="470"/>
      <c r="Q24" s="471">
        <v>1</v>
      </c>
      <c r="R24" s="472"/>
      <c r="S24" s="470"/>
      <c r="T24" s="471">
        <v>1</v>
      </c>
      <c r="U24" s="472"/>
      <c r="V24" s="470"/>
      <c r="W24" s="473">
        <v>1</v>
      </c>
      <c r="X24" s="216">
        <f>SUM(J24:L24)*H24</f>
        <v>0.5</v>
      </c>
      <c r="Y24" s="217">
        <f>SUM(O24:Q24)*H24</f>
        <v>1</v>
      </c>
      <c r="Z24" s="217">
        <f>SUM(R24:T24)*H24</f>
        <v>1</v>
      </c>
      <c r="AA24" s="217">
        <f>SUM(U24:W24)*H24</f>
        <v>1</v>
      </c>
      <c r="AB24" s="218">
        <f t="shared" si="2"/>
        <v>1</v>
      </c>
      <c r="AC24" s="879"/>
      <c r="AD24" s="575" t="s">
        <v>556</v>
      </c>
      <c r="AE24" s="861">
        <v>4</v>
      </c>
    </row>
    <row r="25" spans="1:31" ht="24.95" customHeight="1" thickBot="1" x14ac:dyDescent="0.25">
      <c r="A25" s="838"/>
      <c r="B25" s="873"/>
      <c r="C25" s="830"/>
      <c r="D25" s="835"/>
      <c r="E25" s="862"/>
      <c r="F25" s="866"/>
      <c r="G25" s="868"/>
      <c r="H25" s="797"/>
      <c r="I25" s="255" t="s">
        <v>601</v>
      </c>
      <c r="J25" s="484"/>
      <c r="K25" s="485"/>
      <c r="L25" s="486">
        <v>0.5</v>
      </c>
      <c r="M25" s="616"/>
      <c r="N25" s="614">
        <f>H24*L25</f>
        <v>0.5</v>
      </c>
      <c r="O25" s="487"/>
      <c r="P25" s="485"/>
      <c r="Q25" s="486"/>
      <c r="R25" s="487"/>
      <c r="S25" s="485"/>
      <c r="T25" s="486"/>
      <c r="U25" s="487"/>
      <c r="V25" s="485"/>
      <c r="W25" s="488"/>
      <c r="X25" s="259">
        <f>SUM(J25:L25)*H24</f>
        <v>0.5</v>
      </c>
      <c r="Y25" s="260">
        <f>SUM(O25:Q25)*H24</f>
        <v>0</v>
      </c>
      <c r="Z25" s="260">
        <f>SUM(R25:T25)*H24</f>
        <v>0</v>
      </c>
      <c r="AA25" s="260">
        <f>SUM(U25:W25)*H24</f>
        <v>0</v>
      </c>
      <c r="AB25" s="261">
        <f t="shared" si="2"/>
        <v>0.5</v>
      </c>
      <c r="AC25" s="879"/>
      <c r="AD25" s="575" t="s">
        <v>556</v>
      </c>
      <c r="AE25" s="881"/>
    </row>
    <row r="26" spans="1:31" ht="24.95" customHeight="1" x14ac:dyDescent="0.2">
      <c r="A26" s="838"/>
      <c r="B26" s="873"/>
      <c r="C26" s="830"/>
      <c r="D26" s="834" t="s">
        <v>395</v>
      </c>
      <c r="E26" s="799" t="s">
        <v>115</v>
      </c>
      <c r="F26" s="801" t="s">
        <v>186</v>
      </c>
      <c r="G26" s="863" t="s">
        <v>620</v>
      </c>
      <c r="H26" s="796">
        <v>0.5</v>
      </c>
      <c r="I26" s="226" t="s">
        <v>600</v>
      </c>
      <c r="J26" s="469"/>
      <c r="K26" s="470"/>
      <c r="L26" s="471"/>
      <c r="M26" s="615"/>
      <c r="N26" s="615"/>
      <c r="O26" s="472"/>
      <c r="P26" s="470"/>
      <c r="Q26" s="471"/>
      <c r="R26" s="472"/>
      <c r="S26" s="470"/>
      <c r="T26" s="471">
        <v>1</v>
      </c>
      <c r="U26" s="472"/>
      <c r="V26" s="470"/>
      <c r="W26" s="473">
        <v>1</v>
      </c>
      <c r="X26" s="216">
        <f>SUM(J26:L26)*H26</f>
        <v>0</v>
      </c>
      <c r="Y26" s="217">
        <f>SUM(O26:Q26)*H26</f>
        <v>0</v>
      </c>
      <c r="Z26" s="217">
        <f>SUM(R26:T26)*H26</f>
        <v>0.5</v>
      </c>
      <c r="AA26" s="217">
        <f>SUM(U26:W26)*H26</f>
        <v>0.5</v>
      </c>
      <c r="AB26" s="218">
        <f t="shared" si="2"/>
        <v>0.5</v>
      </c>
      <c r="AC26" s="879"/>
      <c r="AD26" s="575" t="s">
        <v>556</v>
      </c>
      <c r="AE26" s="861">
        <v>5</v>
      </c>
    </row>
    <row r="27" spans="1:31" ht="24.95" customHeight="1" x14ac:dyDescent="0.2">
      <c r="A27" s="838"/>
      <c r="B27" s="873"/>
      <c r="C27" s="830"/>
      <c r="D27" s="835"/>
      <c r="E27" s="862"/>
      <c r="F27" s="866"/>
      <c r="G27" s="864"/>
      <c r="H27" s="807"/>
      <c r="I27" s="251" t="s">
        <v>601</v>
      </c>
      <c r="J27" s="489"/>
      <c r="K27" s="490"/>
      <c r="L27" s="491"/>
      <c r="M27" s="490"/>
      <c r="N27" s="491" t="s">
        <v>1024</v>
      </c>
      <c r="O27" s="492"/>
      <c r="P27" s="490"/>
      <c r="Q27" s="491"/>
      <c r="R27" s="492"/>
      <c r="S27" s="490"/>
      <c r="T27" s="491"/>
      <c r="U27" s="492"/>
      <c r="V27" s="490"/>
      <c r="W27" s="493"/>
      <c r="X27" s="252">
        <f>SUM(J27:L27)*H26</f>
        <v>0</v>
      </c>
      <c r="Y27" s="253">
        <f>SUM(O27:Q27)*H26</f>
        <v>0</v>
      </c>
      <c r="Z27" s="253">
        <f>SUM(R27:T27)*H26</f>
        <v>0</v>
      </c>
      <c r="AA27" s="253">
        <f>SUM(U27:W27)*H26</f>
        <v>0</v>
      </c>
      <c r="AB27" s="254">
        <f t="shared" si="2"/>
        <v>0</v>
      </c>
      <c r="AC27" s="879"/>
      <c r="AD27" s="575" t="s">
        <v>556</v>
      </c>
      <c r="AE27" s="861"/>
    </row>
    <row r="28" spans="1:31" ht="24.95" customHeight="1" x14ac:dyDescent="0.2">
      <c r="A28" s="838"/>
      <c r="B28" s="873"/>
      <c r="C28" s="830"/>
      <c r="D28" s="835"/>
      <c r="E28" s="862"/>
      <c r="F28" s="866"/>
      <c r="G28" s="864" t="s">
        <v>621</v>
      </c>
      <c r="H28" s="850">
        <v>0.5</v>
      </c>
      <c r="I28" s="226" t="s">
        <v>600</v>
      </c>
      <c r="J28" s="469"/>
      <c r="K28" s="470"/>
      <c r="L28" s="471"/>
      <c r="M28" s="615"/>
      <c r="N28" s="615"/>
      <c r="O28" s="472"/>
      <c r="P28" s="470"/>
      <c r="Q28" s="471"/>
      <c r="R28" s="472"/>
      <c r="S28" s="470"/>
      <c r="T28" s="471">
        <v>1</v>
      </c>
      <c r="U28" s="472"/>
      <c r="V28" s="470"/>
      <c r="W28" s="473">
        <v>1</v>
      </c>
      <c r="X28" s="216">
        <f>SUM(J28:L28)*H28</f>
        <v>0</v>
      </c>
      <c r="Y28" s="217">
        <f>SUM(O28:Q28)*H28</f>
        <v>0</v>
      </c>
      <c r="Z28" s="217">
        <f>SUM(R28:T28)*H28</f>
        <v>0.5</v>
      </c>
      <c r="AA28" s="217">
        <f>SUM(U28:W28)*H28</f>
        <v>0.5</v>
      </c>
      <c r="AB28" s="218">
        <f t="shared" si="2"/>
        <v>0.5</v>
      </c>
      <c r="AC28" s="879"/>
      <c r="AD28" s="575" t="s">
        <v>556</v>
      </c>
      <c r="AE28" s="861"/>
    </row>
    <row r="29" spans="1:31" ht="24.95" customHeight="1" thickBot="1" x14ac:dyDescent="0.25">
      <c r="A29" s="838"/>
      <c r="B29" s="873"/>
      <c r="C29" s="830"/>
      <c r="D29" s="835"/>
      <c r="E29" s="862"/>
      <c r="F29" s="866"/>
      <c r="G29" s="865"/>
      <c r="H29" s="797"/>
      <c r="I29" s="255" t="s">
        <v>601</v>
      </c>
      <c r="J29" s="484"/>
      <c r="K29" s="485"/>
      <c r="L29" s="486"/>
      <c r="M29" s="616"/>
      <c r="N29" s="616" t="s">
        <v>1024</v>
      </c>
      <c r="O29" s="487"/>
      <c r="P29" s="485"/>
      <c r="Q29" s="486"/>
      <c r="R29" s="487"/>
      <c r="S29" s="485"/>
      <c r="T29" s="486"/>
      <c r="U29" s="487"/>
      <c r="V29" s="485"/>
      <c r="W29" s="488"/>
      <c r="X29" s="259">
        <f>SUM(J29:L29)*H28</f>
        <v>0</v>
      </c>
      <c r="Y29" s="260">
        <f>SUM(O29:Q29)*H28</f>
        <v>0</v>
      </c>
      <c r="Z29" s="260">
        <f>SUM(R29:T29)*H28</f>
        <v>0</v>
      </c>
      <c r="AA29" s="260">
        <f>SUM(U29:W29)*H28</f>
        <v>0</v>
      </c>
      <c r="AB29" s="261">
        <f t="shared" si="2"/>
        <v>0</v>
      </c>
      <c r="AC29" s="880"/>
      <c r="AD29" s="575" t="s">
        <v>556</v>
      </c>
      <c r="AE29" s="861"/>
    </row>
    <row r="30" spans="1:31" ht="24.95" customHeight="1" x14ac:dyDescent="0.2">
      <c r="A30" s="838"/>
      <c r="B30" s="873"/>
      <c r="C30" s="830"/>
      <c r="D30" s="834" t="s">
        <v>137</v>
      </c>
      <c r="E30" s="799" t="s">
        <v>135</v>
      </c>
      <c r="F30" s="805" t="s">
        <v>182</v>
      </c>
      <c r="G30" s="841" t="s">
        <v>300</v>
      </c>
      <c r="H30" s="853">
        <v>1</v>
      </c>
      <c r="I30" s="514" t="s">
        <v>600</v>
      </c>
      <c r="J30" s="454"/>
      <c r="K30" s="455"/>
      <c r="L30" s="649">
        <v>0.25</v>
      </c>
      <c r="M30" s="650"/>
      <c r="N30" s="610"/>
      <c r="O30" s="457"/>
      <c r="P30" s="455"/>
      <c r="Q30" s="456">
        <v>0.5</v>
      </c>
      <c r="R30" s="457"/>
      <c r="S30" s="455"/>
      <c r="T30" s="456">
        <v>0.75</v>
      </c>
      <c r="U30" s="457"/>
      <c r="V30" s="455"/>
      <c r="W30" s="458">
        <v>1</v>
      </c>
      <c r="X30" s="222">
        <f>SUM(J30:L30)*H30</f>
        <v>0.25</v>
      </c>
      <c r="Y30" s="223">
        <f>SUM(O30:Q30)*H30</f>
        <v>0.5</v>
      </c>
      <c r="Z30" s="223">
        <f>SUM(R30:T30)*H30</f>
        <v>0.75</v>
      </c>
      <c r="AA30" s="223">
        <f>SUM(U30:W30)*H30</f>
        <v>1</v>
      </c>
      <c r="AB30" s="224">
        <f t="shared" ref="AB30:AB35" si="3">MAX(X30:AA30)</f>
        <v>1</v>
      </c>
      <c r="AC30" s="858" t="s">
        <v>317</v>
      </c>
      <c r="AD30" s="575" t="s">
        <v>556</v>
      </c>
      <c r="AE30" s="860">
        <v>6</v>
      </c>
    </row>
    <row r="31" spans="1:31" ht="24.95" customHeight="1" x14ac:dyDescent="0.2">
      <c r="A31" s="838"/>
      <c r="B31" s="873"/>
      <c r="C31" s="830"/>
      <c r="D31" s="835"/>
      <c r="E31" s="862"/>
      <c r="F31" s="795"/>
      <c r="G31" s="798"/>
      <c r="H31" s="854"/>
      <c r="I31" s="251" t="s">
        <v>601</v>
      </c>
      <c r="J31" s="474"/>
      <c r="K31" s="475"/>
      <c r="L31" s="635"/>
      <c r="M31" s="651"/>
      <c r="N31" s="611">
        <v>0</v>
      </c>
      <c r="O31" s="477"/>
      <c r="P31" s="475"/>
      <c r="Q31" s="476"/>
      <c r="R31" s="477"/>
      <c r="S31" s="475"/>
      <c r="T31" s="476"/>
      <c r="U31" s="477"/>
      <c r="V31" s="475"/>
      <c r="W31" s="478"/>
      <c r="X31" s="252">
        <f>SUM(J31:L31)*H30</f>
        <v>0</v>
      </c>
      <c r="Y31" s="253">
        <f>SUM(O31:Q31)*H30</f>
        <v>0</v>
      </c>
      <c r="Z31" s="253">
        <f>SUM(R31:T31)*H30</f>
        <v>0</v>
      </c>
      <c r="AA31" s="253">
        <f>SUM(U31:W31)*H30</f>
        <v>0</v>
      </c>
      <c r="AB31" s="254">
        <f t="shared" si="3"/>
        <v>0</v>
      </c>
      <c r="AC31" s="858"/>
      <c r="AD31" s="575" t="s">
        <v>556</v>
      </c>
      <c r="AE31" s="861"/>
    </row>
    <row r="32" spans="1:31" ht="24.95" customHeight="1" x14ac:dyDescent="0.2">
      <c r="A32" s="838"/>
      <c r="B32" s="873"/>
      <c r="C32" s="830"/>
      <c r="D32" s="835"/>
      <c r="E32" s="862"/>
      <c r="F32" s="795"/>
      <c r="G32" s="798" t="s">
        <v>1014</v>
      </c>
      <c r="H32" s="854"/>
      <c r="I32" s="515" t="s">
        <v>600</v>
      </c>
      <c r="J32" s="464"/>
      <c r="K32" s="465"/>
      <c r="L32" s="636"/>
      <c r="M32" s="652"/>
      <c r="N32" s="613"/>
      <c r="O32" s="467"/>
      <c r="P32" s="465"/>
      <c r="Q32" s="466"/>
      <c r="R32" s="467"/>
      <c r="S32" s="465"/>
      <c r="T32" s="466"/>
      <c r="U32" s="467"/>
      <c r="V32" s="465"/>
      <c r="W32" s="468"/>
      <c r="X32" s="219">
        <f>SUM(J32:L32)*H32</f>
        <v>0</v>
      </c>
      <c r="Y32" s="220">
        <f>SUM(O32:Q32)*H32</f>
        <v>0</v>
      </c>
      <c r="Z32" s="220">
        <f>SUM(R32:T32)*H32</f>
        <v>0</v>
      </c>
      <c r="AA32" s="220">
        <f>SUM(U32:W32)*H32</f>
        <v>0</v>
      </c>
      <c r="AB32" s="221">
        <f t="shared" si="3"/>
        <v>0</v>
      </c>
      <c r="AC32" s="858"/>
      <c r="AD32" s="575" t="s">
        <v>556</v>
      </c>
      <c r="AE32" s="861"/>
    </row>
    <row r="33" spans="1:31" ht="24.95" customHeight="1" x14ac:dyDescent="0.2">
      <c r="A33" s="838"/>
      <c r="B33" s="873"/>
      <c r="C33" s="830"/>
      <c r="D33" s="835"/>
      <c r="E33" s="862"/>
      <c r="F33" s="795"/>
      <c r="G33" s="798"/>
      <c r="H33" s="854"/>
      <c r="I33" s="251" t="s">
        <v>601</v>
      </c>
      <c r="J33" s="474"/>
      <c r="K33" s="475"/>
      <c r="L33" s="635"/>
      <c r="M33" s="651"/>
      <c r="N33" s="611"/>
      <c r="O33" s="477"/>
      <c r="P33" s="475"/>
      <c r="Q33" s="476"/>
      <c r="R33" s="477"/>
      <c r="S33" s="475"/>
      <c r="T33" s="476"/>
      <c r="U33" s="477"/>
      <c r="V33" s="475"/>
      <c r="W33" s="478"/>
      <c r="X33" s="252">
        <f>SUM(J33:L33)*H32</f>
        <v>0</v>
      </c>
      <c r="Y33" s="253">
        <f>SUM(O33:Q33)*H32</f>
        <v>0</v>
      </c>
      <c r="Z33" s="253">
        <f>SUM(R33:T33)*H32</f>
        <v>0</v>
      </c>
      <c r="AA33" s="253">
        <f>SUM(U33:W33)*H32</f>
        <v>0</v>
      </c>
      <c r="AB33" s="254">
        <f t="shared" si="3"/>
        <v>0</v>
      </c>
      <c r="AC33" s="858"/>
      <c r="AD33" s="575" t="s">
        <v>556</v>
      </c>
      <c r="AE33" s="861"/>
    </row>
    <row r="34" spans="1:31" ht="24.95" customHeight="1" x14ac:dyDescent="0.2">
      <c r="A34" s="838"/>
      <c r="B34" s="873"/>
      <c r="C34" s="830"/>
      <c r="D34" s="835"/>
      <c r="E34" s="862"/>
      <c r="F34" s="795"/>
      <c r="G34" s="798" t="s">
        <v>1015</v>
      </c>
      <c r="H34" s="854"/>
      <c r="I34" s="515" t="s">
        <v>600</v>
      </c>
      <c r="J34" s="464"/>
      <c r="K34" s="465"/>
      <c r="L34" s="636"/>
      <c r="M34" s="652"/>
      <c r="N34" s="613"/>
      <c r="O34" s="467"/>
      <c r="P34" s="465"/>
      <c r="Q34" s="466"/>
      <c r="R34" s="467"/>
      <c r="S34" s="465"/>
      <c r="T34" s="466"/>
      <c r="U34" s="467"/>
      <c r="V34" s="465"/>
      <c r="W34" s="468"/>
      <c r="X34" s="219">
        <f>SUM(J34:L34)*H34</f>
        <v>0</v>
      </c>
      <c r="Y34" s="220">
        <f>SUM(O34:Q34)*H34</f>
        <v>0</v>
      </c>
      <c r="Z34" s="220">
        <f>SUM(R34:T34)*H34</f>
        <v>0</v>
      </c>
      <c r="AA34" s="220">
        <f>SUM(U34:W34)*H34</f>
        <v>0</v>
      </c>
      <c r="AB34" s="221">
        <f t="shared" si="3"/>
        <v>0</v>
      </c>
      <c r="AC34" s="858"/>
      <c r="AD34" s="575" t="s">
        <v>556</v>
      </c>
      <c r="AE34" s="861"/>
    </row>
    <row r="35" spans="1:31" ht="24.95" customHeight="1" thickBot="1" x14ac:dyDescent="0.25">
      <c r="A35" s="838"/>
      <c r="B35" s="873"/>
      <c r="C35" s="830"/>
      <c r="D35" s="835"/>
      <c r="E35" s="862"/>
      <c r="F35" s="795"/>
      <c r="G35" s="798"/>
      <c r="H35" s="854"/>
      <c r="I35" s="251" t="s">
        <v>601</v>
      </c>
      <c r="J35" s="474"/>
      <c r="K35" s="475"/>
      <c r="L35" s="635"/>
      <c r="M35" s="653"/>
      <c r="N35" s="611"/>
      <c r="O35" s="477"/>
      <c r="P35" s="475"/>
      <c r="Q35" s="476"/>
      <c r="R35" s="477"/>
      <c r="S35" s="475"/>
      <c r="T35" s="476"/>
      <c r="U35" s="477"/>
      <c r="V35" s="475"/>
      <c r="W35" s="478"/>
      <c r="X35" s="252">
        <f>SUM(J35:L35)*H34</f>
        <v>0</v>
      </c>
      <c r="Y35" s="253">
        <f>SUM(O35:Q35)*H34</f>
        <v>0</v>
      </c>
      <c r="Z35" s="253">
        <f>SUM(R35:T35)*H34</f>
        <v>0</v>
      </c>
      <c r="AA35" s="253">
        <f>SUM(U35:W35)*H34</f>
        <v>0</v>
      </c>
      <c r="AB35" s="254">
        <f t="shared" si="3"/>
        <v>0</v>
      </c>
      <c r="AC35" s="858"/>
      <c r="AD35" s="575" t="s">
        <v>556</v>
      </c>
      <c r="AE35" s="861"/>
    </row>
    <row r="36" spans="1:31" ht="24.95" customHeight="1" x14ac:dyDescent="0.2">
      <c r="A36" s="838"/>
      <c r="B36" s="873"/>
      <c r="C36" s="829" t="s">
        <v>510</v>
      </c>
      <c r="D36" s="844" t="s">
        <v>183</v>
      </c>
      <c r="E36" s="844" t="s">
        <v>112</v>
      </c>
      <c r="F36" s="844" t="s">
        <v>184</v>
      </c>
      <c r="G36" s="841" t="s">
        <v>622</v>
      </c>
      <c r="H36" s="846">
        <v>0.2</v>
      </c>
      <c r="I36" s="225" t="s">
        <v>600</v>
      </c>
      <c r="J36" s="454"/>
      <c r="K36" s="455"/>
      <c r="L36" s="456">
        <v>0.25</v>
      </c>
      <c r="M36" s="610"/>
      <c r="N36" s="610"/>
      <c r="O36" s="457"/>
      <c r="P36" s="455"/>
      <c r="Q36" s="456">
        <v>0.5</v>
      </c>
      <c r="R36" s="457"/>
      <c r="S36" s="455"/>
      <c r="T36" s="456">
        <v>0.75</v>
      </c>
      <c r="U36" s="457"/>
      <c r="V36" s="455"/>
      <c r="W36" s="458">
        <v>1</v>
      </c>
      <c r="X36" s="222">
        <f>SUM(J36:L36)*H36</f>
        <v>0.05</v>
      </c>
      <c r="Y36" s="223">
        <f>SUM(O36:Q36)*H36</f>
        <v>0.1</v>
      </c>
      <c r="Z36" s="223">
        <f>SUM(R36:T36)*H36</f>
        <v>0.15000000000000002</v>
      </c>
      <c r="AA36" s="223">
        <f>SUM(U36:W36)*H36</f>
        <v>0.2</v>
      </c>
      <c r="AB36" s="224">
        <f t="shared" si="2"/>
        <v>0.2</v>
      </c>
      <c r="AC36" s="857" t="s">
        <v>425</v>
      </c>
      <c r="AD36" s="575" t="s">
        <v>556</v>
      </c>
      <c r="AE36" s="860">
        <v>7</v>
      </c>
    </row>
    <row r="37" spans="1:31" ht="24.95" customHeight="1" x14ac:dyDescent="0.2">
      <c r="A37" s="838"/>
      <c r="B37" s="873"/>
      <c r="C37" s="830"/>
      <c r="D37" s="845"/>
      <c r="E37" s="845"/>
      <c r="F37" s="845"/>
      <c r="G37" s="798"/>
      <c r="H37" s="808"/>
      <c r="I37" s="251" t="s">
        <v>601</v>
      </c>
      <c r="J37" s="474"/>
      <c r="K37" s="475"/>
      <c r="L37" s="476">
        <v>0.25</v>
      </c>
      <c r="M37" s="611"/>
      <c r="N37" s="611">
        <f>H36*L37</f>
        <v>0.05</v>
      </c>
      <c r="O37" s="477"/>
      <c r="P37" s="475"/>
      <c r="Q37" s="476"/>
      <c r="R37" s="477"/>
      <c r="S37" s="475"/>
      <c r="T37" s="476"/>
      <c r="U37" s="477"/>
      <c r="V37" s="475"/>
      <c r="W37" s="478"/>
      <c r="X37" s="252">
        <f>SUM(J37:L37)*H36</f>
        <v>0.05</v>
      </c>
      <c r="Y37" s="253">
        <f>SUM(O37:Q37)*H36</f>
        <v>0</v>
      </c>
      <c r="Z37" s="253">
        <f>SUM(R37:T37)*H36</f>
        <v>0</v>
      </c>
      <c r="AA37" s="253">
        <f>SUM(U37:W37)*H36</f>
        <v>0</v>
      </c>
      <c r="AB37" s="254">
        <f t="shared" si="2"/>
        <v>0.05</v>
      </c>
      <c r="AC37" s="858"/>
      <c r="AD37" s="575" t="s">
        <v>556</v>
      </c>
      <c r="AE37" s="861"/>
    </row>
    <row r="38" spans="1:31" ht="24.95" customHeight="1" x14ac:dyDescent="0.2">
      <c r="A38" s="838"/>
      <c r="B38" s="873"/>
      <c r="C38" s="830"/>
      <c r="D38" s="845"/>
      <c r="E38" s="845"/>
      <c r="F38" s="845"/>
      <c r="G38" s="798" t="s">
        <v>623</v>
      </c>
      <c r="H38" s="808">
        <v>0.2</v>
      </c>
      <c r="I38" s="227" t="s">
        <v>600</v>
      </c>
      <c r="J38" s="464"/>
      <c r="K38" s="465"/>
      <c r="L38" s="466">
        <v>1</v>
      </c>
      <c r="M38" s="613"/>
      <c r="N38" s="613"/>
      <c r="O38" s="467"/>
      <c r="P38" s="465"/>
      <c r="Q38" s="466">
        <v>1</v>
      </c>
      <c r="R38" s="467"/>
      <c r="S38" s="465"/>
      <c r="T38" s="466">
        <v>1</v>
      </c>
      <c r="U38" s="467"/>
      <c r="V38" s="465"/>
      <c r="W38" s="468">
        <v>1</v>
      </c>
      <c r="X38" s="219">
        <f>SUM(J38:L38)*H38</f>
        <v>0.2</v>
      </c>
      <c r="Y38" s="220">
        <f>SUM(O38:Q38)*H38</f>
        <v>0.2</v>
      </c>
      <c r="Z38" s="220">
        <f>SUM(R38:T38)*H38</f>
        <v>0.2</v>
      </c>
      <c r="AA38" s="220">
        <f>SUM(U38:W38)*H38</f>
        <v>0.2</v>
      </c>
      <c r="AB38" s="221">
        <f t="shared" si="2"/>
        <v>0.2</v>
      </c>
      <c r="AC38" s="858"/>
      <c r="AD38" s="575" t="s">
        <v>556</v>
      </c>
      <c r="AE38" s="861"/>
    </row>
    <row r="39" spans="1:31" ht="24.95" customHeight="1" x14ac:dyDescent="0.2">
      <c r="A39" s="838"/>
      <c r="B39" s="873"/>
      <c r="C39" s="830"/>
      <c r="D39" s="845"/>
      <c r="E39" s="845"/>
      <c r="F39" s="845"/>
      <c r="G39" s="798"/>
      <c r="H39" s="808"/>
      <c r="I39" s="251" t="s">
        <v>601</v>
      </c>
      <c r="J39" s="474"/>
      <c r="K39" s="475"/>
      <c r="L39" s="476">
        <v>1</v>
      </c>
      <c r="M39" s="611"/>
      <c r="N39" s="611">
        <f>H38*L39</f>
        <v>0.2</v>
      </c>
      <c r="O39" s="477"/>
      <c r="P39" s="475"/>
      <c r="Q39" s="476"/>
      <c r="R39" s="477"/>
      <c r="S39" s="475"/>
      <c r="T39" s="476"/>
      <c r="U39" s="477"/>
      <c r="V39" s="475"/>
      <c r="W39" s="478"/>
      <c r="X39" s="252">
        <f>SUM(J39:L39)*H38</f>
        <v>0.2</v>
      </c>
      <c r="Y39" s="253">
        <f>SUM(O39:Q39)*H38</f>
        <v>0</v>
      </c>
      <c r="Z39" s="253">
        <f>SUM(R39:T39)*H38</f>
        <v>0</v>
      </c>
      <c r="AA39" s="253">
        <f>SUM(U39:W39)*H38</f>
        <v>0</v>
      </c>
      <c r="AB39" s="254">
        <f t="shared" si="2"/>
        <v>0.2</v>
      </c>
      <c r="AC39" s="858"/>
      <c r="AD39" s="575" t="s">
        <v>556</v>
      </c>
      <c r="AE39" s="861"/>
    </row>
    <row r="40" spans="1:31" ht="24.95" customHeight="1" x14ac:dyDescent="0.2">
      <c r="A40" s="838"/>
      <c r="B40" s="873"/>
      <c r="C40" s="830"/>
      <c r="D40" s="845"/>
      <c r="E40" s="845"/>
      <c r="F40" s="845"/>
      <c r="G40" s="798" t="s">
        <v>624</v>
      </c>
      <c r="H40" s="808">
        <v>0.2</v>
      </c>
      <c r="I40" s="227" t="s">
        <v>600</v>
      </c>
      <c r="J40" s="464"/>
      <c r="K40" s="465"/>
      <c r="L40" s="466">
        <v>0.25</v>
      </c>
      <c r="M40" s="613"/>
      <c r="N40" s="613"/>
      <c r="O40" s="467"/>
      <c r="P40" s="465"/>
      <c r="Q40" s="466">
        <v>1</v>
      </c>
      <c r="R40" s="467"/>
      <c r="S40" s="465"/>
      <c r="T40" s="466">
        <v>1</v>
      </c>
      <c r="U40" s="467"/>
      <c r="V40" s="465"/>
      <c r="W40" s="468">
        <v>1</v>
      </c>
      <c r="X40" s="219">
        <f>SUM(J40:L40)*H40</f>
        <v>0.05</v>
      </c>
      <c r="Y40" s="220">
        <f>SUM(O40:Q40)*H40</f>
        <v>0.2</v>
      </c>
      <c r="Z40" s="220">
        <f>SUM(R40:T40)*H40</f>
        <v>0.2</v>
      </c>
      <c r="AA40" s="220">
        <f>SUM(U40:W40)*H40</f>
        <v>0.2</v>
      </c>
      <c r="AB40" s="221">
        <f t="shared" si="2"/>
        <v>0.2</v>
      </c>
      <c r="AC40" s="858"/>
      <c r="AD40" s="575" t="s">
        <v>556</v>
      </c>
      <c r="AE40" s="861"/>
    </row>
    <row r="41" spans="1:31" ht="24.95" customHeight="1" x14ac:dyDescent="0.2">
      <c r="A41" s="838"/>
      <c r="B41" s="873"/>
      <c r="C41" s="830"/>
      <c r="D41" s="845"/>
      <c r="E41" s="845"/>
      <c r="F41" s="845"/>
      <c r="G41" s="798"/>
      <c r="H41" s="808"/>
      <c r="I41" s="251" t="s">
        <v>601</v>
      </c>
      <c r="J41" s="474"/>
      <c r="K41" s="475"/>
      <c r="L41" s="476">
        <v>0.25</v>
      </c>
      <c r="M41" s="611"/>
      <c r="N41" s="611">
        <f>H40*L41</f>
        <v>0.05</v>
      </c>
      <c r="O41" s="477"/>
      <c r="P41" s="475"/>
      <c r="Q41" s="476"/>
      <c r="R41" s="477"/>
      <c r="S41" s="475"/>
      <c r="T41" s="476"/>
      <c r="U41" s="477"/>
      <c r="V41" s="475"/>
      <c r="W41" s="478"/>
      <c r="X41" s="252">
        <f>SUM(J41:L41)*H40</f>
        <v>0.05</v>
      </c>
      <c r="Y41" s="253">
        <f>SUM(O41:Q41)*H40</f>
        <v>0</v>
      </c>
      <c r="Z41" s="253">
        <f>SUM(R41:T41)*H40</f>
        <v>0</v>
      </c>
      <c r="AA41" s="253">
        <f>SUM(U41:W41)*H40</f>
        <v>0</v>
      </c>
      <c r="AB41" s="254">
        <f t="shared" si="2"/>
        <v>0.05</v>
      </c>
      <c r="AC41" s="858"/>
      <c r="AD41" s="575" t="s">
        <v>556</v>
      </c>
      <c r="AE41" s="861"/>
    </row>
    <row r="42" spans="1:31" ht="24.95" customHeight="1" x14ac:dyDescent="0.2">
      <c r="A42" s="838"/>
      <c r="B42" s="873"/>
      <c r="C42" s="830"/>
      <c r="D42" s="845"/>
      <c r="E42" s="845"/>
      <c r="F42" s="845"/>
      <c r="G42" s="798" t="s">
        <v>625</v>
      </c>
      <c r="H42" s="808">
        <v>0.2</v>
      </c>
      <c r="I42" s="227" t="s">
        <v>600</v>
      </c>
      <c r="J42" s="464"/>
      <c r="K42" s="465"/>
      <c r="L42" s="466">
        <v>0.5</v>
      </c>
      <c r="M42" s="613"/>
      <c r="N42" s="613"/>
      <c r="O42" s="467"/>
      <c r="P42" s="465"/>
      <c r="Q42" s="466">
        <v>1</v>
      </c>
      <c r="R42" s="467"/>
      <c r="S42" s="465"/>
      <c r="T42" s="466">
        <v>1</v>
      </c>
      <c r="U42" s="467"/>
      <c r="V42" s="465"/>
      <c r="W42" s="468">
        <v>1</v>
      </c>
      <c r="X42" s="219">
        <f>SUM(J42:L42)*H42</f>
        <v>0.1</v>
      </c>
      <c r="Y42" s="220">
        <f>SUM(O42:Q42)*H42</f>
        <v>0.2</v>
      </c>
      <c r="Z42" s="220">
        <f>SUM(R42:T42)*H42</f>
        <v>0.2</v>
      </c>
      <c r="AA42" s="220">
        <f>SUM(U42:W42)*H42</f>
        <v>0.2</v>
      </c>
      <c r="AB42" s="221">
        <f t="shared" si="2"/>
        <v>0.2</v>
      </c>
      <c r="AC42" s="858"/>
      <c r="AD42" s="575" t="s">
        <v>556</v>
      </c>
      <c r="AE42" s="861"/>
    </row>
    <row r="43" spans="1:31" ht="24.95" customHeight="1" x14ac:dyDescent="0.2">
      <c r="A43" s="838"/>
      <c r="B43" s="873"/>
      <c r="C43" s="830"/>
      <c r="D43" s="845"/>
      <c r="E43" s="845"/>
      <c r="F43" s="845"/>
      <c r="G43" s="798"/>
      <c r="H43" s="808"/>
      <c r="I43" s="251" t="s">
        <v>601</v>
      </c>
      <c r="J43" s="474"/>
      <c r="K43" s="475"/>
      <c r="L43" s="476">
        <v>0.5</v>
      </c>
      <c r="M43" s="611"/>
      <c r="N43" s="611">
        <f>H42*L43</f>
        <v>0.1</v>
      </c>
      <c r="O43" s="477"/>
      <c r="P43" s="475"/>
      <c r="Q43" s="476"/>
      <c r="R43" s="477"/>
      <c r="S43" s="475"/>
      <c r="T43" s="476"/>
      <c r="U43" s="477"/>
      <c r="V43" s="475"/>
      <c r="W43" s="478"/>
      <c r="X43" s="252">
        <f>SUM(J43:L43)*H42</f>
        <v>0.1</v>
      </c>
      <c r="Y43" s="253">
        <f>SUM(O43:Q43)*H42</f>
        <v>0</v>
      </c>
      <c r="Z43" s="253">
        <f>SUM(R43:T43)*H42</f>
        <v>0</v>
      </c>
      <c r="AA43" s="253">
        <f>SUM(U43:W43)*H42</f>
        <v>0</v>
      </c>
      <c r="AB43" s="254">
        <f t="shared" si="2"/>
        <v>0.1</v>
      </c>
      <c r="AC43" s="858"/>
      <c r="AD43" s="575" t="s">
        <v>556</v>
      </c>
      <c r="AE43" s="861"/>
    </row>
    <row r="44" spans="1:31" ht="24.95" customHeight="1" x14ac:dyDescent="0.2">
      <c r="A44" s="838"/>
      <c r="B44" s="873"/>
      <c r="C44" s="830"/>
      <c r="D44" s="845"/>
      <c r="E44" s="845"/>
      <c r="F44" s="845"/>
      <c r="G44" s="798" t="s">
        <v>626</v>
      </c>
      <c r="H44" s="808">
        <v>0.2</v>
      </c>
      <c r="I44" s="227" t="s">
        <v>600</v>
      </c>
      <c r="J44" s="464"/>
      <c r="K44" s="465"/>
      <c r="L44" s="466"/>
      <c r="M44" s="613"/>
      <c r="N44" s="613"/>
      <c r="O44" s="467"/>
      <c r="P44" s="465"/>
      <c r="Q44" s="466"/>
      <c r="R44" s="467"/>
      <c r="S44" s="465"/>
      <c r="T44" s="466">
        <v>0.5</v>
      </c>
      <c r="U44" s="467"/>
      <c r="V44" s="465"/>
      <c r="W44" s="468">
        <v>1</v>
      </c>
      <c r="X44" s="219">
        <f>SUM(J44:L44)*H44</f>
        <v>0</v>
      </c>
      <c r="Y44" s="220">
        <f>SUM(O44:Q44)*H44</f>
        <v>0</v>
      </c>
      <c r="Z44" s="220">
        <f>SUM(R44:T44)*H44</f>
        <v>0.1</v>
      </c>
      <c r="AA44" s="220">
        <f>SUM(U44:W44)*H44</f>
        <v>0.2</v>
      </c>
      <c r="AB44" s="221">
        <f t="shared" si="2"/>
        <v>0.2</v>
      </c>
      <c r="AC44" s="858"/>
      <c r="AD44" s="575" t="s">
        <v>556</v>
      </c>
      <c r="AE44" s="861"/>
    </row>
    <row r="45" spans="1:31" ht="24.95" customHeight="1" thickBot="1" x14ac:dyDescent="0.25">
      <c r="A45" s="838"/>
      <c r="B45" s="873"/>
      <c r="C45" s="830"/>
      <c r="D45" s="845"/>
      <c r="E45" s="845"/>
      <c r="F45" s="845"/>
      <c r="G45" s="847"/>
      <c r="H45" s="855"/>
      <c r="I45" s="262" t="s">
        <v>601</v>
      </c>
      <c r="J45" s="499"/>
      <c r="K45" s="500"/>
      <c r="L45" s="501"/>
      <c r="M45" s="617"/>
      <c r="N45" s="617" t="s">
        <v>1024</v>
      </c>
      <c r="O45" s="502"/>
      <c r="P45" s="500"/>
      <c r="Q45" s="501"/>
      <c r="R45" s="502"/>
      <c r="S45" s="500"/>
      <c r="T45" s="501"/>
      <c r="U45" s="502"/>
      <c r="V45" s="500"/>
      <c r="W45" s="503"/>
      <c r="X45" s="263">
        <f>SUM(J45:L45)*H44</f>
        <v>0</v>
      </c>
      <c r="Y45" s="264">
        <f>SUM(O45:Q45)*H44</f>
        <v>0</v>
      </c>
      <c r="Z45" s="264">
        <f>SUM(R45:T45)*H44</f>
        <v>0</v>
      </c>
      <c r="AA45" s="264">
        <f>SUM(U45:W45)*H44</f>
        <v>0</v>
      </c>
      <c r="AB45" s="265">
        <f t="shared" si="2"/>
        <v>0</v>
      </c>
      <c r="AC45" s="858"/>
      <c r="AD45" s="575" t="s">
        <v>556</v>
      </c>
      <c r="AE45" s="861"/>
    </row>
    <row r="46" spans="1:31" ht="24.95" customHeight="1" x14ac:dyDescent="0.2">
      <c r="A46" s="838"/>
      <c r="B46" s="873"/>
      <c r="C46" s="830"/>
      <c r="D46" s="844" t="s">
        <v>113</v>
      </c>
      <c r="E46" s="844" t="s">
        <v>420</v>
      </c>
      <c r="F46" s="844" t="s">
        <v>419</v>
      </c>
      <c r="G46" s="841" t="s">
        <v>627</v>
      </c>
      <c r="H46" s="846">
        <v>0.2</v>
      </c>
      <c r="I46" s="225" t="s">
        <v>600</v>
      </c>
      <c r="J46" s="454"/>
      <c r="K46" s="455"/>
      <c r="L46" s="456">
        <v>0.25</v>
      </c>
      <c r="M46" s="610"/>
      <c r="N46" s="610"/>
      <c r="O46" s="457"/>
      <c r="P46" s="455"/>
      <c r="Q46" s="456">
        <v>0.5</v>
      </c>
      <c r="R46" s="457"/>
      <c r="S46" s="455"/>
      <c r="T46" s="456">
        <v>0.75</v>
      </c>
      <c r="U46" s="457"/>
      <c r="V46" s="455"/>
      <c r="W46" s="458">
        <v>1</v>
      </c>
      <c r="X46" s="222">
        <f>SUM(J46:L46)*H46</f>
        <v>0.05</v>
      </c>
      <c r="Y46" s="223">
        <f>SUM(O46:Q46)*H46</f>
        <v>0.1</v>
      </c>
      <c r="Z46" s="223">
        <f>SUM(R46:T46)*H46</f>
        <v>0.15000000000000002</v>
      </c>
      <c r="AA46" s="223">
        <f>SUM(U46:W46)*H46</f>
        <v>0.2</v>
      </c>
      <c r="AB46" s="224">
        <f t="shared" ref="AB46:AB75" si="4">MAX(X46:AA46)</f>
        <v>0.2</v>
      </c>
      <c r="AC46" s="857" t="s">
        <v>185</v>
      </c>
      <c r="AD46" s="575" t="s">
        <v>556</v>
      </c>
      <c r="AE46" s="860">
        <v>8</v>
      </c>
    </row>
    <row r="47" spans="1:31" ht="24.95" customHeight="1" x14ac:dyDescent="0.2">
      <c r="A47" s="838"/>
      <c r="B47" s="873"/>
      <c r="C47" s="830"/>
      <c r="D47" s="845"/>
      <c r="E47" s="845"/>
      <c r="F47" s="845"/>
      <c r="G47" s="798"/>
      <c r="H47" s="808"/>
      <c r="I47" s="251" t="s">
        <v>601</v>
      </c>
      <c r="J47" s="474"/>
      <c r="K47" s="475"/>
      <c r="L47" s="476">
        <v>0.25</v>
      </c>
      <c r="M47" s="611"/>
      <c r="N47" s="611">
        <f>H46*L47</f>
        <v>0.05</v>
      </c>
      <c r="O47" s="477"/>
      <c r="P47" s="475"/>
      <c r="Q47" s="476"/>
      <c r="R47" s="477"/>
      <c r="S47" s="475"/>
      <c r="T47" s="476"/>
      <c r="U47" s="477"/>
      <c r="V47" s="475"/>
      <c r="W47" s="478"/>
      <c r="X47" s="252">
        <f>SUM(J47:L47)*H46</f>
        <v>0.05</v>
      </c>
      <c r="Y47" s="253">
        <f>SUM(O47:Q47)*H46</f>
        <v>0</v>
      </c>
      <c r="Z47" s="253">
        <f>SUM(R47:T47)*H46</f>
        <v>0</v>
      </c>
      <c r="AA47" s="253">
        <f>SUM(U47:W47)*H46</f>
        <v>0</v>
      </c>
      <c r="AB47" s="254">
        <f t="shared" si="4"/>
        <v>0.05</v>
      </c>
      <c r="AC47" s="858"/>
      <c r="AD47" s="575" t="s">
        <v>556</v>
      </c>
      <c r="AE47" s="861"/>
    </row>
    <row r="48" spans="1:31" ht="24.95" customHeight="1" x14ac:dyDescent="0.2">
      <c r="A48" s="838"/>
      <c r="B48" s="873"/>
      <c r="C48" s="830"/>
      <c r="D48" s="845"/>
      <c r="E48" s="845"/>
      <c r="F48" s="845"/>
      <c r="G48" s="798" t="s">
        <v>628</v>
      </c>
      <c r="H48" s="808">
        <v>0.2</v>
      </c>
      <c r="I48" s="227" t="s">
        <v>600</v>
      </c>
      <c r="J48" s="464"/>
      <c r="K48" s="465"/>
      <c r="L48" s="466">
        <v>0.25</v>
      </c>
      <c r="M48" s="613"/>
      <c r="N48" s="613"/>
      <c r="O48" s="467"/>
      <c r="P48" s="465"/>
      <c r="Q48" s="466">
        <v>0.5</v>
      </c>
      <c r="R48" s="467"/>
      <c r="S48" s="465"/>
      <c r="T48" s="466">
        <v>0.75</v>
      </c>
      <c r="U48" s="467"/>
      <c r="V48" s="465"/>
      <c r="W48" s="468">
        <v>1</v>
      </c>
      <c r="X48" s="219">
        <f>SUM(J48:L48)*H48</f>
        <v>0.05</v>
      </c>
      <c r="Y48" s="220">
        <f>SUM(O48:Q48)*H48</f>
        <v>0.1</v>
      </c>
      <c r="Z48" s="220">
        <f>SUM(R48:T48)*H48</f>
        <v>0.15000000000000002</v>
      </c>
      <c r="AA48" s="220">
        <f>SUM(U48:W48)*H48</f>
        <v>0.2</v>
      </c>
      <c r="AB48" s="221">
        <f t="shared" si="4"/>
        <v>0.2</v>
      </c>
      <c r="AC48" s="858"/>
      <c r="AD48" s="575" t="s">
        <v>556</v>
      </c>
      <c r="AE48" s="861"/>
    </row>
    <row r="49" spans="1:31" ht="24.95" customHeight="1" x14ac:dyDescent="0.2">
      <c r="A49" s="838"/>
      <c r="B49" s="873"/>
      <c r="C49" s="830"/>
      <c r="D49" s="845"/>
      <c r="E49" s="845"/>
      <c r="F49" s="845"/>
      <c r="G49" s="798"/>
      <c r="H49" s="808"/>
      <c r="I49" s="251" t="s">
        <v>601</v>
      </c>
      <c r="J49" s="474"/>
      <c r="K49" s="475"/>
      <c r="L49" s="476">
        <v>0.25</v>
      </c>
      <c r="M49" s="611">
        <v>0</v>
      </c>
      <c r="N49" s="611">
        <f>H48*0%</f>
        <v>0</v>
      </c>
      <c r="O49" s="477"/>
      <c r="P49" s="475"/>
      <c r="Q49" s="476"/>
      <c r="R49" s="477"/>
      <c r="S49" s="475"/>
      <c r="T49" s="476"/>
      <c r="U49" s="477"/>
      <c r="V49" s="475"/>
      <c r="W49" s="478"/>
      <c r="X49" s="252">
        <f>SUM(J49:L49)*H48</f>
        <v>0.05</v>
      </c>
      <c r="Y49" s="253">
        <f>SUM(O49:Q49)*H48</f>
        <v>0</v>
      </c>
      <c r="Z49" s="253">
        <f>SUM(R49:T49)*H48</f>
        <v>0</v>
      </c>
      <c r="AA49" s="253">
        <f>SUM(U49:W49)*H48</f>
        <v>0</v>
      </c>
      <c r="AB49" s="254">
        <f t="shared" si="4"/>
        <v>0.05</v>
      </c>
      <c r="AC49" s="858"/>
      <c r="AD49" s="575" t="s">
        <v>556</v>
      </c>
      <c r="AE49" s="861"/>
    </row>
    <row r="50" spans="1:31" ht="24.95" customHeight="1" x14ac:dyDescent="0.2">
      <c r="A50" s="838"/>
      <c r="B50" s="873"/>
      <c r="C50" s="830"/>
      <c r="D50" s="845"/>
      <c r="E50" s="845"/>
      <c r="F50" s="845"/>
      <c r="G50" s="798" t="s">
        <v>629</v>
      </c>
      <c r="H50" s="808">
        <v>0.2</v>
      </c>
      <c r="I50" s="227" t="s">
        <v>600</v>
      </c>
      <c r="J50" s="464"/>
      <c r="K50" s="465"/>
      <c r="L50" s="466">
        <v>0.25</v>
      </c>
      <c r="M50" s="613"/>
      <c r="N50" s="613"/>
      <c r="O50" s="467"/>
      <c r="P50" s="465"/>
      <c r="Q50" s="466">
        <v>0.5</v>
      </c>
      <c r="R50" s="467"/>
      <c r="S50" s="465"/>
      <c r="T50" s="466">
        <v>0.75</v>
      </c>
      <c r="U50" s="467"/>
      <c r="V50" s="465"/>
      <c r="W50" s="468">
        <v>1</v>
      </c>
      <c r="X50" s="219">
        <f>SUM(J50:L50)*H50</f>
        <v>0.05</v>
      </c>
      <c r="Y50" s="220">
        <f>SUM(O50:Q50)*H50</f>
        <v>0.1</v>
      </c>
      <c r="Z50" s="220">
        <f>SUM(R50:T50)*H50</f>
        <v>0.15000000000000002</v>
      </c>
      <c r="AA50" s="220">
        <f>SUM(U50:W50)*H50</f>
        <v>0.2</v>
      </c>
      <c r="AB50" s="221">
        <f t="shared" si="4"/>
        <v>0.2</v>
      </c>
      <c r="AC50" s="858"/>
      <c r="AD50" s="575" t="s">
        <v>556</v>
      </c>
      <c r="AE50" s="861"/>
    </row>
    <row r="51" spans="1:31" ht="24.95" customHeight="1" x14ac:dyDescent="0.2">
      <c r="A51" s="838"/>
      <c r="B51" s="873"/>
      <c r="C51" s="830"/>
      <c r="D51" s="845"/>
      <c r="E51" s="845"/>
      <c r="F51" s="845"/>
      <c r="G51" s="798"/>
      <c r="H51" s="808"/>
      <c r="I51" s="251" t="s">
        <v>601</v>
      </c>
      <c r="J51" s="474"/>
      <c r="K51" s="475"/>
      <c r="L51" s="476">
        <v>0.25</v>
      </c>
      <c r="M51" s="611"/>
      <c r="N51" s="611">
        <f>H50*L51</f>
        <v>0.05</v>
      </c>
      <c r="O51" s="477"/>
      <c r="P51" s="475"/>
      <c r="Q51" s="476"/>
      <c r="R51" s="477"/>
      <c r="S51" s="475"/>
      <c r="T51" s="476"/>
      <c r="U51" s="477"/>
      <c r="V51" s="475"/>
      <c r="W51" s="478"/>
      <c r="X51" s="252">
        <f>SUM(J51:L51)*H50</f>
        <v>0.05</v>
      </c>
      <c r="Y51" s="253">
        <f>SUM(O51:Q51)*H50</f>
        <v>0</v>
      </c>
      <c r="Z51" s="253">
        <f>SUM(R51:T51)*H50</f>
        <v>0</v>
      </c>
      <c r="AA51" s="253">
        <f>SUM(U51:W51)*H50</f>
        <v>0</v>
      </c>
      <c r="AB51" s="254">
        <f t="shared" si="4"/>
        <v>0.05</v>
      </c>
      <c r="AC51" s="858"/>
      <c r="AD51" s="575" t="s">
        <v>556</v>
      </c>
      <c r="AE51" s="861"/>
    </row>
    <row r="52" spans="1:31" ht="24.95" customHeight="1" x14ac:dyDescent="0.2">
      <c r="A52" s="838"/>
      <c r="B52" s="873"/>
      <c r="C52" s="830"/>
      <c r="D52" s="845"/>
      <c r="E52" s="845"/>
      <c r="F52" s="845"/>
      <c r="G52" s="798" t="s">
        <v>630</v>
      </c>
      <c r="H52" s="808">
        <v>0.2</v>
      </c>
      <c r="I52" s="227" t="s">
        <v>600</v>
      </c>
      <c r="J52" s="464"/>
      <c r="K52" s="465"/>
      <c r="L52" s="466">
        <v>0.25</v>
      </c>
      <c r="M52" s="613"/>
      <c r="N52" s="613"/>
      <c r="O52" s="467"/>
      <c r="P52" s="465"/>
      <c r="Q52" s="466">
        <v>0.5</v>
      </c>
      <c r="R52" s="467"/>
      <c r="S52" s="465"/>
      <c r="T52" s="466">
        <v>0.75</v>
      </c>
      <c r="U52" s="467"/>
      <c r="V52" s="465"/>
      <c r="W52" s="468">
        <v>1</v>
      </c>
      <c r="X52" s="219">
        <f>SUM(J52:L52)*H52</f>
        <v>0.05</v>
      </c>
      <c r="Y52" s="220">
        <f>SUM(O52:Q52)*H52</f>
        <v>0.1</v>
      </c>
      <c r="Z52" s="220">
        <f>SUM(R52:T52)*H52</f>
        <v>0.15000000000000002</v>
      </c>
      <c r="AA52" s="220">
        <f>SUM(U52:W52)*H52</f>
        <v>0.2</v>
      </c>
      <c r="AB52" s="221">
        <f t="shared" si="4"/>
        <v>0.2</v>
      </c>
      <c r="AC52" s="858"/>
      <c r="AD52" s="575" t="s">
        <v>556</v>
      </c>
      <c r="AE52" s="861"/>
    </row>
    <row r="53" spans="1:31" ht="24.95" customHeight="1" x14ac:dyDescent="0.2">
      <c r="A53" s="838"/>
      <c r="B53" s="873"/>
      <c r="C53" s="830"/>
      <c r="D53" s="845"/>
      <c r="E53" s="845"/>
      <c r="F53" s="845"/>
      <c r="G53" s="798"/>
      <c r="H53" s="808"/>
      <c r="I53" s="251" t="s">
        <v>601</v>
      </c>
      <c r="J53" s="474"/>
      <c r="K53" s="475"/>
      <c r="L53" s="476">
        <v>0.25</v>
      </c>
      <c r="M53" s="611"/>
      <c r="N53" s="611">
        <f>H52*L53</f>
        <v>0.05</v>
      </c>
      <c r="O53" s="477"/>
      <c r="P53" s="475"/>
      <c r="Q53" s="476"/>
      <c r="R53" s="477"/>
      <c r="S53" s="475"/>
      <c r="T53" s="476"/>
      <c r="U53" s="477"/>
      <c r="V53" s="475"/>
      <c r="W53" s="478"/>
      <c r="X53" s="252">
        <f>SUM(J53:L53)*H52</f>
        <v>0.05</v>
      </c>
      <c r="Y53" s="253">
        <f>SUM(O53:Q53)*H52</f>
        <v>0</v>
      </c>
      <c r="Z53" s="253">
        <f>SUM(R53:T53)*H52</f>
        <v>0</v>
      </c>
      <c r="AA53" s="253">
        <f>SUM(U53:W53)*H52</f>
        <v>0</v>
      </c>
      <c r="AB53" s="254">
        <f t="shared" si="4"/>
        <v>0.05</v>
      </c>
      <c r="AC53" s="858"/>
      <c r="AD53" s="575" t="s">
        <v>556</v>
      </c>
      <c r="AE53" s="861"/>
    </row>
    <row r="54" spans="1:31" ht="24.95" customHeight="1" x14ac:dyDescent="0.2">
      <c r="A54" s="838"/>
      <c r="B54" s="873"/>
      <c r="C54" s="830"/>
      <c r="D54" s="845"/>
      <c r="E54" s="845"/>
      <c r="F54" s="845"/>
      <c r="G54" s="798" t="s">
        <v>631</v>
      </c>
      <c r="H54" s="808">
        <v>0.2</v>
      </c>
      <c r="I54" s="227" t="s">
        <v>600</v>
      </c>
      <c r="J54" s="464"/>
      <c r="K54" s="465"/>
      <c r="L54" s="466">
        <v>0.25</v>
      </c>
      <c r="M54" s="613"/>
      <c r="N54" s="613"/>
      <c r="O54" s="467"/>
      <c r="P54" s="465"/>
      <c r="Q54" s="466">
        <v>0.5</v>
      </c>
      <c r="R54" s="467"/>
      <c r="S54" s="465"/>
      <c r="T54" s="466">
        <v>0.75</v>
      </c>
      <c r="U54" s="467"/>
      <c r="V54" s="465"/>
      <c r="W54" s="468">
        <v>1</v>
      </c>
      <c r="X54" s="219">
        <f>SUM(J54:L54)*H54</f>
        <v>0.05</v>
      </c>
      <c r="Y54" s="220">
        <f>SUM(O54:Q54)*H54</f>
        <v>0.1</v>
      </c>
      <c r="Z54" s="220">
        <f>SUM(R54:T54)*H54</f>
        <v>0.15000000000000002</v>
      </c>
      <c r="AA54" s="220">
        <f>SUM(U54:W54)*H54</f>
        <v>0.2</v>
      </c>
      <c r="AB54" s="221">
        <f t="shared" si="4"/>
        <v>0.2</v>
      </c>
      <c r="AC54" s="858"/>
      <c r="AD54" s="575" t="s">
        <v>556</v>
      </c>
      <c r="AE54" s="861"/>
    </row>
    <row r="55" spans="1:31" ht="24.95" customHeight="1" thickBot="1" x14ac:dyDescent="0.25">
      <c r="A55" s="838"/>
      <c r="B55" s="873"/>
      <c r="C55" s="830"/>
      <c r="D55" s="845"/>
      <c r="E55" s="845"/>
      <c r="F55" s="845"/>
      <c r="G55" s="847"/>
      <c r="H55" s="840"/>
      <c r="I55" s="255" t="s">
        <v>601</v>
      </c>
      <c r="J55" s="479"/>
      <c r="K55" s="480"/>
      <c r="L55" s="481">
        <v>0.25</v>
      </c>
      <c r="M55" s="631"/>
      <c r="N55" s="622">
        <f>H54*L55</f>
        <v>0.05</v>
      </c>
      <c r="O55" s="482"/>
      <c r="P55" s="480"/>
      <c r="Q55" s="481"/>
      <c r="R55" s="482"/>
      <c r="S55" s="480"/>
      <c r="T55" s="481"/>
      <c r="U55" s="482"/>
      <c r="V55" s="480"/>
      <c r="W55" s="483"/>
      <c r="X55" s="259">
        <f>SUM(J55:L55)*H54</f>
        <v>0.05</v>
      </c>
      <c r="Y55" s="260">
        <f>SUM(O55:Q55)*H54</f>
        <v>0</v>
      </c>
      <c r="Z55" s="260">
        <f>SUM(R55:T55)*H54</f>
        <v>0</v>
      </c>
      <c r="AA55" s="260">
        <f>SUM(U55:W55)*H54</f>
        <v>0</v>
      </c>
      <c r="AB55" s="261">
        <f t="shared" si="4"/>
        <v>0.05</v>
      </c>
      <c r="AC55" s="858"/>
      <c r="AD55" s="575" t="s">
        <v>556</v>
      </c>
      <c r="AE55" s="881"/>
    </row>
    <row r="56" spans="1:31" ht="24.95" customHeight="1" x14ac:dyDescent="0.2">
      <c r="A56" s="838"/>
      <c r="B56" s="873"/>
      <c r="C56" s="830"/>
      <c r="D56" s="844" t="s">
        <v>139</v>
      </c>
      <c r="E56" s="844" t="s">
        <v>138</v>
      </c>
      <c r="F56" s="844" t="s">
        <v>190</v>
      </c>
      <c r="G56" s="803" t="s">
        <v>421</v>
      </c>
      <c r="H56" s="796">
        <v>1</v>
      </c>
      <c r="I56" s="226" t="s">
        <v>600</v>
      </c>
      <c r="J56" s="520"/>
      <c r="K56" s="470"/>
      <c r="L56" s="471"/>
      <c r="M56" s="615"/>
      <c r="N56" s="615"/>
      <c r="O56" s="472"/>
      <c r="P56" s="470"/>
      <c r="Q56" s="471"/>
      <c r="R56" s="472"/>
      <c r="S56" s="470"/>
      <c r="T56" s="471"/>
      <c r="U56" s="472"/>
      <c r="V56" s="470"/>
      <c r="W56" s="473">
        <v>1</v>
      </c>
      <c r="X56" s="216">
        <f>SUM(J56:L56)*H56</f>
        <v>0</v>
      </c>
      <c r="Y56" s="217">
        <f>SUM(O56:Q56)*H56</f>
        <v>0</v>
      </c>
      <c r="Z56" s="217">
        <f>SUM(R56:T56)*H56</f>
        <v>0</v>
      </c>
      <c r="AA56" s="217">
        <f>SUM(U56:W56)*H56</f>
        <v>1</v>
      </c>
      <c r="AB56" s="218">
        <f t="shared" si="4"/>
        <v>1</v>
      </c>
      <c r="AC56" s="857" t="s">
        <v>42</v>
      </c>
      <c r="AD56" s="575" t="s">
        <v>556</v>
      </c>
      <c r="AE56" s="861">
        <v>9</v>
      </c>
    </row>
    <row r="57" spans="1:31" ht="45.75" customHeight="1" thickBot="1" x14ac:dyDescent="0.25">
      <c r="A57" s="838"/>
      <c r="B57" s="873"/>
      <c r="C57" s="830"/>
      <c r="D57" s="845"/>
      <c r="E57" s="845"/>
      <c r="F57" s="845"/>
      <c r="G57" s="868"/>
      <c r="H57" s="797"/>
      <c r="I57" s="262" t="s">
        <v>601</v>
      </c>
      <c r="J57" s="494"/>
      <c r="K57" s="495"/>
      <c r="L57" s="496">
        <v>0</v>
      </c>
      <c r="M57" s="618"/>
      <c r="N57" s="654">
        <v>0</v>
      </c>
      <c r="O57" s="497"/>
      <c r="P57" s="495"/>
      <c r="Q57" s="496"/>
      <c r="R57" s="497"/>
      <c r="S57" s="495"/>
      <c r="T57" s="496"/>
      <c r="U57" s="497"/>
      <c r="V57" s="495"/>
      <c r="W57" s="498"/>
      <c r="X57" s="263">
        <f>SUM(J57:L57)*H56</f>
        <v>0</v>
      </c>
      <c r="Y57" s="264">
        <f>SUM(O57:Q57)*H56</f>
        <v>0</v>
      </c>
      <c r="Z57" s="264">
        <f>SUM(R57:T57)*H56</f>
        <v>0</v>
      </c>
      <c r="AA57" s="264">
        <f>SUM(U57:W57)*H56</f>
        <v>0</v>
      </c>
      <c r="AB57" s="265">
        <f t="shared" si="4"/>
        <v>0</v>
      </c>
      <c r="AC57" s="858"/>
      <c r="AD57" s="575" t="s">
        <v>556</v>
      </c>
      <c r="AE57" s="861"/>
    </row>
    <row r="58" spans="1:31" ht="24.95" customHeight="1" x14ac:dyDescent="0.2">
      <c r="A58" s="838"/>
      <c r="B58" s="873"/>
      <c r="C58" s="875" t="s">
        <v>422</v>
      </c>
      <c r="D58" s="805" t="s">
        <v>72</v>
      </c>
      <c r="E58" s="805" t="s">
        <v>73</v>
      </c>
      <c r="F58" s="805" t="s">
        <v>608</v>
      </c>
      <c r="G58" s="841" t="s">
        <v>632</v>
      </c>
      <c r="H58" s="846">
        <v>0.05</v>
      </c>
      <c r="I58" s="225" t="s">
        <v>600</v>
      </c>
      <c r="J58" s="454"/>
      <c r="K58" s="455"/>
      <c r="L58" s="456">
        <v>1</v>
      </c>
      <c r="M58" s="632"/>
      <c r="N58" s="623"/>
      <c r="O58" s="457"/>
      <c r="P58" s="455"/>
      <c r="Q58" s="456">
        <v>1</v>
      </c>
      <c r="R58" s="457"/>
      <c r="S58" s="455"/>
      <c r="T58" s="456">
        <v>1</v>
      </c>
      <c r="U58" s="457"/>
      <c r="V58" s="455"/>
      <c r="W58" s="458">
        <v>1</v>
      </c>
      <c r="X58" s="222">
        <f>SUM(J58:L58)*H58</f>
        <v>0.05</v>
      </c>
      <c r="Y58" s="223">
        <f>SUM(O58:Q58)*H58</f>
        <v>0.05</v>
      </c>
      <c r="Z58" s="223">
        <f>SUM(R58:T58)*H58</f>
        <v>0.05</v>
      </c>
      <c r="AA58" s="223">
        <f>SUM(U58:W58)*H58</f>
        <v>0.05</v>
      </c>
      <c r="AB58" s="224">
        <f t="shared" si="4"/>
        <v>0.05</v>
      </c>
      <c r="AC58" s="857" t="s">
        <v>36</v>
      </c>
      <c r="AD58" s="574" t="s">
        <v>557</v>
      </c>
      <c r="AE58" s="860">
        <v>10</v>
      </c>
    </row>
    <row r="59" spans="1:31" ht="24.95" customHeight="1" x14ac:dyDescent="0.2">
      <c r="A59" s="838"/>
      <c r="B59" s="873"/>
      <c r="C59" s="831"/>
      <c r="D59" s="795"/>
      <c r="E59" s="795"/>
      <c r="F59" s="795"/>
      <c r="G59" s="798"/>
      <c r="H59" s="808"/>
      <c r="I59" s="251" t="s">
        <v>601</v>
      </c>
      <c r="J59" s="474"/>
      <c r="K59" s="475"/>
      <c r="L59" s="476">
        <v>1</v>
      </c>
      <c r="M59" s="633"/>
      <c r="N59" s="624">
        <f>H58*L59</f>
        <v>0.05</v>
      </c>
      <c r="O59" s="477"/>
      <c r="P59" s="475"/>
      <c r="Q59" s="476"/>
      <c r="R59" s="477"/>
      <c r="S59" s="475"/>
      <c r="T59" s="476"/>
      <c r="U59" s="477"/>
      <c r="V59" s="475"/>
      <c r="W59" s="478"/>
      <c r="X59" s="252">
        <f>SUM(J59:L59)*H58</f>
        <v>0.05</v>
      </c>
      <c r="Y59" s="253">
        <f>SUM(O59:Q59)*H58</f>
        <v>0</v>
      </c>
      <c r="Z59" s="253">
        <f>SUM(R59:T59)*H58</f>
        <v>0</v>
      </c>
      <c r="AA59" s="253">
        <f>SUM(U59:W59)*H58</f>
        <v>0</v>
      </c>
      <c r="AB59" s="254">
        <f t="shared" si="4"/>
        <v>0.05</v>
      </c>
      <c r="AC59" s="858"/>
      <c r="AD59" s="575" t="s">
        <v>557</v>
      </c>
      <c r="AE59" s="861"/>
    </row>
    <row r="60" spans="1:31" ht="24.95" customHeight="1" x14ac:dyDescent="0.2">
      <c r="A60" s="838"/>
      <c r="B60" s="873"/>
      <c r="C60" s="831"/>
      <c r="D60" s="795"/>
      <c r="E60" s="795"/>
      <c r="F60" s="795"/>
      <c r="G60" s="798" t="s">
        <v>633</v>
      </c>
      <c r="H60" s="808">
        <v>0.05</v>
      </c>
      <c r="I60" s="227" t="s">
        <v>600</v>
      </c>
      <c r="J60" s="464"/>
      <c r="K60" s="465"/>
      <c r="L60" s="466"/>
      <c r="M60" s="634"/>
      <c r="N60" s="625"/>
      <c r="O60" s="467"/>
      <c r="P60" s="465"/>
      <c r="Q60" s="466">
        <v>1</v>
      </c>
      <c r="R60" s="467"/>
      <c r="S60" s="465"/>
      <c r="T60" s="466">
        <v>1</v>
      </c>
      <c r="U60" s="467"/>
      <c r="V60" s="465"/>
      <c r="W60" s="468">
        <v>1</v>
      </c>
      <c r="X60" s="219">
        <f>SUM(J60:L60)*H60</f>
        <v>0</v>
      </c>
      <c r="Y60" s="220">
        <f>SUM(O60:Q60)*H60</f>
        <v>0.05</v>
      </c>
      <c r="Z60" s="220">
        <f>SUM(R60:T60)*H60</f>
        <v>0.05</v>
      </c>
      <c r="AA60" s="220">
        <f>SUM(U60:W60)*H60</f>
        <v>0.05</v>
      </c>
      <c r="AB60" s="221">
        <f t="shared" si="4"/>
        <v>0.05</v>
      </c>
      <c r="AC60" s="858"/>
      <c r="AD60" s="575" t="s">
        <v>557</v>
      </c>
      <c r="AE60" s="861"/>
    </row>
    <row r="61" spans="1:31" ht="24.95" customHeight="1" x14ac:dyDescent="0.2">
      <c r="A61" s="838"/>
      <c r="B61" s="873"/>
      <c r="C61" s="831"/>
      <c r="D61" s="795"/>
      <c r="E61" s="795"/>
      <c r="F61" s="795"/>
      <c r="G61" s="798"/>
      <c r="H61" s="808"/>
      <c r="I61" s="251" t="s">
        <v>601</v>
      </c>
      <c r="J61" s="474"/>
      <c r="K61" s="475"/>
      <c r="L61" s="476"/>
      <c r="M61" s="633"/>
      <c r="N61" s="624" t="s">
        <v>1024</v>
      </c>
      <c r="O61" s="477"/>
      <c r="P61" s="475"/>
      <c r="Q61" s="476"/>
      <c r="R61" s="477"/>
      <c r="S61" s="475"/>
      <c r="T61" s="476"/>
      <c r="U61" s="477"/>
      <c r="V61" s="475"/>
      <c r="W61" s="478"/>
      <c r="X61" s="252">
        <f>SUM(J61:L61)*H60</f>
        <v>0</v>
      </c>
      <c r="Y61" s="253">
        <f>SUM(O61:Q61)*H60</f>
        <v>0</v>
      </c>
      <c r="Z61" s="253">
        <f>SUM(R61:T61)*H60</f>
        <v>0</v>
      </c>
      <c r="AA61" s="253">
        <f>SUM(U61:W61)*H60</f>
        <v>0</v>
      </c>
      <c r="AB61" s="254">
        <f t="shared" si="4"/>
        <v>0</v>
      </c>
      <c r="AC61" s="858"/>
      <c r="AD61" s="575" t="s">
        <v>557</v>
      </c>
      <c r="AE61" s="861"/>
    </row>
    <row r="62" spans="1:31" ht="24.95" customHeight="1" x14ac:dyDescent="0.2">
      <c r="A62" s="838"/>
      <c r="B62" s="873"/>
      <c r="C62" s="831"/>
      <c r="D62" s="795"/>
      <c r="E62" s="795"/>
      <c r="F62" s="795"/>
      <c r="G62" s="798" t="s">
        <v>634</v>
      </c>
      <c r="H62" s="808">
        <v>0.15</v>
      </c>
      <c r="I62" s="227" t="s">
        <v>600</v>
      </c>
      <c r="J62" s="464"/>
      <c r="K62" s="465"/>
      <c r="L62" s="466"/>
      <c r="M62" s="634"/>
      <c r="N62" s="625"/>
      <c r="O62" s="467"/>
      <c r="P62" s="465"/>
      <c r="Q62" s="466">
        <v>0.33</v>
      </c>
      <c r="R62" s="467"/>
      <c r="S62" s="465"/>
      <c r="T62" s="466">
        <v>0.66</v>
      </c>
      <c r="U62" s="467"/>
      <c r="V62" s="465"/>
      <c r="W62" s="468">
        <v>1</v>
      </c>
      <c r="X62" s="219">
        <f>SUM(J62:L62)*H62</f>
        <v>0</v>
      </c>
      <c r="Y62" s="220">
        <f>SUM(O62:Q62)*H62</f>
        <v>4.9500000000000002E-2</v>
      </c>
      <c r="Z62" s="220">
        <f>SUM(R62:T62)*H62</f>
        <v>9.9000000000000005E-2</v>
      </c>
      <c r="AA62" s="220">
        <f>SUM(U62:W62)*H62</f>
        <v>0.15</v>
      </c>
      <c r="AB62" s="221">
        <f t="shared" si="4"/>
        <v>0.15</v>
      </c>
      <c r="AC62" s="858"/>
      <c r="AD62" s="575" t="s">
        <v>557</v>
      </c>
      <c r="AE62" s="861"/>
    </row>
    <row r="63" spans="1:31" ht="24.95" customHeight="1" x14ac:dyDescent="0.2">
      <c r="A63" s="838"/>
      <c r="B63" s="873"/>
      <c r="C63" s="831"/>
      <c r="D63" s="795"/>
      <c r="E63" s="795"/>
      <c r="F63" s="795"/>
      <c r="G63" s="798"/>
      <c r="H63" s="808"/>
      <c r="I63" s="251" t="s">
        <v>601</v>
      </c>
      <c r="J63" s="474"/>
      <c r="K63" s="475"/>
      <c r="L63" s="476"/>
      <c r="M63" s="633"/>
      <c r="N63" s="624" t="s">
        <v>1024</v>
      </c>
      <c r="O63" s="477"/>
      <c r="P63" s="475"/>
      <c r="Q63" s="476"/>
      <c r="R63" s="477"/>
      <c r="S63" s="475"/>
      <c r="T63" s="476"/>
      <c r="U63" s="477"/>
      <c r="V63" s="475"/>
      <c r="W63" s="478"/>
      <c r="X63" s="252">
        <f>SUM(J63:L63)*H62</f>
        <v>0</v>
      </c>
      <c r="Y63" s="253">
        <f>SUM(O63:Q63)*H62</f>
        <v>0</v>
      </c>
      <c r="Z63" s="253">
        <f>SUM(R63:T63)*H62</f>
        <v>0</v>
      </c>
      <c r="AA63" s="253">
        <f>SUM(U63:W63)*H62</f>
        <v>0</v>
      </c>
      <c r="AB63" s="254">
        <f t="shared" si="4"/>
        <v>0</v>
      </c>
      <c r="AC63" s="858"/>
      <c r="AD63" s="575" t="s">
        <v>557</v>
      </c>
      <c r="AE63" s="861"/>
    </row>
    <row r="64" spans="1:31" ht="24.95" customHeight="1" x14ac:dyDescent="0.2">
      <c r="A64" s="838"/>
      <c r="B64" s="873"/>
      <c r="C64" s="831"/>
      <c r="D64" s="795"/>
      <c r="E64" s="795"/>
      <c r="F64" s="795"/>
      <c r="G64" s="798" t="s">
        <v>635</v>
      </c>
      <c r="H64" s="808">
        <v>0.15</v>
      </c>
      <c r="I64" s="227" t="s">
        <v>600</v>
      </c>
      <c r="J64" s="464"/>
      <c r="K64" s="465"/>
      <c r="L64" s="466"/>
      <c r="M64" s="634"/>
      <c r="N64" s="625"/>
      <c r="O64" s="467"/>
      <c r="P64" s="465"/>
      <c r="Q64" s="466"/>
      <c r="R64" s="467"/>
      <c r="S64" s="465"/>
      <c r="T64" s="466">
        <v>0.33</v>
      </c>
      <c r="U64" s="467"/>
      <c r="V64" s="465"/>
      <c r="W64" s="468">
        <v>1</v>
      </c>
      <c r="X64" s="219">
        <f>SUM(J64:L64)*H64</f>
        <v>0</v>
      </c>
      <c r="Y64" s="220">
        <f>SUM(O64:Q64)*H64</f>
        <v>0</v>
      </c>
      <c r="Z64" s="220">
        <f>SUM(R64:T64)*H64</f>
        <v>4.9500000000000002E-2</v>
      </c>
      <c r="AA64" s="220">
        <f>SUM(U64:W64)*H64</f>
        <v>0.15</v>
      </c>
      <c r="AB64" s="221">
        <f t="shared" si="4"/>
        <v>0.15</v>
      </c>
      <c r="AC64" s="858"/>
      <c r="AD64" s="575" t="s">
        <v>557</v>
      </c>
      <c r="AE64" s="861"/>
    </row>
    <row r="65" spans="1:31" ht="24.95" customHeight="1" x14ac:dyDescent="0.2">
      <c r="A65" s="838"/>
      <c r="B65" s="873"/>
      <c r="C65" s="831"/>
      <c r="D65" s="795"/>
      <c r="E65" s="795"/>
      <c r="F65" s="795"/>
      <c r="G65" s="798"/>
      <c r="H65" s="808"/>
      <c r="I65" s="251" t="s">
        <v>601</v>
      </c>
      <c r="J65" s="474"/>
      <c r="K65" s="475"/>
      <c r="L65" s="476"/>
      <c r="M65" s="633"/>
      <c r="N65" s="624" t="s">
        <v>1024</v>
      </c>
      <c r="O65" s="477"/>
      <c r="P65" s="475"/>
      <c r="Q65" s="476"/>
      <c r="R65" s="477"/>
      <c r="S65" s="475"/>
      <c r="T65" s="476"/>
      <c r="U65" s="477"/>
      <c r="V65" s="475"/>
      <c r="W65" s="478"/>
      <c r="X65" s="252">
        <f>SUM(J65:L65)*H64</f>
        <v>0</v>
      </c>
      <c r="Y65" s="253">
        <f>SUM(O65:Q65)*H64</f>
        <v>0</v>
      </c>
      <c r="Z65" s="253">
        <f>SUM(R65:T65)*H64</f>
        <v>0</v>
      </c>
      <c r="AA65" s="253">
        <f>SUM(U65:W65)*H64</f>
        <v>0</v>
      </c>
      <c r="AB65" s="254">
        <f t="shared" si="4"/>
        <v>0</v>
      </c>
      <c r="AC65" s="858"/>
      <c r="AD65" s="575" t="s">
        <v>557</v>
      </c>
      <c r="AE65" s="861"/>
    </row>
    <row r="66" spans="1:31" ht="24.95" customHeight="1" x14ac:dyDescent="0.2">
      <c r="A66" s="838"/>
      <c r="B66" s="873"/>
      <c r="C66" s="831"/>
      <c r="D66" s="795"/>
      <c r="E66" s="795"/>
      <c r="F66" s="795"/>
      <c r="G66" s="798" t="s">
        <v>636</v>
      </c>
      <c r="H66" s="808">
        <v>0.15</v>
      </c>
      <c r="I66" s="227" t="s">
        <v>600</v>
      </c>
      <c r="J66" s="464"/>
      <c r="K66" s="465"/>
      <c r="L66" s="466"/>
      <c r="M66" s="634"/>
      <c r="N66" s="625"/>
      <c r="O66" s="467"/>
      <c r="P66" s="465"/>
      <c r="Q66" s="466"/>
      <c r="R66" s="467"/>
      <c r="S66" s="465"/>
      <c r="T66" s="466">
        <v>0.33</v>
      </c>
      <c r="U66" s="467"/>
      <c r="V66" s="465"/>
      <c r="W66" s="468">
        <v>1</v>
      </c>
      <c r="X66" s="219">
        <f>SUM(J66:L66)*H66</f>
        <v>0</v>
      </c>
      <c r="Y66" s="220">
        <f>SUM(O66:Q66)*H66</f>
        <v>0</v>
      </c>
      <c r="Z66" s="220">
        <f>SUM(R66:T66)*H66</f>
        <v>4.9500000000000002E-2</v>
      </c>
      <c r="AA66" s="220">
        <f>SUM(U66:W66)*H66</f>
        <v>0.15</v>
      </c>
      <c r="AB66" s="221">
        <f t="shared" si="4"/>
        <v>0.15</v>
      </c>
      <c r="AC66" s="858"/>
      <c r="AD66" s="575" t="s">
        <v>557</v>
      </c>
      <c r="AE66" s="861"/>
    </row>
    <row r="67" spans="1:31" ht="24.95" customHeight="1" x14ac:dyDescent="0.2">
      <c r="A67" s="838"/>
      <c r="B67" s="873"/>
      <c r="C67" s="831"/>
      <c r="D67" s="795"/>
      <c r="E67" s="795"/>
      <c r="F67" s="795"/>
      <c r="G67" s="798"/>
      <c r="H67" s="808"/>
      <c r="I67" s="251" t="s">
        <v>601</v>
      </c>
      <c r="J67" s="474"/>
      <c r="K67" s="475"/>
      <c r="L67" s="476"/>
      <c r="M67" s="633"/>
      <c r="N67" s="624" t="s">
        <v>1024</v>
      </c>
      <c r="O67" s="477"/>
      <c r="P67" s="475"/>
      <c r="Q67" s="476"/>
      <c r="R67" s="477"/>
      <c r="S67" s="475"/>
      <c r="T67" s="476"/>
      <c r="U67" s="477"/>
      <c r="V67" s="475"/>
      <c r="W67" s="478"/>
      <c r="X67" s="252">
        <f>SUM(J67:L67)*H66</f>
        <v>0</v>
      </c>
      <c r="Y67" s="253">
        <f>SUM(O67:Q67)*H66</f>
        <v>0</v>
      </c>
      <c r="Z67" s="253">
        <f>SUM(R67:T67)*H66</f>
        <v>0</v>
      </c>
      <c r="AA67" s="253">
        <f>SUM(U67:W67)*H66</f>
        <v>0</v>
      </c>
      <c r="AB67" s="254">
        <f t="shared" si="4"/>
        <v>0</v>
      </c>
      <c r="AC67" s="858"/>
      <c r="AD67" s="575" t="s">
        <v>557</v>
      </c>
      <c r="AE67" s="861"/>
    </row>
    <row r="68" spans="1:31" ht="24.95" customHeight="1" x14ac:dyDescent="0.2">
      <c r="A68" s="838"/>
      <c r="B68" s="873"/>
      <c r="C68" s="831"/>
      <c r="D68" s="795"/>
      <c r="E68" s="795"/>
      <c r="F68" s="795"/>
      <c r="G68" s="798" t="s">
        <v>637</v>
      </c>
      <c r="H68" s="808">
        <v>0.1</v>
      </c>
      <c r="I68" s="227" t="s">
        <v>600</v>
      </c>
      <c r="J68" s="464"/>
      <c r="K68" s="465"/>
      <c r="L68" s="466"/>
      <c r="M68" s="634"/>
      <c r="N68" s="625"/>
      <c r="O68" s="467"/>
      <c r="P68" s="465"/>
      <c r="Q68" s="466"/>
      <c r="R68" s="467"/>
      <c r="S68" s="465"/>
      <c r="T68" s="466">
        <v>1</v>
      </c>
      <c r="U68" s="467"/>
      <c r="V68" s="465"/>
      <c r="W68" s="468">
        <v>1</v>
      </c>
      <c r="X68" s="219">
        <f>SUM(J68:L68)*H68</f>
        <v>0</v>
      </c>
      <c r="Y68" s="220">
        <f>SUM(O68:Q68)*H68</f>
        <v>0</v>
      </c>
      <c r="Z68" s="220">
        <f>SUM(R68:T68)*H68</f>
        <v>0.1</v>
      </c>
      <c r="AA68" s="220">
        <f>SUM(U68:W68)*H68</f>
        <v>0.1</v>
      </c>
      <c r="AB68" s="221">
        <f t="shared" si="4"/>
        <v>0.1</v>
      </c>
      <c r="AC68" s="858"/>
      <c r="AD68" s="575" t="s">
        <v>557</v>
      </c>
      <c r="AE68" s="861"/>
    </row>
    <row r="69" spans="1:31" ht="24.95" customHeight="1" x14ac:dyDescent="0.2">
      <c r="A69" s="838"/>
      <c r="B69" s="873"/>
      <c r="C69" s="831"/>
      <c r="D69" s="795"/>
      <c r="E69" s="795"/>
      <c r="F69" s="795"/>
      <c r="G69" s="798"/>
      <c r="H69" s="808"/>
      <c r="I69" s="251" t="s">
        <v>601</v>
      </c>
      <c r="J69" s="474"/>
      <c r="K69" s="475"/>
      <c r="L69" s="476"/>
      <c r="M69" s="633"/>
      <c r="N69" s="624" t="s">
        <v>1024</v>
      </c>
      <c r="O69" s="477"/>
      <c r="P69" s="475"/>
      <c r="Q69" s="476"/>
      <c r="R69" s="477"/>
      <c r="S69" s="475"/>
      <c r="T69" s="476"/>
      <c r="U69" s="477"/>
      <c r="V69" s="475"/>
      <c r="W69" s="478"/>
      <c r="X69" s="252">
        <f>SUM(J69:L69)*H68</f>
        <v>0</v>
      </c>
      <c r="Y69" s="253">
        <f>SUM(O69:Q69)*H68</f>
        <v>0</v>
      </c>
      <c r="Z69" s="253">
        <f>SUM(R69:T69)*H68</f>
        <v>0</v>
      </c>
      <c r="AA69" s="253">
        <f>SUM(U69:W69)*H68</f>
        <v>0</v>
      </c>
      <c r="AB69" s="254">
        <f t="shared" si="4"/>
        <v>0</v>
      </c>
      <c r="AC69" s="858"/>
      <c r="AD69" s="575" t="s">
        <v>557</v>
      </c>
      <c r="AE69" s="861"/>
    </row>
    <row r="70" spans="1:31" ht="24.95" customHeight="1" x14ac:dyDescent="0.2">
      <c r="A70" s="838"/>
      <c r="B70" s="873"/>
      <c r="C70" s="831"/>
      <c r="D70" s="795"/>
      <c r="E70" s="795"/>
      <c r="F70" s="795"/>
      <c r="G70" s="798" t="s">
        <v>638</v>
      </c>
      <c r="H70" s="808">
        <v>0.1</v>
      </c>
      <c r="I70" s="227" t="s">
        <v>600</v>
      </c>
      <c r="J70" s="464"/>
      <c r="K70" s="465"/>
      <c r="L70" s="466"/>
      <c r="M70" s="634"/>
      <c r="N70" s="625"/>
      <c r="O70" s="467"/>
      <c r="P70" s="465"/>
      <c r="Q70" s="466"/>
      <c r="R70" s="467"/>
      <c r="S70" s="465"/>
      <c r="T70" s="466">
        <v>1</v>
      </c>
      <c r="U70" s="467"/>
      <c r="V70" s="465"/>
      <c r="W70" s="468">
        <v>1</v>
      </c>
      <c r="X70" s="219">
        <f>SUM(J70:L70)*H70</f>
        <v>0</v>
      </c>
      <c r="Y70" s="220">
        <f>SUM(O70:Q70)*H70</f>
        <v>0</v>
      </c>
      <c r="Z70" s="220">
        <f>SUM(R70:T70)*H70</f>
        <v>0.1</v>
      </c>
      <c r="AA70" s="220">
        <f>SUM(U70:W70)*H70</f>
        <v>0.1</v>
      </c>
      <c r="AB70" s="221">
        <f t="shared" si="4"/>
        <v>0.1</v>
      </c>
      <c r="AC70" s="858"/>
      <c r="AD70" s="575" t="s">
        <v>557</v>
      </c>
      <c r="AE70" s="861"/>
    </row>
    <row r="71" spans="1:31" ht="24.95" customHeight="1" x14ac:dyDescent="0.2">
      <c r="A71" s="838"/>
      <c r="B71" s="873"/>
      <c r="C71" s="831"/>
      <c r="D71" s="795"/>
      <c r="E71" s="795"/>
      <c r="F71" s="795"/>
      <c r="G71" s="798"/>
      <c r="H71" s="808"/>
      <c r="I71" s="251" t="s">
        <v>601</v>
      </c>
      <c r="J71" s="474"/>
      <c r="K71" s="475"/>
      <c r="L71" s="476"/>
      <c r="M71" s="633"/>
      <c r="N71" s="624" t="s">
        <v>1024</v>
      </c>
      <c r="O71" s="477"/>
      <c r="P71" s="475"/>
      <c r="Q71" s="476"/>
      <c r="R71" s="477"/>
      <c r="S71" s="475"/>
      <c r="T71" s="476"/>
      <c r="U71" s="477"/>
      <c r="V71" s="475"/>
      <c r="W71" s="478"/>
      <c r="X71" s="252">
        <f>SUM(J71:L71)*H70</f>
        <v>0</v>
      </c>
      <c r="Y71" s="253">
        <f>SUM(O71:Q71)*H70</f>
        <v>0</v>
      </c>
      <c r="Z71" s="253">
        <f>SUM(R71:T71)*H70</f>
        <v>0</v>
      </c>
      <c r="AA71" s="253">
        <f>SUM(U71:W71)*H70</f>
        <v>0</v>
      </c>
      <c r="AB71" s="254">
        <f t="shared" si="4"/>
        <v>0</v>
      </c>
      <c r="AC71" s="858"/>
      <c r="AD71" s="575" t="s">
        <v>557</v>
      </c>
      <c r="AE71" s="861"/>
    </row>
    <row r="72" spans="1:31" ht="24.95" customHeight="1" x14ac:dyDescent="0.2">
      <c r="A72" s="838"/>
      <c r="B72" s="873"/>
      <c r="C72" s="831"/>
      <c r="D72" s="795"/>
      <c r="E72" s="795"/>
      <c r="F72" s="795"/>
      <c r="G72" s="798" t="s">
        <v>640</v>
      </c>
      <c r="H72" s="808">
        <v>0.1</v>
      </c>
      <c r="I72" s="227" t="s">
        <v>600</v>
      </c>
      <c r="J72" s="464"/>
      <c r="K72" s="465"/>
      <c r="L72" s="466"/>
      <c r="M72" s="634"/>
      <c r="N72" s="625"/>
      <c r="O72" s="467"/>
      <c r="P72" s="465"/>
      <c r="Q72" s="466"/>
      <c r="R72" s="467"/>
      <c r="S72" s="465"/>
      <c r="T72" s="466"/>
      <c r="U72" s="467"/>
      <c r="V72" s="465"/>
      <c r="W72" s="468">
        <v>1</v>
      </c>
      <c r="X72" s="219">
        <f>SUM(J72:L72)*H72</f>
        <v>0</v>
      </c>
      <c r="Y72" s="220">
        <f>SUM(O72:Q72)*H72</f>
        <v>0</v>
      </c>
      <c r="Z72" s="220">
        <f>SUM(R72:T72)*H72</f>
        <v>0</v>
      </c>
      <c r="AA72" s="220">
        <f>SUM(U72:W72)*H72</f>
        <v>0.1</v>
      </c>
      <c r="AB72" s="221">
        <f t="shared" si="4"/>
        <v>0.1</v>
      </c>
      <c r="AC72" s="858"/>
      <c r="AD72" s="575" t="s">
        <v>557</v>
      </c>
      <c r="AE72" s="861"/>
    </row>
    <row r="73" spans="1:31" ht="24.95" customHeight="1" x14ac:dyDescent="0.2">
      <c r="A73" s="838"/>
      <c r="B73" s="873"/>
      <c r="C73" s="831"/>
      <c r="D73" s="795"/>
      <c r="E73" s="795"/>
      <c r="F73" s="795"/>
      <c r="G73" s="798"/>
      <c r="H73" s="808"/>
      <c r="I73" s="251" t="s">
        <v>601</v>
      </c>
      <c r="J73" s="474"/>
      <c r="K73" s="475"/>
      <c r="L73" s="476"/>
      <c r="M73" s="633"/>
      <c r="N73" s="624" t="s">
        <v>1024</v>
      </c>
      <c r="O73" s="477"/>
      <c r="P73" s="475"/>
      <c r="Q73" s="476"/>
      <c r="R73" s="477"/>
      <c r="S73" s="475"/>
      <c r="T73" s="476"/>
      <c r="U73" s="477"/>
      <c r="V73" s="475"/>
      <c r="W73" s="478"/>
      <c r="X73" s="252">
        <f>SUM(J73:L73)*H72</f>
        <v>0</v>
      </c>
      <c r="Y73" s="253">
        <f>SUM(O73:Q73)*H72</f>
        <v>0</v>
      </c>
      <c r="Z73" s="253">
        <f>SUM(R73:T73)*H72</f>
        <v>0</v>
      </c>
      <c r="AA73" s="253">
        <f>SUM(U73:W73)*H72</f>
        <v>0</v>
      </c>
      <c r="AB73" s="254">
        <f t="shared" si="4"/>
        <v>0</v>
      </c>
      <c r="AC73" s="858"/>
      <c r="AD73" s="575" t="s">
        <v>557</v>
      </c>
      <c r="AE73" s="861"/>
    </row>
    <row r="74" spans="1:31" ht="24.95" customHeight="1" x14ac:dyDescent="0.2">
      <c r="A74" s="838"/>
      <c r="B74" s="873"/>
      <c r="C74" s="831"/>
      <c r="D74" s="795"/>
      <c r="E74" s="795"/>
      <c r="F74" s="795"/>
      <c r="G74" s="798" t="s">
        <v>639</v>
      </c>
      <c r="H74" s="808">
        <v>0.15</v>
      </c>
      <c r="I74" s="227" t="s">
        <v>600</v>
      </c>
      <c r="J74" s="464"/>
      <c r="K74" s="465"/>
      <c r="L74" s="466"/>
      <c r="M74" s="634"/>
      <c r="N74" s="625"/>
      <c r="O74" s="467"/>
      <c r="P74" s="465"/>
      <c r="Q74" s="466"/>
      <c r="R74" s="467"/>
      <c r="S74" s="465"/>
      <c r="T74" s="466"/>
      <c r="U74" s="467"/>
      <c r="V74" s="465"/>
      <c r="W74" s="468">
        <v>1</v>
      </c>
      <c r="X74" s="219">
        <f>SUM(J74:L74)*H74</f>
        <v>0</v>
      </c>
      <c r="Y74" s="220">
        <f>SUM(O74:Q74)*H74</f>
        <v>0</v>
      </c>
      <c r="Z74" s="220">
        <f>SUM(R74:T74)*H74</f>
        <v>0</v>
      </c>
      <c r="AA74" s="220">
        <f>SUM(U74:W74)*H74</f>
        <v>0.15</v>
      </c>
      <c r="AB74" s="221">
        <f t="shared" si="4"/>
        <v>0.15</v>
      </c>
      <c r="AC74" s="858"/>
      <c r="AD74" s="575" t="s">
        <v>557</v>
      </c>
      <c r="AE74" s="861"/>
    </row>
    <row r="75" spans="1:31" ht="24.95" customHeight="1" thickBot="1" x14ac:dyDescent="0.25">
      <c r="A75" s="838"/>
      <c r="B75" s="873"/>
      <c r="C75" s="831"/>
      <c r="D75" s="795"/>
      <c r="E75" s="795"/>
      <c r="F75" s="795"/>
      <c r="G75" s="847"/>
      <c r="H75" s="840"/>
      <c r="I75" s="255" t="s">
        <v>601</v>
      </c>
      <c r="J75" s="479"/>
      <c r="K75" s="480"/>
      <c r="L75" s="481"/>
      <c r="M75" s="631"/>
      <c r="N75" s="622" t="s">
        <v>1024</v>
      </c>
      <c r="O75" s="482"/>
      <c r="P75" s="480"/>
      <c r="Q75" s="481"/>
      <c r="R75" s="482"/>
      <c r="S75" s="480"/>
      <c r="T75" s="481"/>
      <c r="U75" s="482"/>
      <c r="V75" s="480"/>
      <c r="W75" s="483"/>
      <c r="X75" s="259">
        <f>SUM(J75:L75)*H74</f>
        <v>0</v>
      </c>
      <c r="Y75" s="260">
        <f>SUM(O75:Q75)*H74</f>
        <v>0</v>
      </c>
      <c r="Z75" s="260">
        <f>SUM(R75:T75)*H74</f>
        <v>0</v>
      </c>
      <c r="AA75" s="260">
        <f>SUM(U75:W75)*H74</f>
        <v>0</v>
      </c>
      <c r="AB75" s="261">
        <f t="shared" si="4"/>
        <v>0</v>
      </c>
      <c r="AC75" s="858"/>
      <c r="AD75" s="575" t="s">
        <v>557</v>
      </c>
      <c r="AE75" s="861"/>
    </row>
    <row r="76" spans="1:31" ht="24.95" customHeight="1" x14ac:dyDescent="0.2">
      <c r="A76" s="838"/>
      <c r="B76" s="873"/>
      <c r="C76" s="876"/>
      <c r="D76" s="805" t="s">
        <v>194</v>
      </c>
      <c r="E76" s="805" t="s">
        <v>81</v>
      </c>
      <c r="F76" s="805" t="s">
        <v>192</v>
      </c>
      <c r="G76" s="841" t="s">
        <v>641</v>
      </c>
      <c r="H76" s="807">
        <v>0.5</v>
      </c>
      <c r="I76" s="226" t="s">
        <v>600</v>
      </c>
      <c r="J76" s="459"/>
      <c r="K76" s="460"/>
      <c r="L76" s="461">
        <v>1</v>
      </c>
      <c r="M76" s="612"/>
      <c r="N76" s="612"/>
      <c r="O76" s="462"/>
      <c r="P76" s="460"/>
      <c r="Q76" s="461">
        <v>1</v>
      </c>
      <c r="R76" s="462"/>
      <c r="S76" s="460"/>
      <c r="T76" s="461">
        <v>1</v>
      </c>
      <c r="U76" s="462"/>
      <c r="V76" s="460"/>
      <c r="W76" s="463">
        <v>1</v>
      </c>
      <c r="X76" s="216">
        <f>SUM(J76:L76)*H76</f>
        <v>0.5</v>
      </c>
      <c r="Y76" s="217">
        <f>SUM(O76:Q76)*H76</f>
        <v>0.5</v>
      </c>
      <c r="Z76" s="217">
        <f>SUM(R76:T76)*H76</f>
        <v>0.5</v>
      </c>
      <c r="AA76" s="217">
        <f>SUM(U76:W76)*H76</f>
        <v>0.5</v>
      </c>
      <c r="AB76" s="218">
        <f t="shared" ref="AB76:AB89" si="5">MAX(X76:AA76)</f>
        <v>0.5</v>
      </c>
      <c r="AC76" s="858"/>
      <c r="AD76" s="574" t="s">
        <v>555</v>
      </c>
      <c r="AE76" s="860">
        <v>11</v>
      </c>
    </row>
    <row r="77" spans="1:31" ht="24.95" customHeight="1" x14ac:dyDescent="0.2">
      <c r="A77" s="838"/>
      <c r="B77" s="873"/>
      <c r="C77" s="876"/>
      <c r="D77" s="795"/>
      <c r="E77" s="795"/>
      <c r="F77" s="795"/>
      <c r="G77" s="798"/>
      <c r="H77" s="808"/>
      <c r="I77" s="251" t="s">
        <v>601</v>
      </c>
      <c r="J77" s="474"/>
      <c r="K77" s="475"/>
      <c r="L77" s="476">
        <v>1</v>
      </c>
      <c r="M77" s="611"/>
      <c r="N77" s="611">
        <f>H76*L77</f>
        <v>0.5</v>
      </c>
      <c r="O77" s="477"/>
      <c r="P77" s="475"/>
      <c r="Q77" s="476"/>
      <c r="R77" s="477"/>
      <c r="S77" s="475"/>
      <c r="T77" s="476"/>
      <c r="U77" s="477"/>
      <c r="V77" s="475"/>
      <c r="W77" s="478"/>
      <c r="X77" s="252">
        <f>SUM(J77:L77)*H76</f>
        <v>0.5</v>
      </c>
      <c r="Y77" s="253">
        <f>SUM(O77:Q77)*H76</f>
        <v>0</v>
      </c>
      <c r="Z77" s="253">
        <f>SUM(R77:T77)*H76</f>
        <v>0</v>
      </c>
      <c r="AA77" s="253">
        <f>SUM(U77:W77)*H76</f>
        <v>0</v>
      </c>
      <c r="AB77" s="254">
        <f t="shared" si="5"/>
        <v>0.5</v>
      </c>
      <c r="AC77" s="858"/>
      <c r="AD77" s="575" t="s">
        <v>555</v>
      </c>
      <c r="AE77" s="861"/>
    </row>
    <row r="78" spans="1:31" ht="24.95" customHeight="1" x14ac:dyDescent="0.2">
      <c r="A78" s="838"/>
      <c r="B78" s="873"/>
      <c r="C78" s="876"/>
      <c r="D78" s="795"/>
      <c r="E78" s="795"/>
      <c r="F78" s="795"/>
      <c r="G78" s="798" t="s">
        <v>642</v>
      </c>
      <c r="H78" s="808">
        <v>0.5</v>
      </c>
      <c r="I78" s="227" t="s">
        <v>600</v>
      </c>
      <c r="J78" s="464"/>
      <c r="K78" s="465"/>
      <c r="L78" s="466"/>
      <c r="M78" s="613"/>
      <c r="N78" s="613"/>
      <c r="O78" s="467"/>
      <c r="P78" s="465"/>
      <c r="Q78" s="466">
        <v>1</v>
      </c>
      <c r="R78" s="467"/>
      <c r="S78" s="465"/>
      <c r="T78" s="466">
        <v>1</v>
      </c>
      <c r="U78" s="467"/>
      <c r="V78" s="465"/>
      <c r="W78" s="468">
        <v>1</v>
      </c>
      <c r="X78" s="219">
        <f>SUM(J78:L78)*H78</f>
        <v>0</v>
      </c>
      <c r="Y78" s="220">
        <f>SUM(O78:Q78)*H78</f>
        <v>0.5</v>
      </c>
      <c r="Z78" s="220">
        <f>SUM(R78:T78)*H78</f>
        <v>0.5</v>
      </c>
      <c r="AA78" s="220">
        <f>SUM(U78:W78)*H78</f>
        <v>0.5</v>
      </c>
      <c r="AB78" s="221">
        <f t="shared" si="5"/>
        <v>0.5</v>
      </c>
      <c r="AC78" s="858"/>
      <c r="AD78" s="575" t="s">
        <v>555</v>
      </c>
      <c r="AE78" s="861"/>
    </row>
    <row r="79" spans="1:31" ht="24.95" customHeight="1" thickBot="1" x14ac:dyDescent="0.25">
      <c r="A79" s="838"/>
      <c r="B79" s="873"/>
      <c r="C79" s="876"/>
      <c r="D79" s="795"/>
      <c r="E79" s="795"/>
      <c r="F79" s="795"/>
      <c r="G79" s="847"/>
      <c r="H79" s="840"/>
      <c r="I79" s="255" t="s">
        <v>601</v>
      </c>
      <c r="J79" s="479"/>
      <c r="K79" s="480"/>
      <c r="L79" s="481"/>
      <c r="M79" s="614"/>
      <c r="N79" s="614" t="s">
        <v>1024</v>
      </c>
      <c r="O79" s="482"/>
      <c r="P79" s="480"/>
      <c r="Q79" s="481"/>
      <c r="R79" s="482"/>
      <c r="S79" s="480"/>
      <c r="T79" s="481"/>
      <c r="U79" s="482"/>
      <c r="V79" s="480"/>
      <c r="W79" s="483"/>
      <c r="X79" s="259">
        <f>SUM(J79:L79)*H78</f>
        <v>0</v>
      </c>
      <c r="Y79" s="260">
        <f>SUM(O79:Q79)*H78</f>
        <v>0</v>
      </c>
      <c r="Z79" s="260">
        <f>SUM(R79:T79)*H78</f>
        <v>0</v>
      </c>
      <c r="AA79" s="260">
        <f>SUM(U79:W79)*H78</f>
        <v>0</v>
      </c>
      <c r="AB79" s="261">
        <f t="shared" si="5"/>
        <v>0</v>
      </c>
      <c r="AC79" s="858"/>
      <c r="AD79" s="575" t="s">
        <v>555</v>
      </c>
      <c r="AE79" s="881"/>
    </row>
    <row r="80" spans="1:31" ht="24.95" customHeight="1" x14ac:dyDescent="0.2">
      <c r="A80" s="838"/>
      <c r="B80" s="873"/>
      <c r="C80" s="876"/>
      <c r="D80" s="805" t="s">
        <v>193</v>
      </c>
      <c r="E80" s="805" t="s">
        <v>82</v>
      </c>
      <c r="F80" s="805" t="s">
        <v>195</v>
      </c>
      <c r="G80" s="841" t="s">
        <v>643</v>
      </c>
      <c r="H80" s="807">
        <v>0.33</v>
      </c>
      <c r="I80" s="226" t="s">
        <v>600</v>
      </c>
      <c r="J80" s="459"/>
      <c r="K80" s="460"/>
      <c r="L80" s="461"/>
      <c r="M80" s="612"/>
      <c r="N80" s="612"/>
      <c r="O80" s="462"/>
      <c r="P80" s="460"/>
      <c r="Q80" s="461">
        <v>1</v>
      </c>
      <c r="R80" s="462"/>
      <c r="S80" s="460"/>
      <c r="T80" s="461">
        <v>1</v>
      </c>
      <c r="U80" s="462"/>
      <c r="V80" s="460"/>
      <c r="W80" s="463">
        <v>1</v>
      </c>
      <c r="X80" s="216">
        <f>SUM(J80:L80)*H80</f>
        <v>0</v>
      </c>
      <c r="Y80" s="217">
        <f>SUM(O80:Q80)*H80</f>
        <v>0.33</v>
      </c>
      <c r="Z80" s="217">
        <f>SUM(R80:T80)*H80</f>
        <v>0.33</v>
      </c>
      <c r="AA80" s="217">
        <f>SUM(U80:W80)*H80</f>
        <v>0.33</v>
      </c>
      <c r="AB80" s="218">
        <f t="shared" si="5"/>
        <v>0.33</v>
      </c>
      <c r="AC80" s="858"/>
      <c r="AD80" s="575" t="s">
        <v>555</v>
      </c>
      <c r="AE80" s="861">
        <v>12</v>
      </c>
    </row>
    <row r="81" spans="1:31" ht="24.95" customHeight="1" x14ac:dyDescent="0.2">
      <c r="A81" s="838"/>
      <c r="B81" s="873"/>
      <c r="C81" s="876"/>
      <c r="D81" s="795"/>
      <c r="E81" s="795"/>
      <c r="F81" s="795"/>
      <c r="G81" s="798"/>
      <c r="H81" s="808"/>
      <c r="I81" s="251" t="s">
        <v>601</v>
      </c>
      <c r="J81" s="474"/>
      <c r="K81" s="475"/>
      <c r="L81" s="476"/>
      <c r="M81" s="633"/>
      <c r="N81" s="624" t="s">
        <v>1024</v>
      </c>
      <c r="O81" s="477"/>
      <c r="P81" s="475"/>
      <c r="Q81" s="476"/>
      <c r="R81" s="477"/>
      <c r="S81" s="475"/>
      <c r="T81" s="476"/>
      <c r="U81" s="477"/>
      <c r="V81" s="475"/>
      <c r="W81" s="478"/>
      <c r="X81" s="252">
        <f>SUM(J81:L81)*H80</f>
        <v>0</v>
      </c>
      <c r="Y81" s="253">
        <f>SUM(O81:Q81)*H80</f>
        <v>0</v>
      </c>
      <c r="Z81" s="253">
        <f>SUM(R81:T81)*H80</f>
        <v>0</v>
      </c>
      <c r="AA81" s="253">
        <f>SUM(U81:W81)*H80</f>
        <v>0</v>
      </c>
      <c r="AB81" s="254">
        <f t="shared" si="5"/>
        <v>0</v>
      </c>
      <c r="AC81" s="858"/>
      <c r="AD81" s="575" t="s">
        <v>555</v>
      </c>
      <c r="AE81" s="861"/>
    </row>
    <row r="82" spans="1:31" ht="24.95" customHeight="1" x14ac:dyDescent="0.2">
      <c r="A82" s="838"/>
      <c r="B82" s="873"/>
      <c r="C82" s="876"/>
      <c r="D82" s="795"/>
      <c r="E82" s="795"/>
      <c r="F82" s="795"/>
      <c r="G82" s="798" t="s">
        <v>644</v>
      </c>
      <c r="H82" s="808">
        <v>0.33</v>
      </c>
      <c r="I82" s="227" t="s">
        <v>600</v>
      </c>
      <c r="J82" s="464"/>
      <c r="K82" s="465"/>
      <c r="L82" s="466"/>
      <c r="M82" s="613"/>
      <c r="N82" s="613"/>
      <c r="O82" s="467"/>
      <c r="P82" s="465"/>
      <c r="Q82" s="466"/>
      <c r="R82" s="467"/>
      <c r="S82" s="465"/>
      <c r="T82" s="466">
        <v>1</v>
      </c>
      <c r="U82" s="467"/>
      <c r="V82" s="465"/>
      <c r="W82" s="468">
        <v>1</v>
      </c>
      <c r="X82" s="219">
        <f>SUM(J82:L82)*H82</f>
        <v>0</v>
      </c>
      <c r="Y82" s="220">
        <f>SUM(O82:Q82)*H82</f>
        <v>0</v>
      </c>
      <c r="Z82" s="220">
        <f>SUM(R82:T82)*H82</f>
        <v>0.33</v>
      </c>
      <c r="AA82" s="220">
        <f>SUM(U82:W82)*H82</f>
        <v>0.33</v>
      </c>
      <c r="AB82" s="221">
        <f t="shared" si="5"/>
        <v>0.33</v>
      </c>
      <c r="AC82" s="858"/>
      <c r="AD82" s="575" t="s">
        <v>555</v>
      </c>
      <c r="AE82" s="861"/>
    </row>
    <row r="83" spans="1:31" ht="24.95" customHeight="1" x14ac:dyDescent="0.2">
      <c r="A83" s="838"/>
      <c r="B83" s="873"/>
      <c r="C83" s="876"/>
      <c r="D83" s="795"/>
      <c r="E83" s="795"/>
      <c r="F83" s="795"/>
      <c r="G83" s="798"/>
      <c r="H83" s="808"/>
      <c r="I83" s="251" t="s">
        <v>601</v>
      </c>
      <c r="J83" s="474"/>
      <c r="K83" s="475"/>
      <c r="L83" s="476"/>
      <c r="M83" s="633"/>
      <c r="N83" s="624" t="s">
        <v>1024</v>
      </c>
      <c r="O83" s="477"/>
      <c r="P83" s="475"/>
      <c r="Q83" s="476"/>
      <c r="R83" s="477"/>
      <c r="S83" s="475"/>
      <c r="T83" s="476"/>
      <c r="U83" s="477"/>
      <c r="V83" s="475"/>
      <c r="W83" s="478"/>
      <c r="X83" s="252">
        <f>SUM(J83:L83)*H82</f>
        <v>0</v>
      </c>
      <c r="Y83" s="253">
        <f>SUM(O83:Q83)*H82</f>
        <v>0</v>
      </c>
      <c r="Z83" s="253">
        <f>SUM(R83:T83)*H82</f>
        <v>0</v>
      </c>
      <c r="AA83" s="253">
        <f>SUM(U83:W83)*H82</f>
        <v>0</v>
      </c>
      <c r="AB83" s="254">
        <f t="shared" si="5"/>
        <v>0</v>
      </c>
      <c r="AC83" s="858"/>
      <c r="AD83" s="575" t="s">
        <v>555</v>
      </c>
      <c r="AE83" s="861"/>
    </row>
    <row r="84" spans="1:31" ht="24.95" customHeight="1" x14ac:dyDescent="0.2">
      <c r="A84" s="838"/>
      <c r="B84" s="873"/>
      <c r="C84" s="876"/>
      <c r="D84" s="795"/>
      <c r="E84" s="795"/>
      <c r="F84" s="795"/>
      <c r="G84" s="798" t="s">
        <v>645</v>
      </c>
      <c r="H84" s="808">
        <v>0.34</v>
      </c>
      <c r="I84" s="453" t="s">
        <v>600</v>
      </c>
      <c r="J84" s="464"/>
      <c r="K84" s="465"/>
      <c r="L84" s="466"/>
      <c r="M84" s="613"/>
      <c r="N84" s="613"/>
      <c r="O84" s="467"/>
      <c r="P84" s="465"/>
      <c r="Q84" s="466"/>
      <c r="R84" s="467"/>
      <c r="S84" s="465"/>
      <c r="T84" s="466"/>
      <c r="U84" s="467"/>
      <c r="V84" s="465"/>
      <c r="W84" s="468">
        <v>1</v>
      </c>
      <c r="X84" s="219">
        <f>SUM(J84:L84)*H84</f>
        <v>0</v>
      </c>
      <c r="Y84" s="220">
        <f>SUM(O84:Q84)*H84</f>
        <v>0</v>
      </c>
      <c r="Z84" s="220">
        <f>SUM(R84:T84)*H84</f>
        <v>0</v>
      </c>
      <c r="AA84" s="220">
        <f>SUM(U84:W84)*H84</f>
        <v>0.34</v>
      </c>
      <c r="AB84" s="221">
        <f t="shared" si="5"/>
        <v>0.34</v>
      </c>
      <c r="AC84" s="858"/>
      <c r="AD84" s="575" t="s">
        <v>555</v>
      </c>
      <c r="AE84" s="861"/>
    </row>
    <row r="85" spans="1:31" ht="24.95" customHeight="1" thickBot="1" x14ac:dyDescent="0.25">
      <c r="A85" s="838"/>
      <c r="B85" s="873"/>
      <c r="C85" s="876"/>
      <c r="D85" s="806"/>
      <c r="E85" s="806"/>
      <c r="F85" s="806"/>
      <c r="G85" s="843"/>
      <c r="H85" s="840"/>
      <c r="I85" s="255" t="s">
        <v>601</v>
      </c>
      <c r="J85" s="479"/>
      <c r="K85" s="480"/>
      <c r="L85" s="481"/>
      <c r="M85" s="614"/>
      <c r="N85" s="614" t="s">
        <v>1024</v>
      </c>
      <c r="O85" s="482"/>
      <c r="P85" s="480"/>
      <c r="Q85" s="481"/>
      <c r="R85" s="482"/>
      <c r="S85" s="480"/>
      <c r="T85" s="481"/>
      <c r="U85" s="482"/>
      <c r="V85" s="480"/>
      <c r="W85" s="483"/>
      <c r="X85" s="259">
        <f>SUM(J85:L85)*H84</f>
        <v>0</v>
      </c>
      <c r="Y85" s="260">
        <f>SUM(O85:Q85)*H84</f>
        <v>0</v>
      </c>
      <c r="Z85" s="260">
        <f>SUM(R85:T85)*H84</f>
        <v>0</v>
      </c>
      <c r="AA85" s="260">
        <f>SUM(U85:W85)*H84</f>
        <v>0</v>
      </c>
      <c r="AB85" s="261">
        <f t="shared" si="5"/>
        <v>0</v>
      </c>
      <c r="AC85" s="858"/>
      <c r="AD85" s="575" t="s">
        <v>555</v>
      </c>
      <c r="AE85" s="861"/>
    </row>
    <row r="86" spans="1:31" ht="24.95" customHeight="1" x14ac:dyDescent="0.2">
      <c r="A86" s="838"/>
      <c r="B86" s="873"/>
      <c r="C86" s="876"/>
      <c r="D86" s="795" t="s">
        <v>74</v>
      </c>
      <c r="E86" s="795" t="s">
        <v>83</v>
      </c>
      <c r="F86" s="866" t="s">
        <v>196</v>
      </c>
      <c r="G86" s="836" t="s">
        <v>306</v>
      </c>
      <c r="H86" s="807">
        <v>0.5</v>
      </c>
      <c r="I86" s="226" t="s">
        <v>600</v>
      </c>
      <c r="J86" s="459"/>
      <c r="K86" s="460"/>
      <c r="L86" s="461"/>
      <c r="M86" s="612"/>
      <c r="N86" s="612"/>
      <c r="O86" s="462"/>
      <c r="P86" s="460"/>
      <c r="Q86" s="461"/>
      <c r="R86" s="462"/>
      <c r="S86" s="460"/>
      <c r="T86" s="461">
        <v>1</v>
      </c>
      <c r="U86" s="462"/>
      <c r="V86" s="460"/>
      <c r="W86" s="463">
        <v>1</v>
      </c>
      <c r="X86" s="216">
        <f>SUM(J86:L86)*H86</f>
        <v>0</v>
      </c>
      <c r="Y86" s="217">
        <f>SUM(O86:Q86)*H86</f>
        <v>0</v>
      </c>
      <c r="Z86" s="217">
        <f>SUM(R86:T86)*H86</f>
        <v>0.5</v>
      </c>
      <c r="AA86" s="217">
        <f>SUM(U86:W86)*H86</f>
        <v>0.5</v>
      </c>
      <c r="AB86" s="218">
        <f t="shared" si="5"/>
        <v>0.5</v>
      </c>
      <c r="AC86" s="858"/>
      <c r="AD86" s="575" t="s">
        <v>555</v>
      </c>
      <c r="AE86" s="860">
        <v>13</v>
      </c>
    </row>
    <row r="87" spans="1:31" ht="24.95" customHeight="1" thickBot="1" x14ac:dyDescent="0.25">
      <c r="A87" s="838"/>
      <c r="B87" s="873"/>
      <c r="C87" s="876"/>
      <c r="D87" s="795"/>
      <c r="E87" s="795"/>
      <c r="F87" s="866"/>
      <c r="G87" s="798"/>
      <c r="H87" s="808"/>
      <c r="I87" s="251" t="s">
        <v>601</v>
      </c>
      <c r="J87" s="474"/>
      <c r="K87" s="475"/>
      <c r="L87" s="476"/>
      <c r="M87" s="619"/>
      <c r="N87" s="614" t="s">
        <v>1024</v>
      </c>
      <c r="O87" s="477"/>
      <c r="P87" s="475"/>
      <c r="Q87" s="476"/>
      <c r="R87" s="477"/>
      <c r="S87" s="475"/>
      <c r="T87" s="476"/>
      <c r="U87" s="477"/>
      <c r="V87" s="475"/>
      <c r="W87" s="478"/>
      <c r="X87" s="252">
        <f>SUM(J87:L87)*H86</f>
        <v>0</v>
      </c>
      <c r="Y87" s="253">
        <f>SUM(O87:Q87)*H86</f>
        <v>0</v>
      </c>
      <c r="Z87" s="253">
        <f>SUM(R87:T87)*H86</f>
        <v>0</v>
      </c>
      <c r="AA87" s="253">
        <f>SUM(U87:W87)*H86</f>
        <v>0</v>
      </c>
      <c r="AB87" s="254">
        <f t="shared" si="5"/>
        <v>0</v>
      </c>
      <c r="AC87" s="858"/>
      <c r="AD87" s="575" t="s">
        <v>555</v>
      </c>
      <c r="AE87" s="861"/>
    </row>
    <row r="88" spans="1:31" ht="24.95" customHeight="1" x14ac:dyDescent="0.2">
      <c r="A88" s="838"/>
      <c r="B88" s="873"/>
      <c r="C88" s="876"/>
      <c r="D88" s="795"/>
      <c r="E88" s="795"/>
      <c r="F88" s="866"/>
      <c r="G88" s="798" t="s">
        <v>991</v>
      </c>
      <c r="H88" s="808">
        <v>0.5</v>
      </c>
      <c r="I88" s="453" t="s">
        <v>600</v>
      </c>
      <c r="J88" s="464"/>
      <c r="K88" s="465"/>
      <c r="L88" s="466"/>
      <c r="M88" s="613"/>
      <c r="N88" s="613"/>
      <c r="O88" s="467"/>
      <c r="P88" s="465"/>
      <c r="Q88" s="466"/>
      <c r="R88" s="467"/>
      <c r="S88" s="465"/>
      <c r="T88" s="466"/>
      <c r="U88" s="467"/>
      <c r="V88" s="465"/>
      <c r="W88" s="468">
        <v>1</v>
      </c>
      <c r="X88" s="219">
        <f>SUM(J88:L88)*H88</f>
        <v>0</v>
      </c>
      <c r="Y88" s="220">
        <f>SUM(O88:Q88)*H88</f>
        <v>0</v>
      </c>
      <c r="Z88" s="220">
        <f>SUM(R88:T88)*H88</f>
        <v>0</v>
      </c>
      <c r="AA88" s="220">
        <f>SUM(U88:W88)*H88</f>
        <v>0.5</v>
      </c>
      <c r="AB88" s="271">
        <f t="shared" si="5"/>
        <v>0.5</v>
      </c>
      <c r="AC88" s="858"/>
      <c r="AD88" s="575" t="s">
        <v>555</v>
      </c>
      <c r="AE88" s="861"/>
    </row>
    <row r="89" spans="1:31" ht="24.95" customHeight="1" thickBot="1" x14ac:dyDescent="0.25">
      <c r="A89" s="838"/>
      <c r="B89" s="873"/>
      <c r="C89" s="876"/>
      <c r="D89" s="795"/>
      <c r="E89" s="795"/>
      <c r="F89" s="866"/>
      <c r="G89" s="847"/>
      <c r="H89" s="840"/>
      <c r="I89" s="255" t="s">
        <v>601</v>
      </c>
      <c r="J89" s="479"/>
      <c r="K89" s="480"/>
      <c r="L89" s="481"/>
      <c r="M89" s="614"/>
      <c r="N89" s="614" t="s">
        <v>1024</v>
      </c>
      <c r="O89" s="482"/>
      <c r="P89" s="480"/>
      <c r="Q89" s="481"/>
      <c r="R89" s="482"/>
      <c r="S89" s="480"/>
      <c r="T89" s="481"/>
      <c r="U89" s="482"/>
      <c r="V89" s="480"/>
      <c r="W89" s="483"/>
      <c r="X89" s="259">
        <f>SUM(J89:L89)*H88</f>
        <v>0</v>
      </c>
      <c r="Y89" s="260">
        <f>SUM(O89:Q89)*H88</f>
        <v>0</v>
      </c>
      <c r="Z89" s="260">
        <f>SUM(R89:T89)*H88</f>
        <v>0</v>
      </c>
      <c r="AA89" s="260">
        <f>SUM(U89:W89)*H88</f>
        <v>0</v>
      </c>
      <c r="AB89" s="272">
        <f t="shared" si="5"/>
        <v>0</v>
      </c>
      <c r="AC89" s="858"/>
      <c r="AD89" s="575" t="s">
        <v>555</v>
      </c>
      <c r="AE89" s="861"/>
    </row>
    <row r="90" spans="1:31" ht="24.95" customHeight="1" x14ac:dyDescent="0.2">
      <c r="A90" s="838"/>
      <c r="B90" s="873"/>
      <c r="C90" s="876"/>
      <c r="D90" s="805" t="s">
        <v>197</v>
      </c>
      <c r="E90" s="805" t="s">
        <v>84</v>
      </c>
      <c r="F90" s="801" t="s">
        <v>85</v>
      </c>
      <c r="G90" s="841" t="s">
        <v>1010</v>
      </c>
      <c r="H90" s="807">
        <v>0.6</v>
      </c>
      <c r="I90" s="226" t="s">
        <v>600</v>
      </c>
      <c r="J90" s="459"/>
      <c r="K90" s="460"/>
      <c r="L90" s="461"/>
      <c r="M90" s="612"/>
      <c r="N90" s="612"/>
      <c r="O90" s="462"/>
      <c r="P90" s="460"/>
      <c r="Q90" s="461">
        <v>0.5</v>
      </c>
      <c r="R90" s="462"/>
      <c r="S90" s="460"/>
      <c r="T90" s="461">
        <v>1</v>
      </c>
      <c r="U90" s="462"/>
      <c r="V90" s="460"/>
      <c r="W90" s="463">
        <v>1</v>
      </c>
      <c r="X90" s="216">
        <f>SUM(J90:L90)*H90</f>
        <v>0</v>
      </c>
      <c r="Y90" s="217">
        <f>SUM(O90:Q90)*H90</f>
        <v>0.3</v>
      </c>
      <c r="Z90" s="217">
        <f>SUM(R90:T90)*H90</f>
        <v>0.6</v>
      </c>
      <c r="AA90" s="217">
        <f>SUM(U90:W90)*H90</f>
        <v>0.6</v>
      </c>
      <c r="AB90" s="218">
        <f t="shared" ref="AB90:AB103" si="6">MAX(X90:AA90)</f>
        <v>0.6</v>
      </c>
      <c r="AC90" s="858"/>
      <c r="AD90" s="575" t="s">
        <v>555</v>
      </c>
      <c r="AE90" s="860">
        <v>14</v>
      </c>
    </row>
    <row r="91" spans="1:31" ht="24.95" customHeight="1" x14ac:dyDescent="0.2">
      <c r="A91" s="838"/>
      <c r="B91" s="873"/>
      <c r="C91" s="877"/>
      <c r="D91" s="795"/>
      <c r="E91" s="795"/>
      <c r="F91" s="866"/>
      <c r="G91" s="798"/>
      <c r="H91" s="808"/>
      <c r="I91" s="251" t="s">
        <v>601</v>
      </c>
      <c r="J91" s="474"/>
      <c r="K91" s="475"/>
      <c r="L91" s="476"/>
      <c r="M91" s="633"/>
      <c r="N91" s="624" t="s">
        <v>1024</v>
      </c>
      <c r="O91" s="477"/>
      <c r="P91" s="475"/>
      <c r="Q91" s="476"/>
      <c r="R91" s="477"/>
      <c r="S91" s="475"/>
      <c r="T91" s="476"/>
      <c r="U91" s="477"/>
      <c r="V91" s="475"/>
      <c r="W91" s="478"/>
      <c r="X91" s="252">
        <f>SUM(J91:L91)*H90</f>
        <v>0</v>
      </c>
      <c r="Y91" s="253">
        <f>SUM(O91:Q91)*H90</f>
        <v>0</v>
      </c>
      <c r="Z91" s="253">
        <f>SUM(R91:T91)*H90</f>
        <v>0</v>
      </c>
      <c r="AA91" s="253">
        <f>SUM(U91:W91)*H90</f>
        <v>0</v>
      </c>
      <c r="AB91" s="254">
        <f t="shared" si="6"/>
        <v>0</v>
      </c>
      <c r="AC91" s="858"/>
      <c r="AD91" s="575" t="s">
        <v>555</v>
      </c>
      <c r="AE91" s="861"/>
    </row>
    <row r="92" spans="1:31" ht="24.95" customHeight="1" x14ac:dyDescent="0.2">
      <c r="A92" s="838"/>
      <c r="B92" s="873"/>
      <c r="C92" s="877"/>
      <c r="D92" s="795"/>
      <c r="E92" s="795"/>
      <c r="F92" s="866"/>
      <c r="G92" s="798" t="s">
        <v>646</v>
      </c>
      <c r="H92" s="808">
        <v>0.2</v>
      </c>
      <c r="I92" s="227" t="s">
        <v>600</v>
      </c>
      <c r="J92" s="464"/>
      <c r="K92" s="465"/>
      <c r="L92" s="466"/>
      <c r="M92" s="613"/>
      <c r="N92" s="613"/>
      <c r="O92" s="467"/>
      <c r="P92" s="465"/>
      <c r="Q92" s="466"/>
      <c r="R92" s="467"/>
      <c r="S92" s="465"/>
      <c r="T92" s="466">
        <v>1</v>
      </c>
      <c r="U92" s="467"/>
      <c r="V92" s="465"/>
      <c r="W92" s="468">
        <v>1</v>
      </c>
      <c r="X92" s="219">
        <f>SUM(J92:L92)*H92</f>
        <v>0</v>
      </c>
      <c r="Y92" s="220">
        <f>SUM(O92:Q92)*H92</f>
        <v>0</v>
      </c>
      <c r="Z92" s="220">
        <f>SUM(R92:T92)*H92</f>
        <v>0.2</v>
      </c>
      <c r="AA92" s="220">
        <f>SUM(U92:W92)*H92</f>
        <v>0.2</v>
      </c>
      <c r="AB92" s="221">
        <f t="shared" si="6"/>
        <v>0.2</v>
      </c>
      <c r="AC92" s="858"/>
      <c r="AD92" s="575" t="s">
        <v>555</v>
      </c>
      <c r="AE92" s="861"/>
    </row>
    <row r="93" spans="1:31" ht="24.95" customHeight="1" x14ac:dyDescent="0.2">
      <c r="A93" s="838"/>
      <c r="B93" s="873"/>
      <c r="C93" s="877"/>
      <c r="D93" s="795"/>
      <c r="E93" s="795"/>
      <c r="F93" s="866"/>
      <c r="G93" s="798"/>
      <c r="H93" s="808"/>
      <c r="I93" s="251" t="s">
        <v>601</v>
      </c>
      <c r="J93" s="474"/>
      <c r="K93" s="475"/>
      <c r="L93" s="476"/>
      <c r="M93" s="633"/>
      <c r="N93" s="624" t="s">
        <v>1024</v>
      </c>
      <c r="O93" s="477"/>
      <c r="P93" s="475"/>
      <c r="Q93" s="476"/>
      <c r="R93" s="477"/>
      <c r="S93" s="475"/>
      <c r="T93" s="476"/>
      <c r="U93" s="477"/>
      <c r="V93" s="475"/>
      <c r="W93" s="478"/>
      <c r="X93" s="252">
        <f>SUM(J93:L93)*H92</f>
        <v>0</v>
      </c>
      <c r="Y93" s="253">
        <f>SUM(O93:Q93)*H92</f>
        <v>0</v>
      </c>
      <c r="Z93" s="253">
        <f>SUM(R93:T93)*H92</f>
        <v>0</v>
      </c>
      <c r="AA93" s="253">
        <f>SUM(U93:W93)*H92</f>
        <v>0</v>
      </c>
      <c r="AB93" s="254">
        <f t="shared" si="6"/>
        <v>0</v>
      </c>
      <c r="AC93" s="858"/>
      <c r="AD93" s="575" t="s">
        <v>555</v>
      </c>
      <c r="AE93" s="861"/>
    </row>
    <row r="94" spans="1:31" ht="24.95" customHeight="1" x14ac:dyDescent="0.2">
      <c r="A94" s="838"/>
      <c r="B94" s="873"/>
      <c r="C94" s="877"/>
      <c r="D94" s="795"/>
      <c r="E94" s="795"/>
      <c r="F94" s="866"/>
      <c r="G94" s="798" t="s">
        <v>647</v>
      </c>
      <c r="H94" s="808">
        <v>0.2</v>
      </c>
      <c r="I94" s="227" t="s">
        <v>600</v>
      </c>
      <c r="J94" s="464"/>
      <c r="K94" s="465"/>
      <c r="L94" s="466"/>
      <c r="M94" s="613"/>
      <c r="N94" s="613"/>
      <c r="O94" s="467"/>
      <c r="P94" s="465"/>
      <c r="Q94" s="466"/>
      <c r="R94" s="467"/>
      <c r="S94" s="465"/>
      <c r="T94" s="466"/>
      <c r="U94" s="467"/>
      <c r="V94" s="465"/>
      <c r="W94" s="468">
        <v>1</v>
      </c>
      <c r="X94" s="219">
        <f>SUM(J94:L94)*H94</f>
        <v>0</v>
      </c>
      <c r="Y94" s="220">
        <f>SUM(O94:Q94)*H94</f>
        <v>0</v>
      </c>
      <c r="Z94" s="220">
        <f>SUM(R94:T94)*H94</f>
        <v>0</v>
      </c>
      <c r="AA94" s="220">
        <f>SUM(U94:W94)*H94</f>
        <v>0.2</v>
      </c>
      <c r="AB94" s="221">
        <f t="shared" si="6"/>
        <v>0.2</v>
      </c>
      <c r="AC94" s="858"/>
      <c r="AD94" s="575" t="s">
        <v>555</v>
      </c>
      <c r="AE94" s="861"/>
    </row>
    <row r="95" spans="1:31" ht="24.95" customHeight="1" thickBot="1" x14ac:dyDescent="0.25">
      <c r="A95" s="838"/>
      <c r="B95" s="873"/>
      <c r="C95" s="877"/>
      <c r="D95" s="795"/>
      <c r="E95" s="795"/>
      <c r="F95" s="866"/>
      <c r="G95" s="843"/>
      <c r="H95" s="840"/>
      <c r="I95" s="255" t="s">
        <v>601</v>
      </c>
      <c r="J95" s="479"/>
      <c r="K95" s="480"/>
      <c r="L95" s="481"/>
      <c r="M95" s="614"/>
      <c r="N95" s="614" t="s">
        <v>1024</v>
      </c>
      <c r="O95" s="482"/>
      <c r="P95" s="480"/>
      <c r="Q95" s="481"/>
      <c r="R95" s="482"/>
      <c r="S95" s="480"/>
      <c r="T95" s="481"/>
      <c r="U95" s="482"/>
      <c r="V95" s="480"/>
      <c r="W95" s="483"/>
      <c r="X95" s="259">
        <f>SUM(J95:L95)*H94</f>
        <v>0</v>
      </c>
      <c r="Y95" s="260">
        <f>SUM(O95:Q95)*H94</f>
        <v>0</v>
      </c>
      <c r="Z95" s="260">
        <f>SUM(R95:T95)*H94</f>
        <v>0</v>
      </c>
      <c r="AA95" s="260">
        <f>SUM(U95:W95)*H94</f>
        <v>0</v>
      </c>
      <c r="AB95" s="261">
        <f t="shared" si="6"/>
        <v>0</v>
      </c>
      <c r="AC95" s="858"/>
      <c r="AD95" s="575" t="s">
        <v>555</v>
      </c>
      <c r="AE95" s="861"/>
    </row>
    <row r="96" spans="1:31" ht="24.95" customHeight="1" x14ac:dyDescent="0.2">
      <c r="A96" s="838"/>
      <c r="B96" s="873"/>
      <c r="C96" s="877"/>
      <c r="D96" s="805" t="s">
        <v>75</v>
      </c>
      <c r="E96" s="805" t="s">
        <v>86</v>
      </c>
      <c r="F96" s="801" t="s">
        <v>87</v>
      </c>
      <c r="G96" s="836" t="s">
        <v>992</v>
      </c>
      <c r="H96" s="807">
        <v>0.6</v>
      </c>
      <c r="I96" s="226" t="s">
        <v>600</v>
      </c>
      <c r="J96" s="459"/>
      <c r="K96" s="460"/>
      <c r="L96" s="461"/>
      <c r="M96" s="612"/>
      <c r="N96" s="612"/>
      <c r="O96" s="462"/>
      <c r="P96" s="460"/>
      <c r="Q96" s="461"/>
      <c r="R96" s="462"/>
      <c r="S96" s="460"/>
      <c r="T96" s="461">
        <v>1</v>
      </c>
      <c r="U96" s="462"/>
      <c r="V96" s="460"/>
      <c r="W96" s="463">
        <v>1</v>
      </c>
      <c r="X96" s="216">
        <f>SUM(J96:L96)*H96</f>
        <v>0</v>
      </c>
      <c r="Y96" s="217">
        <f>SUM(O96:Q96)*H96</f>
        <v>0</v>
      </c>
      <c r="Z96" s="217">
        <f>SUM(R96:T96)*H96</f>
        <v>0.6</v>
      </c>
      <c r="AA96" s="217">
        <f>SUM(U96:W96)*H96</f>
        <v>0.6</v>
      </c>
      <c r="AB96" s="218">
        <f t="shared" si="6"/>
        <v>0.6</v>
      </c>
      <c r="AC96" s="858"/>
      <c r="AD96" s="575" t="s">
        <v>555</v>
      </c>
      <c r="AE96" s="860">
        <v>15</v>
      </c>
    </row>
    <row r="97" spans="1:31" ht="24.95" customHeight="1" x14ac:dyDescent="0.2">
      <c r="A97" s="838"/>
      <c r="B97" s="873"/>
      <c r="C97" s="877"/>
      <c r="D97" s="795"/>
      <c r="E97" s="795"/>
      <c r="F97" s="866"/>
      <c r="G97" s="798"/>
      <c r="H97" s="808"/>
      <c r="I97" s="251" t="s">
        <v>601</v>
      </c>
      <c r="J97" s="474"/>
      <c r="K97" s="475"/>
      <c r="L97" s="476"/>
      <c r="M97" s="633"/>
      <c r="N97" s="624" t="s">
        <v>1024</v>
      </c>
      <c r="O97" s="477"/>
      <c r="P97" s="475"/>
      <c r="Q97" s="476"/>
      <c r="R97" s="477"/>
      <c r="S97" s="475"/>
      <c r="T97" s="476"/>
      <c r="U97" s="477"/>
      <c r="V97" s="475"/>
      <c r="W97" s="478"/>
      <c r="X97" s="252">
        <f>SUM(J97:L97)*H96</f>
        <v>0</v>
      </c>
      <c r="Y97" s="253">
        <f>SUM(O97:Q97)*H96</f>
        <v>0</v>
      </c>
      <c r="Z97" s="253">
        <f>SUM(R97:T97)*H96</f>
        <v>0</v>
      </c>
      <c r="AA97" s="253">
        <f>SUM(U97:W97)*H96</f>
        <v>0</v>
      </c>
      <c r="AB97" s="254">
        <f t="shared" si="6"/>
        <v>0</v>
      </c>
      <c r="AC97" s="858"/>
      <c r="AD97" s="575" t="s">
        <v>555</v>
      </c>
      <c r="AE97" s="861"/>
    </row>
    <row r="98" spans="1:31" ht="24.95" customHeight="1" x14ac:dyDescent="0.2">
      <c r="A98" s="838"/>
      <c r="B98" s="873"/>
      <c r="C98" s="877"/>
      <c r="D98" s="795"/>
      <c r="E98" s="795"/>
      <c r="F98" s="866"/>
      <c r="G98" s="798" t="s">
        <v>993</v>
      </c>
      <c r="H98" s="808">
        <v>0.1</v>
      </c>
      <c r="I98" s="227" t="s">
        <v>600</v>
      </c>
      <c r="J98" s="464"/>
      <c r="K98" s="465"/>
      <c r="L98" s="466"/>
      <c r="M98" s="613"/>
      <c r="N98" s="613"/>
      <c r="O98" s="467"/>
      <c r="P98" s="465"/>
      <c r="Q98" s="466"/>
      <c r="R98" s="467"/>
      <c r="S98" s="465"/>
      <c r="T98" s="466">
        <v>1</v>
      </c>
      <c r="U98" s="467"/>
      <c r="V98" s="465"/>
      <c r="W98" s="468">
        <v>1</v>
      </c>
      <c r="X98" s="219">
        <f>SUM(J98:L98)*H98</f>
        <v>0</v>
      </c>
      <c r="Y98" s="220">
        <f>SUM(O98:Q98)*H98</f>
        <v>0</v>
      </c>
      <c r="Z98" s="220">
        <f>SUM(R98:T98)*H98</f>
        <v>0.1</v>
      </c>
      <c r="AA98" s="220">
        <f>SUM(U98:W98)*H98</f>
        <v>0.1</v>
      </c>
      <c r="AB98" s="221">
        <f t="shared" si="6"/>
        <v>0.1</v>
      </c>
      <c r="AC98" s="858"/>
      <c r="AD98" s="575" t="s">
        <v>555</v>
      </c>
      <c r="AE98" s="861"/>
    </row>
    <row r="99" spans="1:31" ht="24.95" customHeight="1" x14ac:dyDescent="0.2">
      <c r="A99" s="838"/>
      <c r="B99" s="873"/>
      <c r="C99" s="877"/>
      <c r="D99" s="795"/>
      <c r="E99" s="795"/>
      <c r="F99" s="866"/>
      <c r="G99" s="798"/>
      <c r="H99" s="808"/>
      <c r="I99" s="251" t="s">
        <v>601</v>
      </c>
      <c r="J99" s="474"/>
      <c r="K99" s="475"/>
      <c r="L99" s="476"/>
      <c r="M99" s="633"/>
      <c r="N99" s="624" t="s">
        <v>1024</v>
      </c>
      <c r="O99" s="477"/>
      <c r="P99" s="475"/>
      <c r="Q99" s="476"/>
      <c r="R99" s="477"/>
      <c r="S99" s="475"/>
      <c r="T99" s="476"/>
      <c r="U99" s="477"/>
      <c r="V99" s="475"/>
      <c r="W99" s="478"/>
      <c r="X99" s="252">
        <f>SUM(J99:L99)*H98</f>
        <v>0</v>
      </c>
      <c r="Y99" s="253">
        <f>SUM(O99:Q99)*H98</f>
        <v>0</v>
      </c>
      <c r="Z99" s="253">
        <f>SUM(R99:T99)*H98</f>
        <v>0</v>
      </c>
      <c r="AA99" s="253">
        <f>SUM(U99:W99)*H98</f>
        <v>0</v>
      </c>
      <c r="AB99" s="254">
        <f t="shared" si="6"/>
        <v>0</v>
      </c>
      <c r="AC99" s="858"/>
      <c r="AD99" s="575" t="s">
        <v>555</v>
      </c>
      <c r="AE99" s="861"/>
    </row>
    <row r="100" spans="1:31" ht="24.95" customHeight="1" x14ac:dyDescent="0.2">
      <c r="A100" s="838"/>
      <c r="B100" s="873"/>
      <c r="C100" s="877"/>
      <c r="D100" s="795"/>
      <c r="E100" s="795"/>
      <c r="F100" s="866"/>
      <c r="G100" s="798" t="s">
        <v>994</v>
      </c>
      <c r="H100" s="808">
        <v>0.1</v>
      </c>
      <c r="I100" s="227" t="s">
        <v>600</v>
      </c>
      <c r="J100" s="464"/>
      <c r="K100" s="465"/>
      <c r="L100" s="466"/>
      <c r="M100" s="613"/>
      <c r="N100" s="613"/>
      <c r="O100" s="467"/>
      <c r="P100" s="465"/>
      <c r="Q100" s="466"/>
      <c r="R100" s="467"/>
      <c r="S100" s="465"/>
      <c r="T100" s="466"/>
      <c r="U100" s="467"/>
      <c r="V100" s="465"/>
      <c r="W100" s="468">
        <v>1</v>
      </c>
      <c r="X100" s="219">
        <f>SUM(J100:L100)*H100</f>
        <v>0</v>
      </c>
      <c r="Y100" s="220">
        <f>SUM(O100:Q100)*H100</f>
        <v>0</v>
      </c>
      <c r="Z100" s="220">
        <f>SUM(R100:T100)*H100</f>
        <v>0</v>
      </c>
      <c r="AA100" s="220">
        <f>SUM(U100:W100)*H100</f>
        <v>0.1</v>
      </c>
      <c r="AB100" s="221">
        <f t="shared" si="6"/>
        <v>0.1</v>
      </c>
      <c r="AC100" s="858"/>
      <c r="AD100" s="575" t="s">
        <v>555</v>
      </c>
      <c r="AE100" s="861"/>
    </row>
    <row r="101" spans="1:31" ht="24.95" customHeight="1" x14ac:dyDescent="0.2">
      <c r="A101" s="838"/>
      <c r="B101" s="873"/>
      <c r="C101" s="877"/>
      <c r="D101" s="795"/>
      <c r="E101" s="795"/>
      <c r="F101" s="866"/>
      <c r="G101" s="798"/>
      <c r="H101" s="808"/>
      <c r="I101" s="251" t="s">
        <v>601</v>
      </c>
      <c r="J101" s="474"/>
      <c r="K101" s="475"/>
      <c r="L101" s="476"/>
      <c r="M101" s="633"/>
      <c r="N101" s="624" t="s">
        <v>1024</v>
      </c>
      <c r="O101" s="477"/>
      <c r="P101" s="475"/>
      <c r="Q101" s="476"/>
      <c r="R101" s="477"/>
      <c r="S101" s="475"/>
      <c r="T101" s="476"/>
      <c r="U101" s="477"/>
      <c r="V101" s="475"/>
      <c r="W101" s="478"/>
      <c r="X101" s="252">
        <f>SUM(J101:L101)*H100</f>
        <v>0</v>
      </c>
      <c r="Y101" s="253">
        <f>SUM(O101:Q101)*H100</f>
        <v>0</v>
      </c>
      <c r="Z101" s="253">
        <f>SUM(R101:T101)*H100</f>
        <v>0</v>
      </c>
      <c r="AA101" s="253">
        <f>SUM(U101:W101)*H100</f>
        <v>0</v>
      </c>
      <c r="AB101" s="254">
        <f t="shared" si="6"/>
        <v>0</v>
      </c>
      <c r="AC101" s="858"/>
      <c r="AD101" s="575" t="s">
        <v>555</v>
      </c>
      <c r="AE101" s="861"/>
    </row>
    <row r="102" spans="1:31" ht="24.95" customHeight="1" x14ac:dyDescent="0.2">
      <c r="A102" s="838"/>
      <c r="B102" s="873"/>
      <c r="C102" s="877"/>
      <c r="D102" s="795"/>
      <c r="E102" s="795"/>
      <c r="F102" s="866"/>
      <c r="G102" s="798" t="s">
        <v>648</v>
      </c>
      <c r="H102" s="808">
        <v>0.2</v>
      </c>
      <c r="I102" s="227" t="s">
        <v>600</v>
      </c>
      <c r="J102" s="464"/>
      <c r="K102" s="465"/>
      <c r="L102" s="466"/>
      <c r="M102" s="613"/>
      <c r="N102" s="613"/>
      <c r="O102" s="467"/>
      <c r="P102" s="465"/>
      <c r="Q102" s="466"/>
      <c r="R102" s="467"/>
      <c r="S102" s="465"/>
      <c r="T102" s="466"/>
      <c r="U102" s="467"/>
      <c r="V102" s="465"/>
      <c r="W102" s="468">
        <v>1</v>
      </c>
      <c r="X102" s="219">
        <f>SUM(J102:L102)*H102</f>
        <v>0</v>
      </c>
      <c r="Y102" s="220">
        <f>SUM(O102:Q102)*H102</f>
        <v>0</v>
      </c>
      <c r="Z102" s="220">
        <f>SUM(R102:T102)*H102</f>
        <v>0</v>
      </c>
      <c r="AA102" s="220">
        <f>SUM(U102:W102)*H102</f>
        <v>0.2</v>
      </c>
      <c r="AB102" s="221">
        <f t="shared" si="6"/>
        <v>0.2</v>
      </c>
      <c r="AC102" s="858"/>
      <c r="AD102" s="575" t="s">
        <v>555</v>
      </c>
      <c r="AE102" s="861"/>
    </row>
    <row r="103" spans="1:31" ht="24.95" customHeight="1" thickBot="1" x14ac:dyDescent="0.25">
      <c r="A103" s="838"/>
      <c r="B103" s="873"/>
      <c r="C103" s="877"/>
      <c r="D103" s="795"/>
      <c r="E103" s="795"/>
      <c r="F103" s="866"/>
      <c r="G103" s="843"/>
      <c r="H103" s="840"/>
      <c r="I103" s="255" t="s">
        <v>601</v>
      </c>
      <c r="J103" s="479"/>
      <c r="K103" s="480"/>
      <c r="L103" s="481"/>
      <c r="M103" s="614"/>
      <c r="N103" s="614" t="s">
        <v>1024</v>
      </c>
      <c r="O103" s="482"/>
      <c r="P103" s="480"/>
      <c r="Q103" s="481"/>
      <c r="R103" s="482"/>
      <c r="S103" s="480"/>
      <c r="T103" s="481"/>
      <c r="U103" s="482"/>
      <c r="V103" s="480"/>
      <c r="W103" s="483"/>
      <c r="X103" s="259">
        <f>SUM(J103:L103)*H102</f>
        <v>0</v>
      </c>
      <c r="Y103" s="260">
        <f>SUM(O103:Q103)*H102</f>
        <v>0</v>
      </c>
      <c r="Z103" s="260">
        <f>SUM(R103:T103)*H102</f>
        <v>0</v>
      </c>
      <c r="AA103" s="260">
        <f>SUM(U103:W103)*H102</f>
        <v>0</v>
      </c>
      <c r="AB103" s="261">
        <f t="shared" si="6"/>
        <v>0</v>
      </c>
      <c r="AC103" s="858"/>
      <c r="AD103" s="575" t="s">
        <v>555</v>
      </c>
      <c r="AE103" s="861"/>
    </row>
    <row r="104" spans="1:31" ht="24.95" customHeight="1" x14ac:dyDescent="0.2">
      <c r="A104" s="838"/>
      <c r="B104" s="873"/>
      <c r="C104" s="829" t="s">
        <v>11</v>
      </c>
      <c r="D104" s="834" t="s">
        <v>198</v>
      </c>
      <c r="E104" s="805" t="s">
        <v>423</v>
      </c>
      <c r="F104" s="805" t="s">
        <v>199</v>
      </c>
      <c r="G104" s="836" t="s">
        <v>649</v>
      </c>
      <c r="H104" s="807">
        <v>0.3</v>
      </c>
      <c r="I104" s="226" t="s">
        <v>600</v>
      </c>
      <c r="J104" s="459"/>
      <c r="K104" s="460"/>
      <c r="L104" s="461">
        <v>0.05</v>
      </c>
      <c r="M104" s="612"/>
      <c r="N104" s="623"/>
      <c r="O104" s="462"/>
      <c r="P104" s="460"/>
      <c r="Q104" s="461">
        <v>1</v>
      </c>
      <c r="R104" s="462"/>
      <c r="S104" s="460"/>
      <c r="T104" s="461">
        <v>1</v>
      </c>
      <c r="U104" s="462"/>
      <c r="V104" s="460"/>
      <c r="W104" s="463">
        <v>1</v>
      </c>
      <c r="X104" s="216">
        <f>SUM(J104:L104)*H104</f>
        <v>1.4999999999999999E-2</v>
      </c>
      <c r="Y104" s="217">
        <f>SUM(O104:Q104)*H104</f>
        <v>0.3</v>
      </c>
      <c r="Z104" s="217">
        <f>SUM(R104:T104)*H104</f>
        <v>0.3</v>
      </c>
      <c r="AA104" s="217">
        <f>SUM(U104:W104)*H104</f>
        <v>0.3</v>
      </c>
      <c r="AB104" s="218">
        <f t="shared" ref="AB104:AB125" si="7">MAX(X104:AA104)</f>
        <v>0.3</v>
      </c>
      <c r="AC104" s="857" t="s">
        <v>201</v>
      </c>
      <c r="AD104" s="574" t="s">
        <v>559</v>
      </c>
      <c r="AE104" s="860">
        <v>16</v>
      </c>
    </row>
    <row r="105" spans="1:31" ht="24.95" customHeight="1" x14ac:dyDescent="0.2">
      <c r="A105" s="838"/>
      <c r="B105" s="873"/>
      <c r="C105" s="830"/>
      <c r="D105" s="835"/>
      <c r="E105" s="795"/>
      <c r="F105" s="795"/>
      <c r="G105" s="798"/>
      <c r="H105" s="808"/>
      <c r="I105" s="251" t="s">
        <v>601</v>
      </c>
      <c r="J105" s="474"/>
      <c r="K105" s="475"/>
      <c r="L105" s="476">
        <v>0.05</v>
      </c>
      <c r="M105" s="611"/>
      <c r="N105" s="624">
        <f>H104*L105</f>
        <v>1.4999999999999999E-2</v>
      </c>
      <c r="O105" s="477"/>
      <c r="P105" s="475"/>
      <c r="Q105" s="476"/>
      <c r="R105" s="477"/>
      <c r="S105" s="475"/>
      <c r="T105" s="476"/>
      <c r="U105" s="477"/>
      <c r="V105" s="475"/>
      <c r="W105" s="478"/>
      <c r="X105" s="252">
        <f>SUM(J105:L105)*H104</f>
        <v>1.4999999999999999E-2</v>
      </c>
      <c r="Y105" s="253">
        <f>SUM(O105:Q105)*H104</f>
        <v>0</v>
      </c>
      <c r="Z105" s="253">
        <f>SUM(R105:T105)*H104</f>
        <v>0</v>
      </c>
      <c r="AA105" s="253">
        <f>SUM(U105:W105)*H104</f>
        <v>0</v>
      </c>
      <c r="AB105" s="254">
        <f t="shared" si="7"/>
        <v>1.4999999999999999E-2</v>
      </c>
      <c r="AC105" s="858"/>
      <c r="AD105" s="575" t="s">
        <v>559</v>
      </c>
      <c r="AE105" s="861"/>
    </row>
    <row r="106" spans="1:31" ht="24.95" customHeight="1" x14ac:dyDescent="0.2">
      <c r="A106" s="838"/>
      <c r="B106" s="873"/>
      <c r="C106" s="830"/>
      <c r="D106" s="835"/>
      <c r="E106" s="795"/>
      <c r="F106" s="795"/>
      <c r="G106" s="798" t="s">
        <v>650</v>
      </c>
      <c r="H106" s="808">
        <v>0.3</v>
      </c>
      <c r="I106" s="227" t="s">
        <v>600</v>
      </c>
      <c r="J106" s="464"/>
      <c r="K106" s="465"/>
      <c r="L106" s="466"/>
      <c r="M106" s="613"/>
      <c r="N106" s="625"/>
      <c r="O106" s="467"/>
      <c r="P106" s="465"/>
      <c r="Q106" s="466">
        <v>0.5</v>
      </c>
      <c r="R106" s="467"/>
      <c r="S106" s="465"/>
      <c r="T106" s="466">
        <v>1</v>
      </c>
      <c r="U106" s="467"/>
      <c r="V106" s="465"/>
      <c r="W106" s="468">
        <v>1</v>
      </c>
      <c r="X106" s="219">
        <f>SUM(J106:L106)*H106</f>
        <v>0</v>
      </c>
      <c r="Y106" s="220">
        <f>SUM(O106:Q106)*H106</f>
        <v>0.15</v>
      </c>
      <c r="Z106" s="220">
        <f>SUM(R106:T106)*H106</f>
        <v>0.3</v>
      </c>
      <c r="AA106" s="220">
        <f>SUM(U106:W106)*H106</f>
        <v>0.3</v>
      </c>
      <c r="AB106" s="221">
        <f t="shared" si="7"/>
        <v>0.3</v>
      </c>
      <c r="AC106" s="858"/>
      <c r="AD106" s="575" t="s">
        <v>559</v>
      </c>
      <c r="AE106" s="861"/>
    </row>
    <row r="107" spans="1:31" ht="24.95" customHeight="1" x14ac:dyDescent="0.2">
      <c r="A107" s="838"/>
      <c r="B107" s="873"/>
      <c r="C107" s="830"/>
      <c r="D107" s="835"/>
      <c r="E107" s="795"/>
      <c r="F107" s="795"/>
      <c r="G107" s="798"/>
      <c r="H107" s="808"/>
      <c r="I107" s="251" t="s">
        <v>601</v>
      </c>
      <c r="J107" s="474"/>
      <c r="K107" s="475"/>
      <c r="L107" s="476"/>
      <c r="M107" s="611"/>
      <c r="N107" s="624" t="s">
        <v>1024</v>
      </c>
      <c r="O107" s="477"/>
      <c r="P107" s="475"/>
      <c r="Q107" s="476"/>
      <c r="R107" s="477"/>
      <c r="S107" s="475"/>
      <c r="T107" s="476"/>
      <c r="U107" s="477"/>
      <c r="V107" s="475"/>
      <c r="W107" s="478"/>
      <c r="X107" s="252">
        <f>SUM(J107:L107)*H106</f>
        <v>0</v>
      </c>
      <c r="Y107" s="253">
        <f>SUM(O107:Q107)*H106</f>
        <v>0</v>
      </c>
      <c r="Z107" s="253">
        <f>SUM(R107:T107)*H106</f>
        <v>0</v>
      </c>
      <c r="AA107" s="253">
        <f>SUM(U107:W107)*H106</f>
        <v>0</v>
      </c>
      <c r="AB107" s="254">
        <f t="shared" si="7"/>
        <v>0</v>
      </c>
      <c r="AC107" s="858"/>
      <c r="AD107" s="575" t="s">
        <v>559</v>
      </c>
      <c r="AE107" s="861"/>
    </row>
    <row r="108" spans="1:31" ht="24.95" customHeight="1" x14ac:dyDescent="0.2">
      <c r="A108" s="838"/>
      <c r="B108" s="873"/>
      <c r="C108" s="830"/>
      <c r="D108" s="835"/>
      <c r="E108" s="795"/>
      <c r="F108" s="795"/>
      <c r="G108" s="798" t="s">
        <v>651</v>
      </c>
      <c r="H108" s="808">
        <v>0.4</v>
      </c>
      <c r="I108" s="227" t="s">
        <v>600</v>
      </c>
      <c r="J108" s="464"/>
      <c r="K108" s="465"/>
      <c r="L108" s="466"/>
      <c r="M108" s="613"/>
      <c r="N108" s="625"/>
      <c r="O108" s="467"/>
      <c r="P108" s="465"/>
      <c r="Q108" s="466">
        <v>0.5</v>
      </c>
      <c r="R108" s="467"/>
      <c r="S108" s="465"/>
      <c r="T108" s="466">
        <v>1</v>
      </c>
      <c r="U108" s="467"/>
      <c r="V108" s="465"/>
      <c r="W108" s="468">
        <v>1</v>
      </c>
      <c r="X108" s="219">
        <f>SUM(J108:L108)*H108</f>
        <v>0</v>
      </c>
      <c r="Y108" s="220">
        <f>SUM(O108:Q108)*H108</f>
        <v>0.2</v>
      </c>
      <c r="Z108" s="220">
        <f>SUM(R108:T108)*H108</f>
        <v>0.4</v>
      </c>
      <c r="AA108" s="220">
        <f>SUM(U108:W108)*H108</f>
        <v>0.4</v>
      </c>
      <c r="AB108" s="221">
        <f t="shared" si="7"/>
        <v>0.4</v>
      </c>
      <c r="AC108" s="858"/>
      <c r="AD108" s="575" t="s">
        <v>559</v>
      </c>
      <c r="AE108" s="861"/>
    </row>
    <row r="109" spans="1:31" ht="24.95" customHeight="1" thickBot="1" x14ac:dyDescent="0.25">
      <c r="A109" s="838"/>
      <c r="B109" s="873"/>
      <c r="C109" s="831"/>
      <c r="D109" s="835"/>
      <c r="E109" s="795"/>
      <c r="F109" s="795"/>
      <c r="G109" s="843"/>
      <c r="H109" s="840"/>
      <c r="I109" s="255" t="s">
        <v>601</v>
      </c>
      <c r="J109" s="479"/>
      <c r="K109" s="480"/>
      <c r="L109" s="481"/>
      <c r="M109" s="614"/>
      <c r="N109" s="622" t="s">
        <v>1024</v>
      </c>
      <c r="O109" s="482"/>
      <c r="P109" s="480"/>
      <c r="Q109" s="481"/>
      <c r="R109" s="482"/>
      <c r="S109" s="480"/>
      <c r="T109" s="481"/>
      <c r="U109" s="482"/>
      <c r="V109" s="480"/>
      <c r="W109" s="483"/>
      <c r="X109" s="259">
        <f>SUM(J109:L109)*H108</f>
        <v>0</v>
      </c>
      <c r="Y109" s="260">
        <f>SUM(O109:Q109)*H108</f>
        <v>0</v>
      </c>
      <c r="Z109" s="260">
        <f>SUM(R109:T109)*H108</f>
        <v>0</v>
      </c>
      <c r="AA109" s="260">
        <f>SUM(U109:W109)*H108</f>
        <v>0</v>
      </c>
      <c r="AB109" s="261">
        <f t="shared" si="7"/>
        <v>0</v>
      </c>
      <c r="AC109" s="859"/>
      <c r="AD109" s="575" t="s">
        <v>559</v>
      </c>
      <c r="AE109" s="861"/>
    </row>
    <row r="110" spans="1:31" ht="24.95" customHeight="1" x14ac:dyDescent="0.2">
      <c r="A110" s="838"/>
      <c r="B110" s="873"/>
      <c r="C110" s="831" t="s">
        <v>12</v>
      </c>
      <c r="D110" s="834" t="s">
        <v>204</v>
      </c>
      <c r="E110" s="805" t="s">
        <v>424</v>
      </c>
      <c r="F110" s="832" t="s">
        <v>200</v>
      </c>
      <c r="G110" s="836" t="s">
        <v>995</v>
      </c>
      <c r="H110" s="807">
        <v>0.3</v>
      </c>
      <c r="I110" s="226" t="s">
        <v>600</v>
      </c>
      <c r="J110" s="459"/>
      <c r="K110" s="460"/>
      <c r="L110" s="461">
        <v>0.1</v>
      </c>
      <c r="M110" s="612"/>
      <c r="N110" s="623"/>
      <c r="O110" s="462"/>
      <c r="P110" s="460"/>
      <c r="Q110" s="461">
        <v>0.3</v>
      </c>
      <c r="R110" s="462"/>
      <c r="S110" s="460"/>
      <c r="T110" s="461">
        <v>1</v>
      </c>
      <c r="U110" s="462"/>
      <c r="V110" s="460"/>
      <c r="W110" s="463">
        <v>1</v>
      </c>
      <c r="X110" s="216">
        <f>SUM(J110:L110)*H110</f>
        <v>0.03</v>
      </c>
      <c r="Y110" s="217">
        <f>SUM(O110:Q110)*H110</f>
        <v>0.09</v>
      </c>
      <c r="Z110" s="217">
        <f>SUM(R110:T110)*H110</f>
        <v>0.3</v>
      </c>
      <c r="AA110" s="217">
        <f>SUM(U110:W110)*H110</f>
        <v>0.3</v>
      </c>
      <c r="AB110" s="218">
        <f t="shared" si="7"/>
        <v>0.3</v>
      </c>
      <c r="AC110" s="858" t="s">
        <v>201</v>
      </c>
      <c r="AD110" s="575" t="s">
        <v>559</v>
      </c>
      <c r="AE110" s="860">
        <v>17</v>
      </c>
    </row>
    <row r="111" spans="1:31" ht="24.95" customHeight="1" x14ac:dyDescent="0.2">
      <c r="A111" s="838"/>
      <c r="B111" s="874"/>
      <c r="C111" s="877"/>
      <c r="D111" s="835"/>
      <c r="E111" s="795"/>
      <c r="F111" s="833"/>
      <c r="G111" s="798"/>
      <c r="H111" s="808"/>
      <c r="I111" s="251" t="s">
        <v>601</v>
      </c>
      <c r="J111" s="474"/>
      <c r="K111" s="475"/>
      <c r="L111" s="476">
        <v>0.16</v>
      </c>
      <c r="M111" s="611"/>
      <c r="N111" s="624">
        <f>H110*L111</f>
        <v>4.8000000000000001E-2</v>
      </c>
      <c r="O111" s="477"/>
      <c r="P111" s="475"/>
      <c r="Q111" s="476"/>
      <c r="R111" s="477"/>
      <c r="S111" s="475"/>
      <c r="T111" s="476"/>
      <c r="U111" s="477"/>
      <c r="V111" s="475"/>
      <c r="W111" s="478"/>
      <c r="X111" s="252">
        <f>SUM(J111:L111)*H110</f>
        <v>4.8000000000000001E-2</v>
      </c>
      <c r="Y111" s="253">
        <f>SUM(O111:Q111)*H110</f>
        <v>0</v>
      </c>
      <c r="Z111" s="253">
        <f>SUM(R111:T111)*H110</f>
        <v>0</v>
      </c>
      <c r="AA111" s="253">
        <f>SUM(U111:W111)*H110</f>
        <v>0</v>
      </c>
      <c r="AB111" s="254">
        <f t="shared" si="7"/>
        <v>4.8000000000000001E-2</v>
      </c>
      <c r="AC111" s="858"/>
      <c r="AD111" s="575" t="s">
        <v>559</v>
      </c>
      <c r="AE111" s="861"/>
    </row>
    <row r="112" spans="1:31" ht="24.95" customHeight="1" x14ac:dyDescent="0.2">
      <c r="A112" s="838"/>
      <c r="B112" s="874"/>
      <c r="C112" s="877"/>
      <c r="D112" s="835"/>
      <c r="E112" s="795"/>
      <c r="F112" s="833"/>
      <c r="G112" s="798" t="s">
        <v>652</v>
      </c>
      <c r="H112" s="808">
        <v>0.1</v>
      </c>
      <c r="I112" s="227" t="s">
        <v>600</v>
      </c>
      <c r="J112" s="464"/>
      <c r="K112" s="465"/>
      <c r="L112" s="466"/>
      <c r="M112" s="613"/>
      <c r="N112" s="625"/>
      <c r="O112" s="467"/>
      <c r="P112" s="465"/>
      <c r="Q112" s="466">
        <v>0.2</v>
      </c>
      <c r="R112" s="467"/>
      <c r="S112" s="465"/>
      <c r="T112" s="466">
        <v>1</v>
      </c>
      <c r="U112" s="467"/>
      <c r="V112" s="465"/>
      <c r="W112" s="468">
        <v>1</v>
      </c>
      <c r="X112" s="219">
        <f>SUM(J112:L112)*H112</f>
        <v>0</v>
      </c>
      <c r="Y112" s="220">
        <f>SUM(O112:Q112)*H112</f>
        <v>2.0000000000000004E-2</v>
      </c>
      <c r="Z112" s="220">
        <f>SUM(R112:T112)*H112</f>
        <v>0.1</v>
      </c>
      <c r="AA112" s="220">
        <f>SUM(U112:W112)*H112</f>
        <v>0.1</v>
      </c>
      <c r="AB112" s="221">
        <f t="shared" si="7"/>
        <v>0.1</v>
      </c>
      <c r="AC112" s="858"/>
      <c r="AD112" s="575" t="s">
        <v>559</v>
      </c>
      <c r="AE112" s="861"/>
    </row>
    <row r="113" spans="1:31" ht="24.95" customHeight="1" x14ac:dyDescent="0.2">
      <c r="A113" s="838"/>
      <c r="B113" s="874"/>
      <c r="C113" s="877"/>
      <c r="D113" s="835"/>
      <c r="E113" s="795"/>
      <c r="F113" s="833"/>
      <c r="G113" s="798"/>
      <c r="H113" s="808"/>
      <c r="I113" s="251" t="s">
        <v>601</v>
      </c>
      <c r="J113" s="474"/>
      <c r="K113" s="475"/>
      <c r="L113" s="476"/>
      <c r="M113" s="611"/>
      <c r="N113" s="624" t="s">
        <v>1024</v>
      </c>
      <c r="O113" s="477"/>
      <c r="P113" s="475"/>
      <c r="Q113" s="476"/>
      <c r="R113" s="477"/>
      <c r="S113" s="475"/>
      <c r="T113" s="476"/>
      <c r="U113" s="477"/>
      <c r="V113" s="475"/>
      <c r="W113" s="478"/>
      <c r="X113" s="252">
        <f>SUM(J113:L113)*H112</f>
        <v>0</v>
      </c>
      <c r="Y113" s="253">
        <f>SUM(O113:Q113)*H112</f>
        <v>0</v>
      </c>
      <c r="Z113" s="253">
        <f>SUM(R113:T113)*H112</f>
        <v>0</v>
      </c>
      <c r="AA113" s="253">
        <f>SUM(U113:W113)*H112</f>
        <v>0</v>
      </c>
      <c r="AB113" s="254">
        <f t="shared" si="7"/>
        <v>0</v>
      </c>
      <c r="AC113" s="858"/>
      <c r="AD113" s="575" t="s">
        <v>559</v>
      </c>
      <c r="AE113" s="861"/>
    </row>
    <row r="114" spans="1:31" ht="24.95" customHeight="1" x14ac:dyDescent="0.2">
      <c r="A114" s="838"/>
      <c r="B114" s="874"/>
      <c r="C114" s="877"/>
      <c r="D114" s="835"/>
      <c r="E114" s="795"/>
      <c r="F114" s="833"/>
      <c r="G114" s="798" t="s">
        <v>653</v>
      </c>
      <c r="H114" s="808">
        <v>0.3</v>
      </c>
      <c r="I114" s="227" t="s">
        <v>600</v>
      </c>
      <c r="J114" s="464"/>
      <c r="K114" s="465"/>
      <c r="L114" s="466"/>
      <c r="M114" s="613"/>
      <c r="N114" s="625"/>
      <c r="O114" s="467"/>
      <c r="P114" s="465"/>
      <c r="Q114" s="466"/>
      <c r="R114" s="467"/>
      <c r="S114" s="465"/>
      <c r="T114" s="466">
        <v>0.2</v>
      </c>
      <c r="U114" s="467"/>
      <c r="V114" s="465"/>
      <c r="W114" s="468">
        <v>1</v>
      </c>
      <c r="X114" s="219">
        <f>SUM(J114:L114)*H114</f>
        <v>0</v>
      </c>
      <c r="Y114" s="220">
        <f>SUM(O114:Q114)*H114</f>
        <v>0</v>
      </c>
      <c r="Z114" s="220">
        <f>SUM(R114:T114)*H114</f>
        <v>0.06</v>
      </c>
      <c r="AA114" s="220">
        <f>SUM(U114:W114)*H114</f>
        <v>0.3</v>
      </c>
      <c r="AB114" s="221">
        <f t="shared" si="7"/>
        <v>0.3</v>
      </c>
      <c r="AC114" s="858"/>
      <c r="AD114" s="575" t="s">
        <v>559</v>
      </c>
      <c r="AE114" s="861"/>
    </row>
    <row r="115" spans="1:31" ht="24.95" customHeight="1" x14ac:dyDescent="0.2">
      <c r="A115" s="838"/>
      <c r="B115" s="874"/>
      <c r="C115" s="877"/>
      <c r="D115" s="835"/>
      <c r="E115" s="795"/>
      <c r="F115" s="833"/>
      <c r="G115" s="798"/>
      <c r="H115" s="808"/>
      <c r="I115" s="251" t="s">
        <v>601</v>
      </c>
      <c r="J115" s="474"/>
      <c r="K115" s="475"/>
      <c r="L115" s="476"/>
      <c r="M115" s="611"/>
      <c r="N115" s="624" t="s">
        <v>1024</v>
      </c>
      <c r="O115" s="477"/>
      <c r="P115" s="475"/>
      <c r="Q115" s="476"/>
      <c r="R115" s="477"/>
      <c r="S115" s="475"/>
      <c r="T115" s="476"/>
      <c r="U115" s="477"/>
      <c r="V115" s="475"/>
      <c r="W115" s="478"/>
      <c r="X115" s="252">
        <f>SUM(J115:L115)*H114</f>
        <v>0</v>
      </c>
      <c r="Y115" s="253">
        <f>SUM(O115:Q115)*H114</f>
        <v>0</v>
      </c>
      <c r="Z115" s="253">
        <f>SUM(R115:T115)*H114</f>
        <v>0</v>
      </c>
      <c r="AA115" s="253">
        <f>SUM(U115:W115)*H114</f>
        <v>0</v>
      </c>
      <c r="AB115" s="254">
        <f t="shared" si="7"/>
        <v>0</v>
      </c>
      <c r="AC115" s="858"/>
      <c r="AD115" s="575" t="s">
        <v>559</v>
      </c>
      <c r="AE115" s="861"/>
    </row>
    <row r="116" spans="1:31" ht="24.95" customHeight="1" x14ac:dyDescent="0.2">
      <c r="A116" s="838"/>
      <c r="B116" s="874"/>
      <c r="C116" s="877"/>
      <c r="D116" s="835"/>
      <c r="E116" s="795"/>
      <c r="F116" s="833"/>
      <c r="G116" s="798" t="s">
        <v>654</v>
      </c>
      <c r="H116" s="808">
        <v>0.3</v>
      </c>
      <c r="I116" s="227" t="s">
        <v>600</v>
      </c>
      <c r="J116" s="464"/>
      <c r="K116" s="465"/>
      <c r="L116" s="466"/>
      <c r="M116" s="613"/>
      <c r="N116" s="625"/>
      <c r="O116" s="467"/>
      <c r="P116" s="465"/>
      <c r="Q116" s="466"/>
      <c r="R116" s="467"/>
      <c r="S116" s="465"/>
      <c r="T116" s="466"/>
      <c r="U116" s="467"/>
      <c r="V116" s="465"/>
      <c r="W116" s="468">
        <v>1</v>
      </c>
      <c r="X116" s="219">
        <f>SUM(J116:L116)*H116</f>
        <v>0</v>
      </c>
      <c r="Y116" s="220">
        <f>SUM(O116:Q116)*H116</f>
        <v>0</v>
      </c>
      <c r="Z116" s="220">
        <f>SUM(R116:T116)*H116</f>
        <v>0</v>
      </c>
      <c r="AA116" s="220">
        <f>SUM(U116:W116)*H116</f>
        <v>0.3</v>
      </c>
      <c r="AB116" s="221">
        <f t="shared" si="7"/>
        <v>0.3</v>
      </c>
      <c r="AC116" s="858"/>
      <c r="AD116" s="575" t="s">
        <v>559</v>
      </c>
      <c r="AE116" s="861"/>
    </row>
    <row r="117" spans="1:31" ht="24.95" customHeight="1" thickBot="1" x14ac:dyDescent="0.25">
      <c r="A117" s="838"/>
      <c r="B117" s="874"/>
      <c r="C117" s="877"/>
      <c r="D117" s="835"/>
      <c r="E117" s="795"/>
      <c r="F117" s="833"/>
      <c r="G117" s="843"/>
      <c r="H117" s="840"/>
      <c r="I117" s="255" t="s">
        <v>601</v>
      </c>
      <c r="J117" s="479"/>
      <c r="K117" s="480"/>
      <c r="L117" s="481"/>
      <c r="M117" s="614"/>
      <c r="N117" s="622" t="s">
        <v>1024</v>
      </c>
      <c r="O117" s="482"/>
      <c r="P117" s="480"/>
      <c r="Q117" s="481"/>
      <c r="R117" s="482"/>
      <c r="S117" s="480"/>
      <c r="T117" s="481"/>
      <c r="U117" s="482"/>
      <c r="V117" s="480"/>
      <c r="W117" s="483"/>
      <c r="X117" s="259">
        <f>SUM(J117:L117)*H116</f>
        <v>0</v>
      </c>
      <c r="Y117" s="260">
        <f>SUM(O117:Q117)*H116</f>
        <v>0</v>
      </c>
      <c r="Z117" s="260">
        <f>SUM(R117:T117)*H116</f>
        <v>0</v>
      </c>
      <c r="AA117" s="260">
        <f>SUM(U117:W117)*H116</f>
        <v>0</v>
      </c>
      <c r="AB117" s="261">
        <f t="shared" si="7"/>
        <v>0</v>
      </c>
      <c r="AC117" s="858"/>
      <c r="AD117" s="575" t="s">
        <v>559</v>
      </c>
      <c r="AE117" s="861"/>
    </row>
    <row r="118" spans="1:31" ht="24.95" customHeight="1" x14ac:dyDescent="0.2">
      <c r="A118" s="838"/>
      <c r="B118" s="874"/>
      <c r="C118" s="877"/>
      <c r="D118" s="834" t="s">
        <v>205</v>
      </c>
      <c r="E118" s="805" t="s">
        <v>202</v>
      </c>
      <c r="F118" s="882" t="s">
        <v>203</v>
      </c>
      <c r="G118" s="883" t="s">
        <v>655</v>
      </c>
      <c r="H118" s="807">
        <v>0.3</v>
      </c>
      <c r="I118" s="226" t="s">
        <v>600</v>
      </c>
      <c r="J118" s="459"/>
      <c r="K118" s="460"/>
      <c r="L118" s="461">
        <v>0.05</v>
      </c>
      <c r="M118" s="612"/>
      <c r="N118" s="623"/>
      <c r="O118" s="462"/>
      <c r="P118" s="460"/>
      <c r="Q118" s="461">
        <v>0.15</v>
      </c>
      <c r="R118" s="462"/>
      <c r="S118" s="460"/>
      <c r="T118" s="461">
        <v>0.25</v>
      </c>
      <c r="U118" s="462"/>
      <c r="V118" s="460"/>
      <c r="W118" s="463">
        <v>1</v>
      </c>
      <c r="X118" s="216">
        <f>SUM(J118:L118)*H118</f>
        <v>1.4999999999999999E-2</v>
      </c>
      <c r="Y118" s="217">
        <f>SUM(O118:Q118)*H118</f>
        <v>4.4999999999999998E-2</v>
      </c>
      <c r="Z118" s="217">
        <f>SUM(R118:T118)*H118</f>
        <v>7.4999999999999997E-2</v>
      </c>
      <c r="AA118" s="217">
        <f>SUM(U118:W118)*H118</f>
        <v>0.3</v>
      </c>
      <c r="AB118" s="218">
        <f t="shared" si="7"/>
        <v>0.3</v>
      </c>
      <c r="AC118" s="878" t="s">
        <v>43</v>
      </c>
      <c r="AD118" s="575" t="s">
        <v>559</v>
      </c>
      <c r="AE118" s="860">
        <v>18</v>
      </c>
    </row>
    <row r="119" spans="1:31" ht="24.95" customHeight="1" x14ac:dyDescent="0.2">
      <c r="A119" s="838"/>
      <c r="B119" s="874"/>
      <c r="C119" s="877"/>
      <c r="D119" s="835"/>
      <c r="E119" s="795"/>
      <c r="F119" s="833"/>
      <c r="G119" s="798"/>
      <c r="H119" s="808"/>
      <c r="I119" s="251" t="s">
        <v>601</v>
      </c>
      <c r="J119" s="474"/>
      <c r="K119" s="475"/>
      <c r="L119" s="476">
        <v>0.05</v>
      </c>
      <c r="M119" s="611"/>
      <c r="N119" s="624">
        <f>H118*L119</f>
        <v>1.4999999999999999E-2</v>
      </c>
      <c r="O119" s="477"/>
      <c r="P119" s="475"/>
      <c r="Q119" s="476"/>
      <c r="R119" s="477"/>
      <c r="S119" s="475"/>
      <c r="T119" s="476"/>
      <c r="U119" s="477"/>
      <c r="V119" s="475"/>
      <c r="W119" s="478"/>
      <c r="X119" s="252">
        <f>SUM(J119:L119)*H118</f>
        <v>1.4999999999999999E-2</v>
      </c>
      <c r="Y119" s="253">
        <f>SUM(O119:Q119)*H118</f>
        <v>0</v>
      </c>
      <c r="Z119" s="253">
        <f>SUM(R119:T119)*H118</f>
        <v>0</v>
      </c>
      <c r="AA119" s="253">
        <f>SUM(U119:W119)*H118</f>
        <v>0</v>
      </c>
      <c r="AB119" s="254">
        <f t="shared" si="7"/>
        <v>1.4999999999999999E-2</v>
      </c>
      <c r="AC119" s="879"/>
      <c r="AD119" s="575" t="s">
        <v>559</v>
      </c>
      <c r="AE119" s="861"/>
    </row>
    <row r="120" spans="1:31" ht="24.95" customHeight="1" x14ac:dyDescent="0.2">
      <c r="A120" s="838"/>
      <c r="B120" s="874"/>
      <c r="C120" s="877"/>
      <c r="D120" s="835"/>
      <c r="E120" s="795"/>
      <c r="F120" s="833"/>
      <c r="G120" s="852" t="s">
        <v>656</v>
      </c>
      <c r="H120" s="808">
        <v>0.3</v>
      </c>
      <c r="I120" s="227" t="s">
        <v>600</v>
      </c>
      <c r="J120" s="464"/>
      <c r="K120" s="465"/>
      <c r="L120" s="466"/>
      <c r="M120" s="613"/>
      <c r="N120" s="625"/>
      <c r="O120" s="467"/>
      <c r="P120" s="465"/>
      <c r="Q120" s="466">
        <v>0.15</v>
      </c>
      <c r="R120" s="467"/>
      <c r="S120" s="465"/>
      <c r="T120" s="466">
        <v>0.25</v>
      </c>
      <c r="U120" s="467"/>
      <c r="V120" s="465"/>
      <c r="W120" s="468">
        <v>1</v>
      </c>
      <c r="X120" s="219">
        <f>SUM(J120:L120)*H120</f>
        <v>0</v>
      </c>
      <c r="Y120" s="220">
        <f>SUM(O120:Q120)*H120</f>
        <v>4.4999999999999998E-2</v>
      </c>
      <c r="Z120" s="220">
        <f>SUM(R120:T120)*H120</f>
        <v>7.4999999999999997E-2</v>
      </c>
      <c r="AA120" s="220">
        <f>SUM(U120:W120)*H120</f>
        <v>0.3</v>
      </c>
      <c r="AB120" s="221">
        <f t="shared" si="7"/>
        <v>0.3</v>
      </c>
      <c r="AC120" s="879"/>
      <c r="AD120" s="575" t="s">
        <v>559</v>
      </c>
      <c r="AE120" s="861"/>
    </row>
    <row r="121" spans="1:31" ht="24.95" customHeight="1" x14ac:dyDescent="0.2">
      <c r="A121" s="838"/>
      <c r="B121" s="874"/>
      <c r="C121" s="877"/>
      <c r="D121" s="835"/>
      <c r="E121" s="795"/>
      <c r="F121" s="833"/>
      <c r="G121" s="798"/>
      <c r="H121" s="808"/>
      <c r="I121" s="251" t="s">
        <v>601</v>
      </c>
      <c r="J121" s="474"/>
      <c r="K121" s="475"/>
      <c r="L121" s="476"/>
      <c r="M121" s="611"/>
      <c r="N121" s="624" t="s">
        <v>1024</v>
      </c>
      <c r="O121" s="477"/>
      <c r="P121" s="475"/>
      <c r="Q121" s="476"/>
      <c r="R121" s="477"/>
      <c r="S121" s="475"/>
      <c r="T121" s="476"/>
      <c r="U121" s="477"/>
      <c r="V121" s="475"/>
      <c r="W121" s="478"/>
      <c r="X121" s="252">
        <f>SUM(J121:L121)*H120</f>
        <v>0</v>
      </c>
      <c r="Y121" s="253">
        <f>SUM(O121:Q121)*H120</f>
        <v>0</v>
      </c>
      <c r="Z121" s="253">
        <f>SUM(R121:T121)*H120</f>
        <v>0</v>
      </c>
      <c r="AA121" s="253">
        <f>SUM(U121:W121)*H120</f>
        <v>0</v>
      </c>
      <c r="AB121" s="254">
        <f t="shared" si="7"/>
        <v>0</v>
      </c>
      <c r="AC121" s="879"/>
      <c r="AD121" s="575" t="s">
        <v>559</v>
      </c>
      <c r="AE121" s="861"/>
    </row>
    <row r="122" spans="1:31" ht="24.95" customHeight="1" x14ac:dyDescent="0.2">
      <c r="A122" s="838"/>
      <c r="B122" s="874"/>
      <c r="C122" s="877"/>
      <c r="D122" s="835"/>
      <c r="E122" s="795"/>
      <c r="F122" s="833"/>
      <c r="G122" s="852" t="s">
        <v>657</v>
      </c>
      <c r="H122" s="808">
        <v>0.2</v>
      </c>
      <c r="I122" s="227" t="s">
        <v>600</v>
      </c>
      <c r="J122" s="464"/>
      <c r="K122" s="465"/>
      <c r="L122" s="466"/>
      <c r="M122" s="613"/>
      <c r="N122" s="625"/>
      <c r="O122" s="467"/>
      <c r="P122" s="465"/>
      <c r="Q122" s="466"/>
      <c r="R122" s="467"/>
      <c r="S122" s="465"/>
      <c r="T122" s="466"/>
      <c r="U122" s="467"/>
      <c r="V122" s="465"/>
      <c r="W122" s="468">
        <v>1</v>
      </c>
      <c r="X122" s="219">
        <f>SUM(J122:L122)*H122</f>
        <v>0</v>
      </c>
      <c r="Y122" s="220">
        <f>SUM(O122:Q122)*H122</f>
        <v>0</v>
      </c>
      <c r="Z122" s="220">
        <f>SUM(R122:T122)*H122</f>
        <v>0</v>
      </c>
      <c r="AA122" s="220">
        <f>SUM(U122:W122)*H122</f>
        <v>0.2</v>
      </c>
      <c r="AB122" s="221">
        <f t="shared" si="7"/>
        <v>0.2</v>
      </c>
      <c r="AC122" s="879"/>
      <c r="AD122" s="575" t="s">
        <v>559</v>
      </c>
      <c r="AE122" s="861"/>
    </row>
    <row r="123" spans="1:31" ht="24.95" customHeight="1" x14ac:dyDescent="0.2">
      <c r="A123" s="838"/>
      <c r="B123" s="874"/>
      <c r="C123" s="877"/>
      <c r="D123" s="835"/>
      <c r="E123" s="795"/>
      <c r="F123" s="833"/>
      <c r="G123" s="798"/>
      <c r="H123" s="808"/>
      <c r="I123" s="251" t="s">
        <v>601</v>
      </c>
      <c r="J123" s="474"/>
      <c r="K123" s="475"/>
      <c r="L123" s="476"/>
      <c r="M123" s="611"/>
      <c r="N123" s="624" t="s">
        <v>1024</v>
      </c>
      <c r="O123" s="477"/>
      <c r="P123" s="475"/>
      <c r="Q123" s="476"/>
      <c r="R123" s="477"/>
      <c r="S123" s="475"/>
      <c r="T123" s="476"/>
      <c r="U123" s="477"/>
      <c r="V123" s="475"/>
      <c r="W123" s="478"/>
      <c r="X123" s="252">
        <f>SUM(J123:L123)*H122</f>
        <v>0</v>
      </c>
      <c r="Y123" s="253">
        <f>SUM(O123:Q123)*H122</f>
        <v>0</v>
      </c>
      <c r="Z123" s="253">
        <f>SUM(R123:T123)*H122</f>
        <v>0</v>
      </c>
      <c r="AA123" s="253">
        <f>SUM(U123:W123)*H122</f>
        <v>0</v>
      </c>
      <c r="AB123" s="254">
        <f t="shared" si="7"/>
        <v>0</v>
      </c>
      <c r="AC123" s="879"/>
      <c r="AD123" s="575" t="s">
        <v>559</v>
      </c>
      <c r="AE123" s="861"/>
    </row>
    <row r="124" spans="1:31" ht="24.95" customHeight="1" x14ac:dyDescent="0.2">
      <c r="A124" s="838"/>
      <c r="B124" s="874"/>
      <c r="C124" s="877"/>
      <c r="D124" s="835"/>
      <c r="E124" s="795"/>
      <c r="F124" s="833"/>
      <c r="G124" s="852" t="s">
        <v>658</v>
      </c>
      <c r="H124" s="808">
        <v>0.2</v>
      </c>
      <c r="I124" s="227" t="s">
        <v>600</v>
      </c>
      <c r="J124" s="464"/>
      <c r="K124" s="465"/>
      <c r="L124" s="466"/>
      <c r="M124" s="613"/>
      <c r="N124" s="625"/>
      <c r="O124" s="467"/>
      <c r="P124" s="465"/>
      <c r="Q124" s="466"/>
      <c r="R124" s="467"/>
      <c r="S124" s="465"/>
      <c r="T124" s="466"/>
      <c r="U124" s="467"/>
      <c r="V124" s="465"/>
      <c r="W124" s="468">
        <v>1</v>
      </c>
      <c r="X124" s="219">
        <f>SUM(J124:L124)*H124</f>
        <v>0</v>
      </c>
      <c r="Y124" s="220">
        <f>SUM(O124:Q124)*H124</f>
        <v>0</v>
      </c>
      <c r="Z124" s="220">
        <f>SUM(R124:T124)*H124</f>
        <v>0</v>
      </c>
      <c r="AA124" s="220">
        <f>SUM(U124:W124)*H124</f>
        <v>0.2</v>
      </c>
      <c r="AB124" s="221">
        <f t="shared" si="7"/>
        <v>0.2</v>
      </c>
      <c r="AC124" s="879"/>
      <c r="AD124" s="575" t="s">
        <v>559</v>
      </c>
      <c r="AE124" s="861"/>
    </row>
    <row r="125" spans="1:31" ht="24.95" customHeight="1" thickBot="1" x14ac:dyDescent="0.25">
      <c r="A125" s="838"/>
      <c r="B125" s="874"/>
      <c r="C125" s="877"/>
      <c r="D125" s="835"/>
      <c r="E125" s="795"/>
      <c r="F125" s="833"/>
      <c r="G125" s="843"/>
      <c r="H125" s="840"/>
      <c r="I125" s="255" t="s">
        <v>601</v>
      </c>
      <c r="J125" s="479"/>
      <c r="K125" s="480"/>
      <c r="L125" s="481"/>
      <c r="M125" s="614"/>
      <c r="N125" s="622" t="s">
        <v>1024</v>
      </c>
      <c r="O125" s="482"/>
      <c r="P125" s="480"/>
      <c r="Q125" s="481"/>
      <c r="R125" s="482"/>
      <c r="S125" s="480"/>
      <c r="T125" s="481"/>
      <c r="U125" s="482"/>
      <c r="V125" s="480"/>
      <c r="W125" s="483"/>
      <c r="X125" s="259">
        <f>SUM(J125:L125)*H124</f>
        <v>0</v>
      </c>
      <c r="Y125" s="260">
        <f>SUM(O125:Q125)*H124</f>
        <v>0</v>
      </c>
      <c r="Z125" s="260">
        <f>SUM(R125:T125)*H124</f>
        <v>0</v>
      </c>
      <c r="AA125" s="260">
        <f>SUM(U125:W125)*H124</f>
        <v>0</v>
      </c>
      <c r="AB125" s="261">
        <f t="shared" si="7"/>
        <v>0</v>
      </c>
      <c r="AC125" s="879"/>
      <c r="AD125" s="575" t="s">
        <v>559</v>
      </c>
      <c r="AE125" s="861"/>
    </row>
    <row r="126" spans="1:31" ht="24.95" customHeight="1" x14ac:dyDescent="0.2">
      <c r="A126" s="838"/>
      <c r="B126" s="891" t="s">
        <v>688</v>
      </c>
      <c r="C126" s="891" t="s">
        <v>41</v>
      </c>
      <c r="D126" s="893" t="s">
        <v>399</v>
      </c>
      <c r="E126" s="894" t="s">
        <v>427</v>
      </c>
      <c r="F126" s="894" t="s">
        <v>426</v>
      </c>
      <c r="G126" s="889" t="s">
        <v>659</v>
      </c>
      <c r="H126" s="890">
        <v>0.25</v>
      </c>
      <c r="I126" s="226" t="s">
        <v>600</v>
      </c>
      <c r="J126" s="521"/>
      <c r="K126" s="460"/>
      <c r="L126" s="461"/>
      <c r="M126" s="612"/>
      <c r="N126" s="462"/>
      <c r="O126" s="462"/>
      <c r="P126" s="460"/>
      <c r="Q126" s="461"/>
      <c r="R126" s="462"/>
      <c r="S126" s="460"/>
      <c r="T126" s="461"/>
      <c r="U126" s="462"/>
      <c r="V126" s="460"/>
      <c r="W126" s="463">
        <v>1</v>
      </c>
      <c r="X126" s="216">
        <f>SUM(J126:L126)*H126</f>
        <v>0</v>
      </c>
      <c r="Y126" s="217">
        <f>SUM(O126:Q126)*H126</f>
        <v>0</v>
      </c>
      <c r="Z126" s="217">
        <f>SUM(R126:T126)*H126</f>
        <v>0</v>
      </c>
      <c r="AA126" s="217">
        <f>SUM(U126:W126)*H126</f>
        <v>0.25</v>
      </c>
      <c r="AB126" s="218">
        <f t="shared" ref="AB126:AB151" si="8">MAX(X126:AA126)</f>
        <v>0.25</v>
      </c>
      <c r="AC126" s="884" t="s">
        <v>42</v>
      </c>
      <c r="AD126" s="576" t="s">
        <v>562</v>
      </c>
      <c r="AE126" s="860">
        <v>19</v>
      </c>
    </row>
    <row r="127" spans="1:31" ht="24.95" customHeight="1" x14ac:dyDescent="0.2">
      <c r="A127" s="838"/>
      <c r="B127" s="892"/>
      <c r="C127" s="892"/>
      <c r="D127" s="849"/>
      <c r="E127" s="887"/>
      <c r="F127" s="887"/>
      <c r="G127" s="848"/>
      <c r="H127" s="813"/>
      <c r="I127" s="251" t="s">
        <v>601</v>
      </c>
      <c r="J127" s="474"/>
      <c r="K127" s="475"/>
      <c r="L127" s="476"/>
      <c r="M127" s="611"/>
      <c r="N127" s="477">
        <f>H126*L127</f>
        <v>0</v>
      </c>
      <c r="O127" s="477"/>
      <c r="P127" s="475"/>
      <c r="Q127" s="476"/>
      <c r="R127" s="477"/>
      <c r="S127" s="475"/>
      <c r="T127" s="476"/>
      <c r="U127" s="477"/>
      <c r="V127" s="475"/>
      <c r="W127" s="478"/>
      <c r="X127" s="252">
        <f>SUM(J127:L127)*H126</f>
        <v>0</v>
      </c>
      <c r="Y127" s="253">
        <f>SUM(O127:Q127)*H126</f>
        <v>0</v>
      </c>
      <c r="Z127" s="253">
        <f>SUM(R127:T127)*H126</f>
        <v>0</v>
      </c>
      <c r="AA127" s="253">
        <f>SUM(U127:W127)*H126</f>
        <v>0</v>
      </c>
      <c r="AB127" s="254">
        <f t="shared" si="8"/>
        <v>0</v>
      </c>
      <c r="AC127" s="885"/>
      <c r="AD127" s="577" t="s">
        <v>562</v>
      </c>
      <c r="AE127" s="861"/>
    </row>
    <row r="128" spans="1:31" ht="24.95" customHeight="1" x14ac:dyDescent="0.2">
      <c r="A128" s="838"/>
      <c r="B128" s="892"/>
      <c r="C128" s="892"/>
      <c r="D128" s="849"/>
      <c r="E128" s="887"/>
      <c r="F128" s="887"/>
      <c r="G128" s="814" t="s">
        <v>660</v>
      </c>
      <c r="H128" s="813">
        <v>0.25</v>
      </c>
      <c r="I128" s="227" t="s">
        <v>600</v>
      </c>
      <c r="J128" s="464"/>
      <c r="K128" s="465"/>
      <c r="L128" s="466">
        <v>0.25</v>
      </c>
      <c r="M128" s="613"/>
      <c r="N128" s="467"/>
      <c r="O128" s="467"/>
      <c r="P128" s="465"/>
      <c r="Q128" s="466">
        <v>0.5</v>
      </c>
      <c r="R128" s="467"/>
      <c r="S128" s="465"/>
      <c r="T128" s="466">
        <v>0.75</v>
      </c>
      <c r="U128" s="467"/>
      <c r="V128" s="465"/>
      <c r="W128" s="468">
        <v>1</v>
      </c>
      <c r="X128" s="219">
        <f>SUM(J128:L128)*H128</f>
        <v>6.25E-2</v>
      </c>
      <c r="Y128" s="220">
        <f>SUM(O128:Q128)*H128</f>
        <v>0.125</v>
      </c>
      <c r="Z128" s="220">
        <f>SUM(R128:T128)*H128</f>
        <v>0.1875</v>
      </c>
      <c r="AA128" s="220">
        <f>SUM(U128:W128)*H128</f>
        <v>0.25</v>
      </c>
      <c r="AB128" s="221">
        <f t="shared" si="8"/>
        <v>0.25</v>
      </c>
      <c r="AC128" s="885"/>
      <c r="AD128" s="577" t="s">
        <v>562</v>
      </c>
      <c r="AE128" s="861"/>
    </row>
    <row r="129" spans="1:31" ht="24.95" customHeight="1" x14ac:dyDescent="0.2">
      <c r="A129" s="838"/>
      <c r="B129" s="892"/>
      <c r="C129" s="892"/>
      <c r="D129" s="849"/>
      <c r="E129" s="887"/>
      <c r="F129" s="887"/>
      <c r="G129" s="848"/>
      <c r="H129" s="813"/>
      <c r="I129" s="251" t="s">
        <v>601</v>
      </c>
      <c r="J129" s="474"/>
      <c r="K129" s="475"/>
      <c r="L129" s="476">
        <v>0.44</v>
      </c>
      <c r="M129" s="611"/>
      <c r="N129" s="477">
        <f>H128*L129</f>
        <v>0.11</v>
      </c>
      <c r="O129" s="477"/>
      <c r="P129" s="475"/>
      <c r="Q129" s="476"/>
      <c r="R129" s="477"/>
      <c r="S129" s="475"/>
      <c r="T129" s="476"/>
      <c r="U129" s="477"/>
      <c r="V129" s="475"/>
      <c r="W129" s="478"/>
      <c r="X129" s="252">
        <f>SUM(J129:L129)*H128</f>
        <v>0.11</v>
      </c>
      <c r="Y129" s="253">
        <f>SUM(O129:Q129)*H128</f>
        <v>0</v>
      </c>
      <c r="Z129" s="253">
        <f>SUM(R129:T129)*H128</f>
        <v>0</v>
      </c>
      <c r="AA129" s="253">
        <f>SUM(U129:W129)*H128</f>
        <v>0</v>
      </c>
      <c r="AB129" s="254">
        <f t="shared" si="8"/>
        <v>0.11</v>
      </c>
      <c r="AC129" s="885"/>
      <c r="AD129" s="577" t="s">
        <v>562</v>
      </c>
      <c r="AE129" s="861"/>
    </row>
    <row r="130" spans="1:31" ht="24.95" customHeight="1" x14ac:dyDescent="0.2">
      <c r="A130" s="838"/>
      <c r="B130" s="892"/>
      <c r="C130" s="892"/>
      <c r="D130" s="849"/>
      <c r="E130" s="887"/>
      <c r="F130" s="887"/>
      <c r="G130" s="814" t="s">
        <v>661</v>
      </c>
      <c r="H130" s="813">
        <v>0.25</v>
      </c>
      <c r="I130" s="227" t="s">
        <v>600</v>
      </c>
      <c r="J130" s="464"/>
      <c r="K130" s="465"/>
      <c r="L130" s="466">
        <v>0.25</v>
      </c>
      <c r="M130" s="613"/>
      <c r="N130" s="467"/>
      <c r="O130" s="467"/>
      <c r="P130" s="465"/>
      <c r="Q130" s="466">
        <v>0.33</v>
      </c>
      <c r="R130" s="467"/>
      <c r="S130" s="465"/>
      <c r="T130" s="466">
        <v>0.5</v>
      </c>
      <c r="U130" s="467"/>
      <c r="V130" s="465"/>
      <c r="W130" s="468">
        <v>1</v>
      </c>
      <c r="X130" s="219">
        <f>SUM(J130:L130)*H130</f>
        <v>6.25E-2</v>
      </c>
      <c r="Y130" s="220">
        <f>SUM(O130:Q130)*H130</f>
        <v>8.2500000000000004E-2</v>
      </c>
      <c r="Z130" s="220">
        <f>SUM(R130:T130)*H130</f>
        <v>0.125</v>
      </c>
      <c r="AA130" s="220">
        <f>SUM(U130:W130)*H130</f>
        <v>0.25</v>
      </c>
      <c r="AB130" s="221">
        <f t="shared" si="8"/>
        <v>0.25</v>
      </c>
      <c r="AC130" s="885"/>
      <c r="AD130" s="577" t="s">
        <v>562</v>
      </c>
      <c r="AE130" s="861"/>
    </row>
    <row r="131" spans="1:31" ht="24.95" customHeight="1" x14ac:dyDescent="0.2">
      <c r="A131" s="838"/>
      <c r="B131" s="892"/>
      <c r="C131" s="892"/>
      <c r="D131" s="849"/>
      <c r="E131" s="887"/>
      <c r="F131" s="887"/>
      <c r="G131" s="848"/>
      <c r="H131" s="813"/>
      <c r="I131" s="251" t="s">
        <v>601</v>
      </c>
      <c r="J131" s="474"/>
      <c r="K131" s="475"/>
      <c r="L131" s="476">
        <v>0.44</v>
      </c>
      <c r="M131" s="611"/>
      <c r="N131" s="477">
        <f>H130*L131</f>
        <v>0.11</v>
      </c>
      <c r="O131" s="477"/>
      <c r="P131" s="475"/>
      <c r="Q131" s="476"/>
      <c r="R131" s="477"/>
      <c r="S131" s="475"/>
      <c r="T131" s="476"/>
      <c r="U131" s="477"/>
      <c r="V131" s="475"/>
      <c r="W131" s="478"/>
      <c r="X131" s="252">
        <f>SUM(J131:L131)*H130</f>
        <v>0.11</v>
      </c>
      <c r="Y131" s="253">
        <f>SUM(O131:Q131)*H130</f>
        <v>0</v>
      </c>
      <c r="Z131" s="253">
        <f>SUM(R131:T131)*H130</f>
        <v>0</v>
      </c>
      <c r="AA131" s="253">
        <f>SUM(U131:W131)*H130</f>
        <v>0</v>
      </c>
      <c r="AB131" s="254">
        <f t="shared" si="8"/>
        <v>0.11</v>
      </c>
      <c r="AC131" s="885"/>
      <c r="AD131" s="577" t="s">
        <v>562</v>
      </c>
      <c r="AE131" s="861"/>
    </row>
    <row r="132" spans="1:31" ht="24.95" customHeight="1" x14ac:dyDescent="0.2">
      <c r="A132" s="838"/>
      <c r="B132" s="892"/>
      <c r="C132" s="892"/>
      <c r="D132" s="849"/>
      <c r="E132" s="887"/>
      <c r="F132" s="887"/>
      <c r="G132" s="814" t="s">
        <v>662</v>
      </c>
      <c r="H132" s="813">
        <v>0.25</v>
      </c>
      <c r="I132" s="227" t="s">
        <v>600</v>
      </c>
      <c r="J132" s="464"/>
      <c r="K132" s="465"/>
      <c r="L132" s="466">
        <v>0.25</v>
      </c>
      <c r="M132" s="613"/>
      <c r="N132" s="467"/>
      <c r="O132" s="467"/>
      <c r="P132" s="465"/>
      <c r="Q132" s="466">
        <v>0.33</v>
      </c>
      <c r="R132" s="467"/>
      <c r="S132" s="465"/>
      <c r="T132" s="466">
        <v>0.5</v>
      </c>
      <c r="U132" s="467"/>
      <c r="V132" s="465"/>
      <c r="W132" s="468">
        <v>1</v>
      </c>
      <c r="X132" s="219">
        <f>SUM(J132:L132)*H132</f>
        <v>6.25E-2</v>
      </c>
      <c r="Y132" s="220">
        <f>SUM(O132:Q132)*H132</f>
        <v>8.2500000000000004E-2</v>
      </c>
      <c r="Z132" s="220">
        <f>SUM(R132:T132)*H132</f>
        <v>0.125</v>
      </c>
      <c r="AA132" s="220">
        <f>SUM(U132:W132)*H132</f>
        <v>0.25</v>
      </c>
      <c r="AB132" s="221">
        <f t="shared" si="8"/>
        <v>0.25</v>
      </c>
      <c r="AC132" s="885"/>
      <c r="AD132" s="577" t="s">
        <v>562</v>
      </c>
      <c r="AE132" s="861"/>
    </row>
    <row r="133" spans="1:31" ht="24.95" customHeight="1" thickBot="1" x14ac:dyDescent="0.25">
      <c r="A133" s="838"/>
      <c r="B133" s="892"/>
      <c r="C133" s="892"/>
      <c r="D133" s="886"/>
      <c r="E133" s="888"/>
      <c r="F133" s="888"/>
      <c r="G133" s="815"/>
      <c r="H133" s="816"/>
      <c r="I133" s="255" t="s">
        <v>601</v>
      </c>
      <c r="J133" s="479"/>
      <c r="K133" s="480"/>
      <c r="L133" s="481">
        <v>0.44</v>
      </c>
      <c r="M133" s="614"/>
      <c r="N133" s="482">
        <f>H132*L133</f>
        <v>0.11</v>
      </c>
      <c r="O133" s="482"/>
      <c r="P133" s="480"/>
      <c r="Q133" s="481"/>
      <c r="R133" s="482"/>
      <c r="S133" s="480"/>
      <c r="T133" s="481"/>
      <c r="U133" s="482"/>
      <c r="V133" s="480"/>
      <c r="W133" s="483"/>
      <c r="X133" s="259">
        <f>SUM(J133:L133)*H132</f>
        <v>0.11</v>
      </c>
      <c r="Y133" s="260">
        <f>SUM(O133:Q133)*H132</f>
        <v>0</v>
      </c>
      <c r="Z133" s="260">
        <f>SUM(R133:T133)*H132</f>
        <v>0</v>
      </c>
      <c r="AA133" s="260">
        <f>SUM(U133:W133)*H132</f>
        <v>0</v>
      </c>
      <c r="AB133" s="261">
        <f t="shared" si="8"/>
        <v>0.11</v>
      </c>
      <c r="AC133" s="885"/>
      <c r="AD133" s="577" t="s">
        <v>562</v>
      </c>
      <c r="AE133" s="861"/>
    </row>
    <row r="134" spans="1:31" ht="24.95" customHeight="1" x14ac:dyDescent="0.2">
      <c r="A134" s="838"/>
      <c r="B134" s="892"/>
      <c r="C134" s="891" t="s">
        <v>13</v>
      </c>
      <c r="D134" s="849" t="s">
        <v>206</v>
      </c>
      <c r="E134" s="887" t="s">
        <v>69</v>
      </c>
      <c r="F134" s="887" t="s">
        <v>70</v>
      </c>
      <c r="G134" s="889" t="s">
        <v>663</v>
      </c>
      <c r="H134" s="890">
        <v>0.25</v>
      </c>
      <c r="I134" s="226" t="s">
        <v>600</v>
      </c>
      <c r="J134" s="521"/>
      <c r="K134" s="460"/>
      <c r="L134" s="461">
        <v>0.5</v>
      </c>
      <c r="M134" s="612"/>
      <c r="N134" s="462"/>
      <c r="O134" s="462"/>
      <c r="P134" s="460"/>
      <c r="Q134" s="461">
        <v>1</v>
      </c>
      <c r="R134" s="462"/>
      <c r="S134" s="460"/>
      <c r="T134" s="461">
        <v>1</v>
      </c>
      <c r="U134" s="462"/>
      <c r="V134" s="460"/>
      <c r="W134" s="463">
        <v>1</v>
      </c>
      <c r="X134" s="216">
        <f>SUM(J134:L134)*H134</f>
        <v>0.125</v>
      </c>
      <c r="Y134" s="217">
        <f>SUM(O134:Q134)*H134</f>
        <v>0.25</v>
      </c>
      <c r="Z134" s="217">
        <f>SUM(R134:T134)*H134</f>
        <v>0.25</v>
      </c>
      <c r="AA134" s="217">
        <f>SUM(U134:W134)*H134</f>
        <v>0.25</v>
      </c>
      <c r="AB134" s="218">
        <f t="shared" si="8"/>
        <v>0.25</v>
      </c>
      <c r="AC134" s="884" t="s">
        <v>42</v>
      </c>
      <c r="AD134" s="576" t="s">
        <v>560</v>
      </c>
      <c r="AE134" s="860">
        <v>20</v>
      </c>
    </row>
    <row r="135" spans="1:31" ht="24.95" customHeight="1" x14ac:dyDescent="0.2">
      <c r="A135" s="838"/>
      <c r="B135" s="892"/>
      <c r="C135" s="892"/>
      <c r="D135" s="849"/>
      <c r="E135" s="887"/>
      <c r="F135" s="887"/>
      <c r="G135" s="848"/>
      <c r="H135" s="813"/>
      <c r="I135" s="251" t="s">
        <v>601</v>
      </c>
      <c r="J135" s="474"/>
      <c r="K135" s="475"/>
      <c r="L135" s="476">
        <v>0.8</v>
      </c>
      <c r="M135" s="611"/>
      <c r="N135" s="477">
        <f>H134*L135</f>
        <v>0.2</v>
      </c>
      <c r="O135" s="477"/>
      <c r="P135" s="475"/>
      <c r="Q135" s="476"/>
      <c r="R135" s="477"/>
      <c r="S135" s="475"/>
      <c r="T135" s="476"/>
      <c r="U135" s="477"/>
      <c r="V135" s="475"/>
      <c r="W135" s="478"/>
      <c r="X135" s="252">
        <f>SUM(J135:L135)*H134</f>
        <v>0.2</v>
      </c>
      <c r="Y135" s="253">
        <f>SUM(O135:Q135)*H134</f>
        <v>0</v>
      </c>
      <c r="Z135" s="253">
        <f>SUM(R135:T135)*H134</f>
        <v>0</v>
      </c>
      <c r="AA135" s="253">
        <f>SUM(U135:W135)*H134</f>
        <v>0</v>
      </c>
      <c r="AB135" s="254">
        <f t="shared" si="8"/>
        <v>0.2</v>
      </c>
      <c r="AC135" s="885"/>
      <c r="AD135" s="577" t="s">
        <v>560</v>
      </c>
      <c r="AE135" s="861"/>
    </row>
    <row r="136" spans="1:31" ht="24.95" customHeight="1" x14ac:dyDescent="0.2">
      <c r="A136" s="838"/>
      <c r="B136" s="892"/>
      <c r="C136" s="892"/>
      <c r="D136" s="849"/>
      <c r="E136" s="887"/>
      <c r="F136" s="887"/>
      <c r="G136" s="814" t="s">
        <v>664</v>
      </c>
      <c r="H136" s="813">
        <v>0.25</v>
      </c>
      <c r="I136" s="289" t="s">
        <v>600</v>
      </c>
      <c r="J136" s="464"/>
      <c r="K136" s="465"/>
      <c r="L136" s="466"/>
      <c r="M136" s="613"/>
      <c r="N136" s="467"/>
      <c r="O136" s="467"/>
      <c r="P136" s="465"/>
      <c r="Q136" s="466">
        <v>0.3</v>
      </c>
      <c r="R136" s="467"/>
      <c r="S136" s="465"/>
      <c r="T136" s="466">
        <v>1</v>
      </c>
      <c r="U136" s="467"/>
      <c r="V136" s="465"/>
      <c r="W136" s="468">
        <v>1</v>
      </c>
      <c r="X136" s="219">
        <f>SUM(J136:L136)*H136</f>
        <v>0</v>
      </c>
      <c r="Y136" s="220">
        <f>SUM(O136:Q136)*H136</f>
        <v>7.4999999999999997E-2</v>
      </c>
      <c r="Z136" s="220">
        <f>SUM(R136:T136)*H136</f>
        <v>0.25</v>
      </c>
      <c r="AA136" s="220">
        <f>SUM(U136:W136)*H136</f>
        <v>0.25</v>
      </c>
      <c r="AB136" s="221">
        <f t="shared" si="8"/>
        <v>0.25</v>
      </c>
      <c r="AC136" s="885"/>
      <c r="AD136" s="577" t="s">
        <v>560</v>
      </c>
      <c r="AE136" s="861"/>
    </row>
    <row r="137" spans="1:31" ht="24.95" customHeight="1" x14ac:dyDescent="0.2">
      <c r="A137" s="838"/>
      <c r="B137" s="892"/>
      <c r="C137" s="892"/>
      <c r="D137" s="849"/>
      <c r="E137" s="887"/>
      <c r="F137" s="887"/>
      <c r="G137" s="848"/>
      <c r="H137" s="813"/>
      <c r="I137" s="251" t="s">
        <v>601</v>
      </c>
      <c r="J137" s="474"/>
      <c r="K137" s="475"/>
      <c r="L137" s="476">
        <v>0</v>
      </c>
      <c r="M137" s="611"/>
      <c r="N137" s="477">
        <f>H136*L137</f>
        <v>0</v>
      </c>
      <c r="O137" s="477"/>
      <c r="P137" s="475"/>
      <c r="Q137" s="476"/>
      <c r="R137" s="477"/>
      <c r="S137" s="475"/>
      <c r="T137" s="476"/>
      <c r="U137" s="477"/>
      <c r="V137" s="475"/>
      <c r="W137" s="478"/>
      <c r="X137" s="252">
        <f>SUM(J137:L137)*H136</f>
        <v>0</v>
      </c>
      <c r="Y137" s="253">
        <f>SUM(O137:Q137)*H136</f>
        <v>0</v>
      </c>
      <c r="Z137" s="253">
        <f>SUM(R137:T137)*H136</f>
        <v>0</v>
      </c>
      <c r="AA137" s="253">
        <f>SUM(U137:W137)*H136</f>
        <v>0</v>
      </c>
      <c r="AB137" s="254">
        <f t="shared" si="8"/>
        <v>0</v>
      </c>
      <c r="AC137" s="885"/>
      <c r="AD137" s="577" t="s">
        <v>560</v>
      </c>
      <c r="AE137" s="861"/>
    </row>
    <row r="138" spans="1:31" ht="24.95" customHeight="1" x14ac:dyDescent="0.2">
      <c r="A138" s="838"/>
      <c r="B138" s="892"/>
      <c r="C138" s="892"/>
      <c r="D138" s="849"/>
      <c r="E138" s="887"/>
      <c r="F138" s="887"/>
      <c r="G138" s="814" t="s">
        <v>665</v>
      </c>
      <c r="H138" s="813">
        <v>0.25</v>
      </c>
      <c r="I138" s="289" t="s">
        <v>600</v>
      </c>
      <c r="J138" s="464"/>
      <c r="K138" s="465"/>
      <c r="L138" s="466"/>
      <c r="M138" s="613"/>
      <c r="N138" s="467"/>
      <c r="O138" s="467"/>
      <c r="P138" s="465"/>
      <c r="Q138" s="466"/>
      <c r="R138" s="467"/>
      <c r="S138" s="465"/>
      <c r="T138" s="466">
        <v>1</v>
      </c>
      <c r="U138" s="467"/>
      <c r="V138" s="465"/>
      <c r="W138" s="468">
        <v>1</v>
      </c>
      <c r="X138" s="219">
        <f>SUM(J138:L138)*H138</f>
        <v>0</v>
      </c>
      <c r="Y138" s="220">
        <f>SUM(O138:Q138)*H138</f>
        <v>0</v>
      </c>
      <c r="Z138" s="220">
        <f>SUM(R138:T138)*H138</f>
        <v>0.25</v>
      </c>
      <c r="AA138" s="220">
        <f>SUM(U138:W138)*H138</f>
        <v>0.25</v>
      </c>
      <c r="AB138" s="221">
        <f t="shared" si="8"/>
        <v>0.25</v>
      </c>
      <c r="AC138" s="885"/>
      <c r="AD138" s="577" t="s">
        <v>560</v>
      </c>
      <c r="AE138" s="861"/>
    </row>
    <row r="139" spans="1:31" ht="24.95" customHeight="1" x14ac:dyDescent="0.2">
      <c r="A139" s="838"/>
      <c r="B139" s="892"/>
      <c r="C139" s="892"/>
      <c r="D139" s="849"/>
      <c r="E139" s="887"/>
      <c r="F139" s="887"/>
      <c r="G139" s="848"/>
      <c r="H139" s="813"/>
      <c r="I139" s="251" t="s">
        <v>601</v>
      </c>
      <c r="J139" s="474"/>
      <c r="K139" s="475"/>
      <c r="L139" s="476">
        <v>0</v>
      </c>
      <c r="M139" s="611"/>
      <c r="N139" s="477">
        <f>H138*L139</f>
        <v>0</v>
      </c>
      <c r="O139" s="477"/>
      <c r="P139" s="475"/>
      <c r="Q139" s="476"/>
      <c r="R139" s="477"/>
      <c r="S139" s="475"/>
      <c r="T139" s="476"/>
      <c r="U139" s="477"/>
      <c r="V139" s="475"/>
      <c r="W139" s="478"/>
      <c r="X139" s="252">
        <f>SUM(J139:L139)*H138</f>
        <v>0</v>
      </c>
      <c r="Y139" s="253">
        <f>SUM(O139:Q139)*H138</f>
        <v>0</v>
      </c>
      <c r="Z139" s="253">
        <f>SUM(R139:T139)*H138</f>
        <v>0</v>
      </c>
      <c r="AA139" s="253">
        <f>SUM(U139:W139)*H138</f>
        <v>0</v>
      </c>
      <c r="AB139" s="254">
        <f t="shared" si="8"/>
        <v>0</v>
      </c>
      <c r="AC139" s="885"/>
      <c r="AD139" s="577" t="s">
        <v>560</v>
      </c>
      <c r="AE139" s="861"/>
    </row>
    <row r="140" spans="1:31" ht="24.95" customHeight="1" x14ac:dyDescent="0.2">
      <c r="A140" s="838"/>
      <c r="B140" s="892"/>
      <c r="C140" s="892"/>
      <c r="D140" s="849"/>
      <c r="E140" s="887"/>
      <c r="F140" s="887"/>
      <c r="G140" s="814" t="s">
        <v>666</v>
      </c>
      <c r="H140" s="813">
        <v>0.25</v>
      </c>
      <c r="I140" s="289" t="s">
        <v>600</v>
      </c>
      <c r="J140" s="464"/>
      <c r="K140" s="465"/>
      <c r="L140" s="466"/>
      <c r="M140" s="613"/>
      <c r="N140" s="467"/>
      <c r="O140" s="467"/>
      <c r="P140" s="465"/>
      <c r="Q140" s="466"/>
      <c r="R140" s="467"/>
      <c r="S140" s="465"/>
      <c r="T140" s="466"/>
      <c r="U140" s="467"/>
      <c r="V140" s="465"/>
      <c r="W140" s="468">
        <v>1</v>
      </c>
      <c r="X140" s="219">
        <f>SUM(J140:L140)*H140</f>
        <v>0</v>
      </c>
      <c r="Y140" s="220">
        <f>SUM(O140:Q140)*H140</f>
        <v>0</v>
      </c>
      <c r="Z140" s="220">
        <f>SUM(R140:T140)*H140</f>
        <v>0</v>
      </c>
      <c r="AA140" s="220">
        <f>SUM(U140:W140)*H140</f>
        <v>0.25</v>
      </c>
      <c r="AB140" s="221">
        <f t="shared" si="8"/>
        <v>0.25</v>
      </c>
      <c r="AC140" s="885"/>
      <c r="AD140" s="577" t="s">
        <v>560</v>
      </c>
      <c r="AE140" s="861"/>
    </row>
    <row r="141" spans="1:31" ht="24.95" customHeight="1" thickBot="1" x14ac:dyDescent="0.25">
      <c r="A141" s="838"/>
      <c r="B141" s="892"/>
      <c r="C141" s="892"/>
      <c r="D141" s="886"/>
      <c r="E141" s="888"/>
      <c r="F141" s="888"/>
      <c r="G141" s="815"/>
      <c r="H141" s="816"/>
      <c r="I141" s="255" t="s">
        <v>601</v>
      </c>
      <c r="J141" s="479"/>
      <c r="K141" s="480"/>
      <c r="L141" s="481">
        <v>0</v>
      </c>
      <c r="M141" s="614"/>
      <c r="N141" s="482">
        <f>H140*L141</f>
        <v>0</v>
      </c>
      <c r="O141" s="482"/>
      <c r="P141" s="480"/>
      <c r="Q141" s="481"/>
      <c r="R141" s="482"/>
      <c r="S141" s="480"/>
      <c r="T141" s="481"/>
      <c r="U141" s="482"/>
      <c r="V141" s="480"/>
      <c r="W141" s="483"/>
      <c r="X141" s="259">
        <f>SUM(J141:L141)*H140</f>
        <v>0</v>
      </c>
      <c r="Y141" s="260">
        <f>SUM(O141:Q141)*H140</f>
        <v>0</v>
      </c>
      <c r="Z141" s="260">
        <f>SUM(R141:T141)*H140</f>
        <v>0</v>
      </c>
      <c r="AA141" s="260">
        <f>SUM(U141:W141)*H140</f>
        <v>0</v>
      </c>
      <c r="AB141" s="261">
        <f t="shared" si="8"/>
        <v>0</v>
      </c>
      <c r="AC141" s="885"/>
      <c r="AD141" s="577" t="s">
        <v>560</v>
      </c>
      <c r="AE141" s="861"/>
    </row>
    <row r="142" spans="1:31" ht="24.95" customHeight="1" x14ac:dyDescent="0.2">
      <c r="A142" s="838"/>
      <c r="B142" s="892"/>
      <c r="C142" s="892"/>
      <c r="D142" s="849" t="s">
        <v>428</v>
      </c>
      <c r="E142" s="849" t="s">
        <v>398</v>
      </c>
      <c r="F142" s="849" t="s">
        <v>207</v>
      </c>
      <c r="G142" s="889" t="s">
        <v>1037</v>
      </c>
      <c r="H142" s="890">
        <v>0.2</v>
      </c>
      <c r="I142" s="226" t="s">
        <v>600</v>
      </c>
      <c r="J142" s="521"/>
      <c r="K142" s="460"/>
      <c r="L142" s="461">
        <v>0.5</v>
      </c>
      <c r="M142" s="612"/>
      <c r="N142" s="623"/>
      <c r="O142" s="462"/>
      <c r="P142" s="460"/>
      <c r="Q142" s="461">
        <v>1</v>
      </c>
      <c r="R142" s="462"/>
      <c r="S142" s="460"/>
      <c r="T142" s="461">
        <v>1</v>
      </c>
      <c r="U142" s="462"/>
      <c r="V142" s="460"/>
      <c r="W142" s="463">
        <v>1</v>
      </c>
      <c r="X142" s="216">
        <f>SUM(J142:L142)*H142</f>
        <v>0.1</v>
      </c>
      <c r="Y142" s="217">
        <f>SUM(O142:Q142)*H142</f>
        <v>0.2</v>
      </c>
      <c r="Z142" s="217">
        <f>SUM(R142:T142)*H142</f>
        <v>0.2</v>
      </c>
      <c r="AA142" s="217">
        <f>SUM(U142:W142)*H142</f>
        <v>0.2</v>
      </c>
      <c r="AB142" s="218">
        <f t="shared" si="8"/>
        <v>0.2</v>
      </c>
      <c r="AC142" s="885"/>
      <c r="AD142" s="578" t="s">
        <v>562</v>
      </c>
      <c r="AE142" s="860">
        <v>21</v>
      </c>
    </row>
    <row r="143" spans="1:31" ht="24.95" customHeight="1" x14ac:dyDescent="0.2">
      <c r="A143" s="838"/>
      <c r="B143" s="892"/>
      <c r="C143" s="892"/>
      <c r="D143" s="849"/>
      <c r="E143" s="849"/>
      <c r="F143" s="849"/>
      <c r="G143" s="848"/>
      <c r="H143" s="813"/>
      <c r="I143" s="251" t="s">
        <v>601</v>
      </c>
      <c r="J143" s="474"/>
      <c r="K143" s="475"/>
      <c r="L143" s="476">
        <v>0</v>
      </c>
      <c r="M143" s="611"/>
      <c r="N143" s="477">
        <f>H142*L143</f>
        <v>0</v>
      </c>
      <c r="O143" s="477"/>
      <c r="P143" s="475"/>
      <c r="Q143" s="476"/>
      <c r="R143" s="477"/>
      <c r="S143" s="475"/>
      <c r="T143" s="476"/>
      <c r="U143" s="477"/>
      <c r="V143" s="475"/>
      <c r="W143" s="478"/>
      <c r="X143" s="252">
        <f>SUM(J143:L143)*H142</f>
        <v>0</v>
      </c>
      <c r="Y143" s="253">
        <f>SUM(O143:Q143)*H142</f>
        <v>0</v>
      </c>
      <c r="Z143" s="253">
        <f>SUM(R143:T143)*H142</f>
        <v>0</v>
      </c>
      <c r="AA143" s="253">
        <f>SUM(U143:W143)*H142</f>
        <v>0</v>
      </c>
      <c r="AB143" s="254">
        <f t="shared" si="8"/>
        <v>0</v>
      </c>
      <c r="AC143" s="885"/>
      <c r="AD143" s="579" t="s">
        <v>562</v>
      </c>
      <c r="AE143" s="861"/>
    </row>
    <row r="144" spans="1:31" ht="24.95" customHeight="1" x14ac:dyDescent="0.2">
      <c r="A144" s="838"/>
      <c r="B144" s="892"/>
      <c r="C144" s="892"/>
      <c r="D144" s="849"/>
      <c r="E144" s="849"/>
      <c r="F144" s="849"/>
      <c r="G144" s="814" t="s">
        <v>668</v>
      </c>
      <c r="H144" s="813">
        <v>0.2</v>
      </c>
      <c r="I144" s="227" t="s">
        <v>600</v>
      </c>
      <c r="J144" s="464"/>
      <c r="K144" s="465"/>
      <c r="L144" s="466">
        <v>0.5</v>
      </c>
      <c r="M144" s="613"/>
      <c r="N144" s="625"/>
      <c r="O144" s="467"/>
      <c r="P144" s="465"/>
      <c r="Q144" s="466">
        <v>0.75</v>
      </c>
      <c r="R144" s="467"/>
      <c r="S144" s="465"/>
      <c r="T144" s="466">
        <v>1</v>
      </c>
      <c r="U144" s="467"/>
      <c r="V144" s="465"/>
      <c r="W144" s="468">
        <v>1</v>
      </c>
      <c r="X144" s="219">
        <f>SUM(J144:L144)*H144</f>
        <v>0.1</v>
      </c>
      <c r="Y144" s="220">
        <f>SUM(O144:Q144)*H144</f>
        <v>0.15000000000000002</v>
      </c>
      <c r="Z144" s="220">
        <f>SUM(R144:T144)*H144</f>
        <v>0.2</v>
      </c>
      <c r="AA144" s="220">
        <f>SUM(U144:W144)*H144</f>
        <v>0.2</v>
      </c>
      <c r="AB144" s="221">
        <f t="shared" si="8"/>
        <v>0.2</v>
      </c>
      <c r="AC144" s="885"/>
      <c r="AD144" s="579" t="s">
        <v>562</v>
      </c>
      <c r="AE144" s="861"/>
    </row>
    <row r="145" spans="1:31" ht="24.95" customHeight="1" x14ac:dyDescent="0.2">
      <c r="A145" s="838"/>
      <c r="B145" s="892"/>
      <c r="C145" s="892"/>
      <c r="D145" s="849"/>
      <c r="E145" s="849"/>
      <c r="F145" s="849"/>
      <c r="G145" s="848"/>
      <c r="H145" s="813"/>
      <c r="I145" s="251" t="s">
        <v>601</v>
      </c>
      <c r="J145" s="474"/>
      <c r="K145" s="475"/>
      <c r="L145" s="476">
        <v>0.5</v>
      </c>
      <c r="M145" s="611"/>
      <c r="N145" s="477">
        <f>H144*L145</f>
        <v>0.1</v>
      </c>
      <c r="O145" s="477"/>
      <c r="P145" s="475"/>
      <c r="Q145" s="476"/>
      <c r="R145" s="477"/>
      <c r="S145" s="475"/>
      <c r="T145" s="476"/>
      <c r="U145" s="477"/>
      <c r="V145" s="475"/>
      <c r="W145" s="478"/>
      <c r="X145" s="252">
        <f>SUM(J145:L145)*H144</f>
        <v>0.1</v>
      </c>
      <c r="Y145" s="253">
        <f>SUM(O145:Q145)*H144</f>
        <v>0</v>
      </c>
      <c r="Z145" s="253">
        <f>SUM(R145:T145)*H144</f>
        <v>0</v>
      </c>
      <c r="AA145" s="253">
        <f>SUM(U145:W145)*H144</f>
        <v>0</v>
      </c>
      <c r="AB145" s="254">
        <f t="shared" si="8"/>
        <v>0.1</v>
      </c>
      <c r="AC145" s="885"/>
      <c r="AD145" s="579" t="s">
        <v>562</v>
      </c>
      <c r="AE145" s="861"/>
    </row>
    <row r="146" spans="1:31" ht="24.95" customHeight="1" x14ac:dyDescent="0.2">
      <c r="A146" s="838"/>
      <c r="B146" s="892"/>
      <c r="C146" s="892"/>
      <c r="D146" s="849"/>
      <c r="E146" s="849"/>
      <c r="F146" s="849"/>
      <c r="G146" s="814" t="s">
        <v>669</v>
      </c>
      <c r="H146" s="813">
        <v>0.2</v>
      </c>
      <c r="I146" s="227" t="s">
        <v>600</v>
      </c>
      <c r="J146" s="464"/>
      <c r="K146" s="465"/>
      <c r="L146" s="466">
        <v>0.5</v>
      </c>
      <c r="M146" s="613"/>
      <c r="N146" s="467"/>
      <c r="O146" s="467"/>
      <c r="P146" s="465"/>
      <c r="Q146" s="466">
        <v>0.75</v>
      </c>
      <c r="R146" s="467"/>
      <c r="S146" s="465"/>
      <c r="T146" s="466">
        <v>1</v>
      </c>
      <c r="U146" s="467"/>
      <c r="V146" s="465"/>
      <c r="W146" s="468">
        <v>1</v>
      </c>
      <c r="X146" s="219">
        <f>SUM(J146:L146)*H146</f>
        <v>0.1</v>
      </c>
      <c r="Y146" s="220">
        <f>SUM(O146:Q146)*H146</f>
        <v>0.15000000000000002</v>
      </c>
      <c r="Z146" s="220">
        <f>SUM(R146:T146)*H146</f>
        <v>0.2</v>
      </c>
      <c r="AA146" s="220">
        <f>SUM(U146:W146)*H146</f>
        <v>0.2</v>
      </c>
      <c r="AB146" s="221">
        <f t="shared" si="8"/>
        <v>0.2</v>
      </c>
      <c r="AC146" s="885"/>
      <c r="AD146" s="579" t="s">
        <v>562</v>
      </c>
      <c r="AE146" s="861"/>
    </row>
    <row r="147" spans="1:31" ht="24.95" customHeight="1" x14ac:dyDescent="0.2">
      <c r="A147" s="838"/>
      <c r="B147" s="892"/>
      <c r="C147" s="892"/>
      <c r="D147" s="849"/>
      <c r="E147" s="849"/>
      <c r="F147" s="849"/>
      <c r="G147" s="848"/>
      <c r="H147" s="813"/>
      <c r="I147" s="251" t="s">
        <v>601</v>
      </c>
      <c r="J147" s="474"/>
      <c r="K147" s="475"/>
      <c r="L147" s="476">
        <v>0.5</v>
      </c>
      <c r="M147" s="611"/>
      <c r="N147" s="477">
        <f>H146*L147</f>
        <v>0.1</v>
      </c>
      <c r="O147" s="477"/>
      <c r="P147" s="475"/>
      <c r="Q147" s="476"/>
      <c r="R147" s="477"/>
      <c r="S147" s="475"/>
      <c r="T147" s="476"/>
      <c r="U147" s="477"/>
      <c r="V147" s="475"/>
      <c r="W147" s="478"/>
      <c r="X147" s="252">
        <f>SUM(J147:L147)*H146</f>
        <v>0.1</v>
      </c>
      <c r="Y147" s="253">
        <f>SUM(O147:Q147)*H146</f>
        <v>0</v>
      </c>
      <c r="Z147" s="253">
        <f>SUM(R147:T147)*H146</f>
        <v>0</v>
      </c>
      <c r="AA147" s="253">
        <f>SUM(U147:W147)*H146</f>
        <v>0</v>
      </c>
      <c r="AB147" s="254">
        <f t="shared" si="8"/>
        <v>0.1</v>
      </c>
      <c r="AC147" s="885"/>
      <c r="AD147" s="579" t="s">
        <v>562</v>
      </c>
      <c r="AE147" s="861"/>
    </row>
    <row r="148" spans="1:31" ht="24.95" customHeight="1" x14ac:dyDescent="0.2">
      <c r="A148" s="838"/>
      <c r="B148" s="892"/>
      <c r="C148" s="892"/>
      <c r="D148" s="849"/>
      <c r="E148" s="849"/>
      <c r="F148" s="849"/>
      <c r="G148" s="814" t="s">
        <v>670</v>
      </c>
      <c r="H148" s="813">
        <v>0.2</v>
      </c>
      <c r="I148" s="227" t="s">
        <v>600</v>
      </c>
      <c r="J148" s="464"/>
      <c r="K148" s="465"/>
      <c r="L148" s="466">
        <v>0.5</v>
      </c>
      <c r="M148" s="613"/>
      <c r="N148" s="467"/>
      <c r="O148" s="467"/>
      <c r="P148" s="465"/>
      <c r="Q148" s="466">
        <v>0.75</v>
      </c>
      <c r="R148" s="467"/>
      <c r="S148" s="465"/>
      <c r="T148" s="466">
        <v>1</v>
      </c>
      <c r="U148" s="467"/>
      <c r="V148" s="465"/>
      <c r="W148" s="468">
        <v>1</v>
      </c>
      <c r="X148" s="219">
        <f>SUM(J148:L148)*H148</f>
        <v>0.1</v>
      </c>
      <c r="Y148" s="220">
        <f>SUM(O148:Q148)*H148</f>
        <v>0.15000000000000002</v>
      </c>
      <c r="Z148" s="220">
        <f>SUM(R148:T148)*H148</f>
        <v>0.2</v>
      </c>
      <c r="AA148" s="220">
        <f>SUM(U148:W148)*H148</f>
        <v>0.2</v>
      </c>
      <c r="AB148" s="221">
        <f t="shared" si="8"/>
        <v>0.2</v>
      </c>
      <c r="AC148" s="885"/>
      <c r="AD148" s="579" t="s">
        <v>562</v>
      </c>
      <c r="AE148" s="861"/>
    </row>
    <row r="149" spans="1:31" ht="24.95" customHeight="1" x14ac:dyDescent="0.2">
      <c r="A149" s="838"/>
      <c r="B149" s="892"/>
      <c r="C149" s="892"/>
      <c r="D149" s="849"/>
      <c r="E149" s="849"/>
      <c r="F149" s="849"/>
      <c r="G149" s="848"/>
      <c r="H149" s="813"/>
      <c r="I149" s="251" t="s">
        <v>601</v>
      </c>
      <c r="J149" s="474"/>
      <c r="K149" s="475"/>
      <c r="L149" s="476">
        <v>0</v>
      </c>
      <c r="M149" s="611"/>
      <c r="N149" s="477">
        <f>H148*L149</f>
        <v>0</v>
      </c>
      <c r="O149" s="477"/>
      <c r="P149" s="475"/>
      <c r="Q149" s="476"/>
      <c r="R149" s="477"/>
      <c r="S149" s="475"/>
      <c r="T149" s="476"/>
      <c r="U149" s="477"/>
      <c r="V149" s="475"/>
      <c r="W149" s="478"/>
      <c r="X149" s="252">
        <f>SUM(J149:L149)*H148</f>
        <v>0</v>
      </c>
      <c r="Y149" s="253">
        <f>SUM(O149:Q149)*H148</f>
        <v>0</v>
      </c>
      <c r="Z149" s="253">
        <f>SUM(R149:T149)*H148</f>
        <v>0</v>
      </c>
      <c r="AA149" s="253">
        <f>SUM(U149:W149)*H148</f>
        <v>0</v>
      </c>
      <c r="AB149" s="254">
        <f t="shared" si="8"/>
        <v>0</v>
      </c>
      <c r="AC149" s="885"/>
      <c r="AD149" s="579" t="s">
        <v>562</v>
      </c>
      <c r="AE149" s="861"/>
    </row>
    <row r="150" spans="1:31" ht="24.95" customHeight="1" x14ac:dyDescent="0.2">
      <c r="A150" s="838"/>
      <c r="B150" s="892"/>
      <c r="C150" s="892"/>
      <c r="D150" s="849"/>
      <c r="E150" s="849"/>
      <c r="F150" s="849"/>
      <c r="G150" s="895" t="s">
        <v>671</v>
      </c>
      <c r="H150" s="813">
        <v>0.2</v>
      </c>
      <c r="I150" s="227" t="s">
        <v>600</v>
      </c>
      <c r="J150" s="464"/>
      <c r="K150" s="465"/>
      <c r="L150" s="466">
        <v>0.25</v>
      </c>
      <c r="M150" s="613"/>
      <c r="N150" s="467"/>
      <c r="O150" s="467"/>
      <c r="P150" s="465"/>
      <c r="Q150" s="466">
        <v>0.5</v>
      </c>
      <c r="R150" s="467"/>
      <c r="S150" s="465"/>
      <c r="T150" s="466">
        <v>0.75</v>
      </c>
      <c r="U150" s="467"/>
      <c r="V150" s="465"/>
      <c r="W150" s="468">
        <v>1</v>
      </c>
      <c r="X150" s="219">
        <f>SUM(J150:L150)*H150</f>
        <v>0.05</v>
      </c>
      <c r="Y150" s="220">
        <f>SUM(O150:Q150)*H150</f>
        <v>0.1</v>
      </c>
      <c r="Z150" s="220">
        <f>SUM(R150:T150)*H150</f>
        <v>0.15000000000000002</v>
      </c>
      <c r="AA150" s="220">
        <f>SUM(U150:W150)*H150</f>
        <v>0.2</v>
      </c>
      <c r="AB150" s="221">
        <f t="shared" si="8"/>
        <v>0.2</v>
      </c>
      <c r="AC150" s="885"/>
      <c r="AD150" s="579" t="s">
        <v>562</v>
      </c>
      <c r="AE150" s="861"/>
    </row>
    <row r="151" spans="1:31" ht="24.95" customHeight="1" thickBot="1" x14ac:dyDescent="0.25">
      <c r="A151" s="838"/>
      <c r="B151" s="892"/>
      <c r="C151" s="892"/>
      <c r="D151" s="849"/>
      <c r="E151" s="849"/>
      <c r="F151" s="849"/>
      <c r="G151" s="896"/>
      <c r="H151" s="816"/>
      <c r="I151" s="255" t="s">
        <v>601</v>
      </c>
      <c r="J151" s="479"/>
      <c r="K151" s="480"/>
      <c r="L151" s="481">
        <v>0</v>
      </c>
      <c r="M151" s="614"/>
      <c r="N151" s="482">
        <f>H150*L151</f>
        <v>0</v>
      </c>
      <c r="O151" s="482"/>
      <c r="P151" s="480"/>
      <c r="Q151" s="481"/>
      <c r="R151" s="482"/>
      <c r="S151" s="480"/>
      <c r="T151" s="481"/>
      <c r="U151" s="482"/>
      <c r="V151" s="480"/>
      <c r="W151" s="483"/>
      <c r="X151" s="259">
        <f>SUM(J151:L151)*H150</f>
        <v>0</v>
      </c>
      <c r="Y151" s="260">
        <f>SUM(O151:Q151)*H150</f>
        <v>0</v>
      </c>
      <c r="Z151" s="260">
        <f>SUM(R151:T151)*H150</f>
        <v>0</v>
      </c>
      <c r="AA151" s="260">
        <f>SUM(U151:W151)*H150</f>
        <v>0</v>
      </c>
      <c r="AB151" s="261">
        <f t="shared" si="8"/>
        <v>0</v>
      </c>
      <c r="AC151" s="885"/>
      <c r="AD151" s="579" t="s">
        <v>562</v>
      </c>
      <c r="AE151" s="861"/>
    </row>
    <row r="152" spans="1:31" ht="24.95" customHeight="1" x14ac:dyDescent="0.2">
      <c r="A152" s="838"/>
      <c r="B152" s="892"/>
      <c r="C152" s="892"/>
      <c r="D152" s="893" t="s">
        <v>209</v>
      </c>
      <c r="E152" s="893" t="s">
        <v>208</v>
      </c>
      <c r="F152" s="893" t="s">
        <v>429</v>
      </c>
      <c r="G152" s="889" t="s">
        <v>672</v>
      </c>
      <c r="H152" s="890">
        <v>0.25</v>
      </c>
      <c r="I152" s="226" t="s">
        <v>600</v>
      </c>
      <c r="J152" s="521"/>
      <c r="K152" s="460"/>
      <c r="L152" s="461">
        <v>1</v>
      </c>
      <c r="M152" s="612"/>
      <c r="N152" s="623"/>
      <c r="O152" s="462"/>
      <c r="P152" s="460"/>
      <c r="Q152" s="461">
        <v>1</v>
      </c>
      <c r="R152" s="462"/>
      <c r="S152" s="460"/>
      <c r="T152" s="461">
        <v>1</v>
      </c>
      <c r="U152" s="462"/>
      <c r="V152" s="460"/>
      <c r="W152" s="463">
        <v>1</v>
      </c>
      <c r="X152" s="216">
        <f>SUM(J152:L152)*H152</f>
        <v>0.25</v>
      </c>
      <c r="Y152" s="217">
        <f>SUM(O152:Q152)*H152</f>
        <v>0.25</v>
      </c>
      <c r="Z152" s="217">
        <f>SUM(R152:T152)*H152</f>
        <v>0.25</v>
      </c>
      <c r="AA152" s="217">
        <f>SUM(U152:W152)*H152</f>
        <v>0.25</v>
      </c>
      <c r="AB152" s="218">
        <f t="shared" ref="AB152:AB177" si="9">MAX(X152:AA152)</f>
        <v>0.25</v>
      </c>
      <c r="AC152" s="885"/>
      <c r="AD152" s="576" t="s">
        <v>560</v>
      </c>
      <c r="AE152" s="860">
        <v>22</v>
      </c>
    </row>
    <row r="153" spans="1:31" ht="24.95" customHeight="1" x14ac:dyDescent="0.2">
      <c r="A153" s="838"/>
      <c r="B153" s="892"/>
      <c r="C153" s="892"/>
      <c r="D153" s="849"/>
      <c r="E153" s="849"/>
      <c r="F153" s="849"/>
      <c r="G153" s="848"/>
      <c r="H153" s="813"/>
      <c r="I153" s="251" t="s">
        <v>601</v>
      </c>
      <c r="J153" s="474"/>
      <c r="K153" s="475"/>
      <c r="L153" s="476">
        <v>1</v>
      </c>
      <c r="M153" s="611"/>
      <c r="N153" s="477">
        <f>H152*L153</f>
        <v>0.25</v>
      </c>
      <c r="O153" s="477"/>
      <c r="P153" s="475"/>
      <c r="Q153" s="476"/>
      <c r="R153" s="477"/>
      <c r="S153" s="475"/>
      <c r="T153" s="476"/>
      <c r="U153" s="477"/>
      <c r="V153" s="475"/>
      <c r="W153" s="478"/>
      <c r="X153" s="252">
        <f>SUM(J153:L153)*H152</f>
        <v>0.25</v>
      </c>
      <c r="Y153" s="253">
        <f>SUM(O153:Q153)*H152</f>
        <v>0</v>
      </c>
      <c r="Z153" s="253">
        <f>SUM(R153:T153)*H152</f>
        <v>0</v>
      </c>
      <c r="AA153" s="253">
        <f>SUM(U153:W153)*H152</f>
        <v>0</v>
      </c>
      <c r="AB153" s="254">
        <f t="shared" si="9"/>
        <v>0.25</v>
      </c>
      <c r="AC153" s="885"/>
      <c r="AD153" s="577" t="s">
        <v>560</v>
      </c>
      <c r="AE153" s="861"/>
    </row>
    <row r="154" spans="1:31" ht="24.95" customHeight="1" x14ac:dyDescent="0.2">
      <c r="A154" s="838"/>
      <c r="B154" s="892"/>
      <c r="C154" s="892"/>
      <c r="D154" s="849"/>
      <c r="E154" s="849"/>
      <c r="F154" s="849"/>
      <c r="G154" s="814" t="s">
        <v>673</v>
      </c>
      <c r="H154" s="813">
        <v>0.25</v>
      </c>
      <c r="I154" s="227" t="s">
        <v>600</v>
      </c>
      <c r="J154" s="464"/>
      <c r="K154" s="465"/>
      <c r="L154" s="466">
        <v>1</v>
      </c>
      <c r="M154" s="613"/>
      <c r="N154" s="467"/>
      <c r="O154" s="467"/>
      <c r="P154" s="465"/>
      <c r="Q154" s="466">
        <v>1</v>
      </c>
      <c r="R154" s="467"/>
      <c r="S154" s="465"/>
      <c r="T154" s="466">
        <v>1</v>
      </c>
      <c r="U154" s="467"/>
      <c r="V154" s="465"/>
      <c r="W154" s="468">
        <v>1</v>
      </c>
      <c r="X154" s="219">
        <f>SUM(J154:L154)*H154</f>
        <v>0.25</v>
      </c>
      <c r="Y154" s="220">
        <f>SUM(O154:Q154)*H154</f>
        <v>0.25</v>
      </c>
      <c r="Z154" s="220">
        <f>SUM(R154:T154)*H154</f>
        <v>0.25</v>
      </c>
      <c r="AA154" s="220">
        <f>SUM(U154:W154)*H154</f>
        <v>0.25</v>
      </c>
      <c r="AB154" s="221">
        <f t="shared" si="9"/>
        <v>0.25</v>
      </c>
      <c r="AC154" s="885"/>
      <c r="AD154" s="577" t="s">
        <v>560</v>
      </c>
      <c r="AE154" s="861"/>
    </row>
    <row r="155" spans="1:31" ht="24.95" customHeight="1" x14ac:dyDescent="0.2">
      <c r="A155" s="838"/>
      <c r="B155" s="892"/>
      <c r="C155" s="892"/>
      <c r="D155" s="849"/>
      <c r="E155" s="849"/>
      <c r="F155" s="849"/>
      <c r="G155" s="848"/>
      <c r="H155" s="813"/>
      <c r="I155" s="251" t="s">
        <v>601</v>
      </c>
      <c r="J155" s="474"/>
      <c r="K155" s="475"/>
      <c r="L155" s="476">
        <v>1</v>
      </c>
      <c r="M155" s="611"/>
      <c r="N155" s="477">
        <f>H154*L155</f>
        <v>0.25</v>
      </c>
      <c r="O155" s="477"/>
      <c r="P155" s="475"/>
      <c r="Q155" s="476"/>
      <c r="R155" s="477"/>
      <c r="S155" s="475"/>
      <c r="T155" s="476"/>
      <c r="U155" s="477"/>
      <c r="V155" s="475"/>
      <c r="W155" s="478"/>
      <c r="X155" s="252">
        <f>SUM(J155:L155)*H154</f>
        <v>0.25</v>
      </c>
      <c r="Y155" s="253">
        <f>SUM(O155:Q155)*H154</f>
        <v>0</v>
      </c>
      <c r="Z155" s="253">
        <f>SUM(R155:T155)*H154</f>
        <v>0</v>
      </c>
      <c r="AA155" s="253">
        <f>SUM(U155:W155)*H154</f>
        <v>0</v>
      </c>
      <c r="AB155" s="254">
        <f t="shared" si="9"/>
        <v>0.25</v>
      </c>
      <c r="AC155" s="885"/>
      <c r="AD155" s="577" t="s">
        <v>560</v>
      </c>
      <c r="AE155" s="861"/>
    </row>
    <row r="156" spans="1:31" ht="24.95" customHeight="1" x14ac:dyDescent="0.2">
      <c r="A156" s="838"/>
      <c r="B156" s="892"/>
      <c r="C156" s="892"/>
      <c r="D156" s="849"/>
      <c r="E156" s="849"/>
      <c r="F156" s="849"/>
      <c r="G156" s="814" t="s">
        <v>674</v>
      </c>
      <c r="H156" s="813">
        <v>0.25</v>
      </c>
      <c r="I156" s="227" t="s">
        <v>600</v>
      </c>
      <c r="J156" s="464"/>
      <c r="K156" s="465"/>
      <c r="L156" s="466">
        <v>0.5</v>
      </c>
      <c r="M156" s="613"/>
      <c r="N156" s="467"/>
      <c r="O156" s="467"/>
      <c r="P156" s="465"/>
      <c r="Q156" s="466">
        <v>0.75</v>
      </c>
      <c r="R156" s="467"/>
      <c r="S156" s="465"/>
      <c r="T156" s="466">
        <v>1</v>
      </c>
      <c r="U156" s="467"/>
      <c r="V156" s="465"/>
      <c r="W156" s="468">
        <v>1</v>
      </c>
      <c r="X156" s="219">
        <f>SUM(J156:L156)*H156</f>
        <v>0.125</v>
      </c>
      <c r="Y156" s="220">
        <f>SUM(O156:Q156)*H156</f>
        <v>0.1875</v>
      </c>
      <c r="Z156" s="220">
        <f>SUM(R156:T156)*H156</f>
        <v>0.25</v>
      </c>
      <c r="AA156" s="220">
        <f>SUM(U156:W156)*H156</f>
        <v>0.25</v>
      </c>
      <c r="AB156" s="221">
        <f t="shared" si="9"/>
        <v>0.25</v>
      </c>
      <c r="AC156" s="885"/>
      <c r="AD156" s="577" t="s">
        <v>560</v>
      </c>
      <c r="AE156" s="861"/>
    </row>
    <row r="157" spans="1:31" ht="24.95" customHeight="1" x14ac:dyDescent="0.2">
      <c r="A157" s="838"/>
      <c r="B157" s="892"/>
      <c r="C157" s="892"/>
      <c r="D157" s="849"/>
      <c r="E157" s="849"/>
      <c r="F157" s="849"/>
      <c r="G157" s="848"/>
      <c r="H157" s="813"/>
      <c r="I157" s="251" t="s">
        <v>601</v>
      </c>
      <c r="J157" s="474"/>
      <c r="K157" s="475"/>
      <c r="L157" s="476">
        <v>0.5</v>
      </c>
      <c r="M157" s="611"/>
      <c r="N157" s="477">
        <f>H156*L157</f>
        <v>0.125</v>
      </c>
      <c r="O157" s="477"/>
      <c r="P157" s="475"/>
      <c r="Q157" s="476"/>
      <c r="R157" s="477"/>
      <c r="S157" s="475"/>
      <c r="T157" s="476"/>
      <c r="U157" s="477"/>
      <c r="V157" s="475"/>
      <c r="W157" s="478"/>
      <c r="X157" s="252">
        <f>SUM(J157:L157)*H156</f>
        <v>0.125</v>
      </c>
      <c r="Y157" s="253">
        <f>SUM(O157:Q157)*H156</f>
        <v>0</v>
      </c>
      <c r="Z157" s="253">
        <f>SUM(R157:T157)*H156</f>
        <v>0</v>
      </c>
      <c r="AA157" s="253">
        <f>SUM(U157:W157)*H156</f>
        <v>0</v>
      </c>
      <c r="AB157" s="254">
        <f t="shared" si="9"/>
        <v>0.125</v>
      </c>
      <c r="AC157" s="885"/>
      <c r="AD157" s="577" t="s">
        <v>560</v>
      </c>
      <c r="AE157" s="861"/>
    </row>
    <row r="158" spans="1:31" ht="24.95" customHeight="1" x14ac:dyDescent="0.2">
      <c r="A158" s="838"/>
      <c r="B158" s="892"/>
      <c r="C158" s="892"/>
      <c r="D158" s="849"/>
      <c r="E158" s="849"/>
      <c r="F158" s="849"/>
      <c r="G158" s="814" t="s">
        <v>675</v>
      </c>
      <c r="H158" s="813">
        <v>0.25</v>
      </c>
      <c r="I158" s="227" t="s">
        <v>600</v>
      </c>
      <c r="J158" s="464"/>
      <c r="K158" s="465"/>
      <c r="L158" s="466">
        <v>0.5</v>
      </c>
      <c r="M158" s="613"/>
      <c r="N158" s="467"/>
      <c r="O158" s="467"/>
      <c r="P158" s="465"/>
      <c r="Q158" s="466">
        <v>0.75</v>
      </c>
      <c r="R158" s="467"/>
      <c r="S158" s="465"/>
      <c r="T158" s="466">
        <v>1</v>
      </c>
      <c r="U158" s="467"/>
      <c r="V158" s="465"/>
      <c r="W158" s="468">
        <v>1</v>
      </c>
      <c r="X158" s="219">
        <f>SUM(J158:L158)*H158</f>
        <v>0.125</v>
      </c>
      <c r="Y158" s="220">
        <f>SUM(O158:Q158)*H158</f>
        <v>0.1875</v>
      </c>
      <c r="Z158" s="220">
        <f>SUM(R158:T158)*H158</f>
        <v>0.25</v>
      </c>
      <c r="AA158" s="220">
        <f>SUM(U158:W158)*H158</f>
        <v>0.25</v>
      </c>
      <c r="AB158" s="221">
        <f t="shared" si="9"/>
        <v>0.25</v>
      </c>
      <c r="AC158" s="885"/>
      <c r="AD158" s="577" t="s">
        <v>560</v>
      </c>
      <c r="AE158" s="861"/>
    </row>
    <row r="159" spans="1:31" ht="24.95" customHeight="1" thickBot="1" x14ac:dyDescent="0.25">
      <c r="A159" s="838"/>
      <c r="B159" s="892"/>
      <c r="C159" s="892"/>
      <c r="D159" s="849"/>
      <c r="E159" s="849"/>
      <c r="F159" s="849"/>
      <c r="G159" s="815"/>
      <c r="H159" s="816"/>
      <c r="I159" s="255" t="s">
        <v>601</v>
      </c>
      <c r="J159" s="479"/>
      <c r="K159" s="480"/>
      <c r="L159" s="481">
        <v>0.5</v>
      </c>
      <c r="M159" s="614"/>
      <c r="N159" s="482">
        <f>H158*L159</f>
        <v>0.125</v>
      </c>
      <c r="O159" s="482"/>
      <c r="P159" s="480"/>
      <c r="Q159" s="481"/>
      <c r="R159" s="482"/>
      <c r="S159" s="480"/>
      <c r="T159" s="481"/>
      <c r="U159" s="482"/>
      <c r="V159" s="480"/>
      <c r="W159" s="483"/>
      <c r="X159" s="259">
        <f>SUM(J159:L159)*H158</f>
        <v>0.125</v>
      </c>
      <c r="Y159" s="260">
        <f>SUM(O159:Q159)*H158</f>
        <v>0</v>
      </c>
      <c r="Z159" s="260">
        <f>SUM(R159:T159)*H158</f>
        <v>0</v>
      </c>
      <c r="AA159" s="260">
        <f>SUM(U159:W159)*H158</f>
        <v>0</v>
      </c>
      <c r="AB159" s="261">
        <f t="shared" si="9"/>
        <v>0.125</v>
      </c>
      <c r="AC159" s="885"/>
      <c r="AD159" s="577" t="s">
        <v>560</v>
      </c>
      <c r="AE159" s="861"/>
    </row>
    <row r="160" spans="1:31" ht="24.95" customHeight="1" x14ac:dyDescent="0.2">
      <c r="A160" s="838"/>
      <c r="B160" s="892"/>
      <c r="C160" s="891" t="s">
        <v>431</v>
      </c>
      <c r="D160" s="894" t="s">
        <v>210</v>
      </c>
      <c r="E160" s="894" t="s">
        <v>432</v>
      </c>
      <c r="F160" s="891" t="s">
        <v>433</v>
      </c>
      <c r="G160" s="889" t="s">
        <v>689</v>
      </c>
      <c r="H160" s="890">
        <v>0.25</v>
      </c>
      <c r="I160" s="226" t="s">
        <v>600</v>
      </c>
      <c r="J160" s="521"/>
      <c r="K160" s="460"/>
      <c r="L160" s="461"/>
      <c r="M160" s="612"/>
      <c r="N160" s="638"/>
      <c r="O160" s="462"/>
      <c r="P160" s="460"/>
      <c r="Q160" s="461"/>
      <c r="R160" s="462"/>
      <c r="S160" s="460"/>
      <c r="T160" s="461"/>
      <c r="U160" s="462"/>
      <c r="V160" s="460"/>
      <c r="W160" s="463">
        <v>1</v>
      </c>
      <c r="X160" s="216">
        <f>SUM(J160:L160)*H160</f>
        <v>0</v>
      </c>
      <c r="Y160" s="217">
        <f>SUM(O160:Q160)*H160</f>
        <v>0</v>
      </c>
      <c r="Z160" s="217">
        <f>SUM(R160:T160)*H160</f>
        <v>0</v>
      </c>
      <c r="AA160" s="217">
        <f>SUM(U160:W160)*H160</f>
        <v>0.25</v>
      </c>
      <c r="AB160" s="218">
        <f t="shared" si="9"/>
        <v>0.25</v>
      </c>
      <c r="AC160" s="904" t="s">
        <v>50</v>
      </c>
      <c r="AD160" s="578" t="s">
        <v>562</v>
      </c>
      <c r="AE160" s="860">
        <v>23</v>
      </c>
    </row>
    <row r="161" spans="1:31" ht="24.95" customHeight="1" x14ac:dyDescent="0.2">
      <c r="A161" s="838"/>
      <c r="B161" s="892"/>
      <c r="C161" s="892"/>
      <c r="D161" s="887"/>
      <c r="E161" s="887"/>
      <c r="F161" s="892"/>
      <c r="G161" s="848"/>
      <c r="H161" s="813"/>
      <c r="I161" s="251" t="s">
        <v>601</v>
      </c>
      <c r="J161" s="474"/>
      <c r="K161" s="475"/>
      <c r="L161" s="476">
        <v>0</v>
      </c>
      <c r="M161" s="611"/>
      <c r="N161" s="477">
        <f>H160*L161</f>
        <v>0</v>
      </c>
      <c r="O161" s="477"/>
      <c r="P161" s="475"/>
      <c r="Q161" s="476"/>
      <c r="R161" s="477"/>
      <c r="S161" s="475"/>
      <c r="T161" s="476"/>
      <c r="U161" s="477"/>
      <c r="V161" s="475"/>
      <c r="W161" s="478"/>
      <c r="X161" s="252">
        <f>SUM(J161:L161)*H160</f>
        <v>0</v>
      </c>
      <c r="Y161" s="253">
        <f>SUM(O161:Q161)*H160</f>
        <v>0</v>
      </c>
      <c r="Z161" s="253">
        <f>SUM(R161:T161)*H160</f>
        <v>0</v>
      </c>
      <c r="AA161" s="253">
        <f>SUM(U161:W161)*H160</f>
        <v>0</v>
      </c>
      <c r="AB161" s="254">
        <f t="shared" si="9"/>
        <v>0</v>
      </c>
      <c r="AC161" s="905"/>
      <c r="AD161" s="579" t="s">
        <v>562</v>
      </c>
      <c r="AE161" s="861"/>
    </row>
    <row r="162" spans="1:31" ht="24.95" customHeight="1" x14ac:dyDescent="0.2">
      <c r="A162" s="838"/>
      <c r="B162" s="892"/>
      <c r="C162" s="892"/>
      <c r="D162" s="887"/>
      <c r="E162" s="887"/>
      <c r="F162" s="892"/>
      <c r="G162" s="814" t="s">
        <v>676</v>
      </c>
      <c r="H162" s="813">
        <v>0.25</v>
      </c>
      <c r="I162" s="227" t="s">
        <v>600</v>
      </c>
      <c r="J162" s="464"/>
      <c r="K162" s="465"/>
      <c r="L162" s="466"/>
      <c r="M162" s="613"/>
      <c r="N162" s="625"/>
      <c r="O162" s="467"/>
      <c r="P162" s="465"/>
      <c r="Q162" s="466"/>
      <c r="R162" s="467"/>
      <c r="S162" s="465"/>
      <c r="T162" s="466"/>
      <c r="U162" s="467"/>
      <c r="V162" s="465"/>
      <c r="W162" s="468">
        <v>1</v>
      </c>
      <c r="X162" s="219">
        <f>SUM(J162:L162)*H162</f>
        <v>0</v>
      </c>
      <c r="Y162" s="220">
        <f>SUM(O162:Q162)*H162</f>
        <v>0</v>
      </c>
      <c r="Z162" s="220">
        <f>SUM(R162:T162)*H162</f>
        <v>0</v>
      </c>
      <c r="AA162" s="220">
        <f>SUM(U162:W162)*H162</f>
        <v>0.25</v>
      </c>
      <c r="AB162" s="221">
        <f t="shared" si="9"/>
        <v>0.25</v>
      </c>
      <c r="AC162" s="905"/>
      <c r="AD162" s="579" t="s">
        <v>562</v>
      </c>
      <c r="AE162" s="861"/>
    </row>
    <row r="163" spans="1:31" ht="24.95" customHeight="1" x14ac:dyDescent="0.2">
      <c r="A163" s="838"/>
      <c r="B163" s="892"/>
      <c r="C163" s="892"/>
      <c r="D163" s="887"/>
      <c r="E163" s="887"/>
      <c r="F163" s="892"/>
      <c r="G163" s="848"/>
      <c r="H163" s="813"/>
      <c r="I163" s="251" t="s">
        <v>601</v>
      </c>
      <c r="J163" s="474"/>
      <c r="K163" s="475"/>
      <c r="L163" s="476">
        <v>0</v>
      </c>
      <c r="M163" s="611"/>
      <c r="N163" s="477">
        <f>H162*L163</f>
        <v>0</v>
      </c>
      <c r="O163" s="477"/>
      <c r="P163" s="475"/>
      <c r="Q163" s="476"/>
      <c r="R163" s="477"/>
      <c r="S163" s="475"/>
      <c r="T163" s="476"/>
      <c r="U163" s="477"/>
      <c r="V163" s="475"/>
      <c r="W163" s="478"/>
      <c r="X163" s="252">
        <f>SUM(J163:L163)*H162</f>
        <v>0</v>
      </c>
      <c r="Y163" s="253">
        <f>SUM(O163:Q163)*H162</f>
        <v>0</v>
      </c>
      <c r="Z163" s="253">
        <f>SUM(R163:T163)*H162</f>
        <v>0</v>
      </c>
      <c r="AA163" s="253">
        <f>SUM(U163:W163)*H162</f>
        <v>0</v>
      </c>
      <c r="AB163" s="254">
        <f t="shared" si="9"/>
        <v>0</v>
      </c>
      <c r="AC163" s="905"/>
      <c r="AD163" s="579" t="s">
        <v>562</v>
      </c>
      <c r="AE163" s="861"/>
    </row>
    <row r="164" spans="1:31" ht="24.95" customHeight="1" x14ac:dyDescent="0.2">
      <c r="A164" s="838"/>
      <c r="B164" s="892"/>
      <c r="C164" s="892"/>
      <c r="D164" s="887"/>
      <c r="E164" s="887"/>
      <c r="F164" s="892"/>
      <c r="G164" s="814" t="s">
        <v>677</v>
      </c>
      <c r="H164" s="813">
        <v>0.25</v>
      </c>
      <c r="I164" s="227" t="s">
        <v>600</v>
      </c>
      <c r="J164" s="464"/>
      <c r="K164" s="465"/>
      <c r="L164" s="466"/>
      <c r="M164" s="613"/>
      <c r="N164" s="625"/>
      <c r="O164" s="467"/>
      <c r="P164" s="465"/>
      <c r="Q164" s="466"/>
      <c r="R164" s="467"/>
      <c r="S164" s="465"/>
      <c r="T164" s="466"/>
      <c r="U164" s="467"/>
      <c r="V164" s="465"/>
      <c r="W164" s="468">
        <v>1</v>
      </c>
      <c r="X164" s="219">
        <f>SUM(J164:L164)*H164</f>
        <v>0</v>
      </c>
      <c r="Y164" s="220">
        <f>SUM(O164:Q164)*H164</f>
        <v>0</v>
      </c>
      <c r="Z164" s="220">
        <f>SUM(R164:T164)*H164</f>
        <v>0</v>
      </c>
      <c r="AA164" s="220">
        <f>SUM(U164:W164)*H164</f>
        <v>0.25</v>
      </c>
      <c r="AB164" s="221">
        <f t="shared" si="9"/>
        <v>0.25</v>
      </c>
      <c r="AC164" s="905"/>
      <c r="AD164" s="579" t="s">
        <v>562</v>
      </c>
      <c r="AE164" s="861"/>
    </row>
    <row r="165" spans="1:31" ht="24.95" customHeight="1" x14ac:dyDescent="0.2">
      <c r="A165" s="838"/>
      <c r="B165" s="892"/>
      <c r="C165" s="892"/>
      <c r="D165" s="887"/>
      <c r="E165" s="887"/>
      <c r="F165" s="892"/>
      <c r="G165" s="848"/>
      <c r="H165" s="813"/>
      <c r="I165" s="251" t="s">
        <v>601</v>
      </c>
      <c r="J165" s="474"/>
      <c r="K165" s="475"/>
      <c r="L165" s="476">
        <v>0</v>
      </c>
      <c r="M165" s="611"/>
      <c r="N165" s="477">
        <f>H164*L165</f>
        <v>0</v>
      </c>
      <c r="O165" s="477"/>
      <c r="P165" s="475"/>
      <c r="Q165" s="476"/>
      <c r="R165" s="477"/>
      <c r="S165" s="475"/>
      <c r="T165" s="476"/>
      <c r="U165" s="477"/>
      <c r="V165" s="475"/>
      <c r="W165" s="478"/>
      <c r="X165" s="252">
        <f>SUM(J165:L165)*H164</f>
        <v>0</v>
      </c>
      <c r="Y165" s="253">
        <f>SUM(O165:Q165)*H164</f>
        <v>0</v>
      </c>
      <c r="Z165" s="253">
        <f>SUM(R165:T165)*H164</f>
        <v>0</v>
      </c>
      <c r="AA165" s="253">
        <f>SUM(U165:W165)*H164</f>
        <v>0</v>
      </c>
      <c r="AB165" s="254">
        <f t="shared" si="9"/>
        <v>0</v>
      </c>
      <c r="AC165" s="905"/>
      <c r="AD165" s="579" t="s">
        <v>562</v>
      </c>
      <c r="AE165" s="861"/>
    </row>
    <row r="166" spans="1:31" ht="24.95" customHeight="1" x14ac:dyDescent="0.2">
      <c r="A166" s="838"/>
      <c r="B166" s="892"/>
      <c r="C166" s="892"/>
      <c r="D166" s="887"/>
      <c r="E166" s="887"/>
      <c r="F166" s="892"/>
      <c r="G166" s="814" t="s">
        <v>678</v>
      </c>
      <c r="H166" s="813">
        <v>0.25</v>
      </c>
      <c r="I166" s="227" t="s">
        <v>600</v>
      </c>
      <c r="J166" s="464"/>
      <c r="K166" s="465"/>
      <c r="L166" s="466"/>
      <c r="M166" s="613"/>
      <c r="N166" s="625"/>
      <c r="O166" s="467"/>
      <c r="P166" s="465"/>
      <c r="Q166" s="466"/>
      <c r="R166" s="467"/>
      <c r="S166" s="465"/>
      <c r="T166" s="466"/>
      <c r="U166" s="467"/>
      <c r="V166" s="465"/>
      <c r="W166" s="468">
        <v>1</v>
      </c>
      <c r="X166" s="219">
        <f>SUM(J166:L166)*H166</f>
        <v>0</v>
      </c>
      <c r="Y166" s="220">
        <f>SUM(O166:Q166)*H166</f>
        <v>0</v>
      </c>
      <c r="Z166" s="220">
        <f>SUM(R166:T166)*H166</f>
        <v>0</v>
      </c>
      <c r="AA166" s="220">
        <f>SUM(U166:W166)*H166</f>
        <v>0.25</v>
      </c>
      <c r="AB166" s="221">
        <f t="shared" si="9"/>
        <v>0.25</v>
      </c>
      <c r="AC166" s="905"/>
      <c r="AD166" s="579" t="s">
        <v>562</v>
      </c>
      <c r="AE166" s="861"/>
    </row>
    <row r="167" spans="1:31" ht="24.95" customHeight="1" thickBot="1" x14ac:dyDescent="0.25">
      <c r="A167" s="838"/>
      <c r="B167" s="892"/>
      <c r="C167" s="892"/>
      <c r="D167" s="887"/>
      <c r="E167" s="887"/>
      <c r="F167" s="892"/>
      <c r="G167" s="815"/>
      <c r="H167" s="816"/>
      <c r="I167" s="255" t="s">
        <v>601</v>
      </c>
      <c r="J167" s="479"/>
      <c r="K167" s="480"/>
      <c r="L167" s="481">
        <v>0</v>
      </c>
      <c r="M167" s="614"/>
      <c r="N167" s="482">
        <f>H166*L167</f>
        <v>0</v>
      </c>
      <c r="O167" s="482"/>
      <c r="P167" s="480"/>
      <c r="Q167" s="481"/>
      <c r="R167" s="482"/>
      <c r="S167" s="480"/>
      <c r="T167" s="481"/>
      <c r="U167" s="482"/>
      <c r="V167" s="480"/>
      <c r="W167" s="483"/>
      <c r="X167" s="259">
        <f>SUM(J167:L167)*H166</f>
        <v>0</v>
      </c>
      <c r="Y167" s="260">
        <f>SUM(O167:Q167)*H166</f>
        <v>0</v>
      </c>
      <c r="Z167" s="260">
        <f>SUM(R167:T167)*H166</f>
        <v>0</v>
      </c>
      <c r="AA167" s="260">
        <f>SUM(U167:W167)*H166</f>
        <v>0</v>
      </c>
      <c r="AB167" s="261">
        <f t="shared" si="9"/>
        <v>0</v>
      </c>
      <c r="AC167" s="905"/>
      <c r="AD167" s="579" t="s">
        <v>562</v>
      </c>
      <c r="AE167" s="861"/>
    </row>
    <row r="168" spans="1:31" ht="24.95" customHeight="1" x14ac:dyDescent="0.2">
      <c r="A168" s="838"/>
      <c r="B168" s="892"/>
      <c r="C168" s="902" t="s">
        <v>211</v>
      </c>
      <c r="D168" s="893" t="s">
        <v>435</v>
      </c>
      <c r="E168" s="893" t="s">
        <v>140</v>
      </c>
      <c r="F168" s="902" t="s">
        <v>436</v>
      </c>
      <c r="G168" s="889" t="s">
        <v>679</v>
      </c>
      <c r="H168" s="890">
        <v>0.2</v>
      </c>
      <c r="I168" s="226" t="s">
        <v>600</v>
      </c>
      <c r="J168" s="521"/>
      <c r="K168" s="460"/>
      <c r="L168" s="461"/>
      <c r="M168" s="612"/>
      <c r="N168" s="612"/>
      <c r="O168" s="462"/>
      <c r="P168" s="460"/>
      <c r="Q168" s="461"/>
      <c r="R168" s="462"/>
      <c r="S168" s="460"/>
      <c r="T168" s="461"/>
      <c r="U168" s="462"/>
      <c r="V168" s="460"/>
      <c r="W168" s="463">
        <v>1</v>
      </c>
      <c r="X168" s="216">
        <f>SUM(J168:L168)*H168</f>
        <v>0</v>
      </c>
      <c r="Y168" s="217">
        <f>SUM(O168:Q168)*H168</f>
        <v>0</v>
      </c>
      <c r="Z168" s="217">
        <f>SUM(R168:T168)*H168</f>
        <v>0</v>
      </c>
      <c r="AA168" s="217">
        <f>SUM(U168:W168)*H168</f>
        <v>0.2</v>
      </c>
      <c r="AB168" s="218">
        <f t="shared" si="9"/>
        <v>0.2</v>
      </c>
      <c r="AC168" s="904" t="s">
        <v>212</v>
      </c>
      <c r="AD168" s="579" t="s">
        <v>562</v>
      </c>
      <c r="AE168" s="860">
        <v>24</v>
      </c>
    </row>
    <row r="169" spans="1:31" ht="24.95" customHeight="1" x14ac:dyDescent="0.2">
      <c r="A169" s="838"/>
      <c r="B169" s="892"/>
      <c r="C169" s="903"/>
      <c r="D169" s="849"/>
      <c r="E169" s="849"/>
      <c r="F169" s="903"/>
      <c r="G169" s="848"/>
      <c r="H169" s="813"/>
      <c r="I169" s="251" t="s">
        <v>601</v>
      </c>
      <c r="J169" s="474"/>
      <c r="K169" s="475"/>
      <c r="L169" s="476">
        <v>0</v>
      </c>
      <c r="M169" s="611"/>
      <c r="N169" s="477">
        <f>H168*L169</f>
        <v>0</v>
      </c>
      <c r="O169" s="477"/>
      <c r="P169" s="475"/>
      <c r="Q169" s="476"/>
      <c r="R169" s="477"/>
      <c r="S169" s="475"/>
      <c r="T169" s="476"/>
      <c r="U169" s="477"/>
      <c r="V169" s="475"/>
      <c r="W169" s="478"/>
      <c r="X169" s="252">
        <f>SUM(J169:L169)*H168</f>
        <v>0</v>
      </c>
      <c r="Y169" s="253">
        <f>SUM(O169:Q169)*H168</f>
        <v>0</v>
      </c>
      <c r="Z169" s="253">
        <f>SUM(R169:T169)*H168</f>
        <v>0</v>
      </c>
      <c r="AA169" s="253">
        <f>SUM(U169:W169)*H168</f>
        <v>0</v>
      </c>
      <c r="AB169" s="254">
        <f t="shared" si="9"/>
        <v>0</v>
      </c>
      <c r="AC169" s="905"/>
      <c r="AD169" s="579" t="s">
        <v>562</v>
      </c>
      <c r="AE169" s="861"/>
    </row>
    <row r="170" spans="1:31" ht="24.95" customHeight="1" x14ac:dyDescent="0.2">
      <c r="A170" s="838"/>
      <c r="B170" s="892"/>
      <c r="C170" s="903"/>
      <c r="D170" s="849"/>
      <c r="E170" s="849"/>
      <c r="F170" s="903"/>
      <c r="G170" s="814" t="s">
        <v>680</v>
      </c>
      <c r="H170" s="813">
        <v>0.2</v>
      </c>
      <c r="I170" s="227" t="s">
        <v>600</v>
      </c>
      <c r="J170" s="464"/>
      <c r="K170" s="465"/>
      <c r="L170" s="466"/>
      <c r="M170" s="613"/>
      <c r="N170" s="625"/>
      <c r="O170" s="467"/>
      <c r="P170" s="465"/>
      <c r="Q170" s="466"/>
      <c r="R170" s="467"/>
      <c r="S170" s="465"/>
      <c r="T170" s="466"/>
      <c r="U170" s="467"/>
      <c r="V170" s="465"/>
      <c r="W170" s="468">
        <v>1</v>
      </c>
      <c r="X170" s="219">
        <f>SUM(J170:L170)*H170</f>
        <v>0</v>
      </c>
      <c r="Y170" s="220">
        <f>SUM(O170:Q170)*H170</f>
        <v>0</v>
      </c>
      <c r="Z170" s="220">
        <f>SUM(R170:T170)*H170</f>
        <v>0</v>
      </c>
      <c r="AA170" s="220">
        <f>SUM(U170:W170)*H170</f>
        <v>0.2</v>
      </c>
      <c r="AB170" s="221">
        <f t="shared" si="9"/>
        <v>0.2</v>
      </c>
      <c r="AC170" s="905"/>
      <c r="AD170" s="579" t="s">
        <v>562</v>
      </c>
      <c r="AE170" s="861"/>
    </row>
    <row r="171" spans="1:31" ht="24.95" customHeight="1" x14ac:dyDescent="0.2">
      <c r="A171" s="838"/>
      <c r="B171" s="892"/>
      <c r="C171" s="903"/>
      <c r="D171" s="849"/>
      <c r="E171" s="849"/>
      <c r="F171" s="903"/>
      <c r="G171" s="848"/>
      <c r="H171" s="813"/>
      <c r="I171" s="251" t="s">
        <v>601</v>
      </c>
      <c r="J171" s="474"/>
      <c r="K171" s="475"/>
      <c r="L171" s="476">
        <v>0</v>
      </c>
      <c r="M171" s="611"/>
      <c r="N171" s="477">
        <f>H170*L171</f>
        <v>0</v>
      </c>
      <c r="O171" s="477"/>
      <c r="P171" s="475"/>
      <c r="Q171" s="476"/>
      <c r="R171" s="477"/>
      <c r="S171" s="475"/>
      <c r="T171" s="476"/>
      <c r="U171" s="477"/>
      <c r="V171" s="475"/>
      <c r="W171" s="478"/>
      <c r="X171" s="252">
        <f>SUM(J171:L171)*H170</f>
        <v>0</v>
      </c>
      <c r="Y171" s="253">
        <f>SUM(O171:Q171)*H170</f>
        <v>0</v>
      </c>
      <c r="Z171" s="253">
        <f>SUM(R171:T171)*H170</f>
        <v>0</v>
      </c>
      <c r="AA171" s="253">
        <f>SUM(U171:W171)*H170</f>
        <v>0</v>
      </c>
      <c r="AB171" s="254">
        <f t="shared" si="9"/>
        <v>0</v>
      </c>
      <c r="AC171" s="905"/>
      <c r="AD171" s="579" t="s">
        <v>562</v>
      </c>
      <c r="AE171" s="861"/>
    </row>
    <row r="172" spans="1:31" ht="24.95" customHeight="1" x14ac:dyDescent="0.2">
      <c r="A172" s="838"/>
      <c r="B172" s="892"/>
      <c r="C172" s="903"/>
      <c r="D172" s="849"/>
      <c r="E172" s="849"/>
      <c r="F172" s="903"/>
      <c r="G172" s="814" t="s">
        <v>681</v>
      </c>
      <c r="H172" s="813">
        <v>0.2</v>
      </c>
      <c r="I172" s="227" t="s">
        <v>600</v>
      </c>
      <c r="J172" s="464"/>
      <c r="K172" s="465"/>
      <c r="L172" s="466"/>
      <c r="M172" s="613"/>
      <c r="N172" s="625"/>
      <c r="O172" s="467"/>
      <c r="P172" s="465"/>
      <c r="Q172" s="466"/>
      <c r="R172" s="467"/>
      <c r="S172" s="465"/>
      <c r="T172" s="466"/>
      <c r="U172" s="467"/>
      <c r="V172" s="465"/>
      <c r="W172" s="468">
        <v>1</v>
      </c>
      <c r="X172" s="219">
        <f>SUM(J172:L172)*H172</f>
        <v>0</v>
      </c>
      <c r="Y172" s="220">
        <f>SUM(O172:Q172)*H172</f>
        <v>0</v>
      </c>
      <c r="Z172" s="220">
        <f>SUM(R172:T172)*H172</f>
        <v>0</v>
      </c>
      <c r="AA172" s="220">
        <f>SUM(U172:W172)*H172</f>
        <v>0.2</v>
      </c>
      <c r="AB172" s="221">
        <f t="shared" si="9"/>
        <v>0.2</v>
      </c>
      <c r="AC172" s="905"/>
      <c r="AD172" s="579" t="s">
        <v>562</v>
      </c>
      <c r="AE172" s="861"/>
    </row>
    <row r="173" spans="1:31" ht="24.95" customHeight="1" x14ac:dyDescent="0.2">
      <c r="A173" s="838"/>
      <c r="B173" s="892"/>
      <c r="C173" s="903"/>
      <c r="D173" s="849"/>
      <c r="E173" s="849"/>
      <c r="F173" s="903"/>
      <c r="G173" s="848"/>
      <c r="H173" s="813"/>
      <c r="I173" s="251" t="s">
        <v>601</v>
      </c>
      <c r="J173" s="474"/>
      <c r="K173" s="475"/>
      <c r="L173" s="476">
        <v>0</v>
      </c>
      <c r="M173" s="611"/>
      <c r="N173" s="477">
        <f>H172*L173</f>
        <v>0</v>
      </c>
      <c r="O173" s="477"/>
      <c r="P173" s="475"/>
      <c r="Q173" s="476"/>
      <c r="R173" s="477"/>
      <c r="S173" s="475"/>
      <c r="T173" s="476"/>
      <c r="U173" s="477"/>
      <c r="V173" s="475"/>
      <c r="W173" s="478"/>
      <c r="X173" s="252">
        <f>SUM(J173:L173)*H172</f>
        <v>0</v>
      </c>
      <c r="Y173" s="253">
        <f>SUM(O173:Q173)*H172</f>
        <v>0</v>
      </c>
      <c r="Z173" s="253">
        <f>SUM(R173:T173)*H172</f>
        <v>0</v>
      </c>
      <c r="AA173" s="253">
        <f>SUM(U173:W173)*H172</f>
        <v>0</v>
      </c>
      <c r="AB173" s="254">
        <f t="shared" si="9"/>
        <v>0</v>
      </c>
      <c r="AC173" s="905"/>
      <c r="AD173" s="579" t="s">
        <v>562</v>
      </c>
      <c r="AE173" s="861"/>
    </row>
    <row r="174" spans="1:31" ht="24.95" customHeight="1" x14ac:dyDescent="0.2">
      <c r="A174" s="838"/>
      <c r="B174" s="892"/>
      <c r="C174" s="903"/>
      <c r="D174" s="849"/>
      <c r="E174" s="849"/>
      <c r="F174" s="903"/>
      <c r="G174" s="814" t="s">
        <v>682</v>
      </c>
      <c r="H174" s="813">
        <v>0.2</v>
      </c>
      <c r="I174" s="227" t="s">
        <v>600</v>
      </c>
      <c r="J174" s="464"/>
      <c r="K174" s="465"/>
      <c r="L174" s="466"/>
      <c r="M174" s="613"/>
      <c r="N174" s="625"/>
      <c r="O174" s="467"/>
      <c r="P174" s="465"/>
      <c r="Q174" s="466"/>
      <c r="R174" s="467"/>
      <c r="S174" s="465"/>
      <c r="T174" s="466"/>
      <c r="U174" s="467"/>
      <c r="V174" s="465"/>
      <c r="W174" s="468">
        <v>1</v>
      </c>
      <c r="X174" s="219">
        <f>SUM(J174:L174)*H174</f>
        <v>0</v>
      </c>
      <c r="Y174" s="220">
        <f>SUM(O174:Q174)*H174</f>
        <v>0</v>
      </c>
      <c r="Z174" s="220">
        <f>SUM(R174:T174)*H174</f>
        <v>0</v>
      </c>
      <c r="AA174" s="220">
        <f>SUM(U174:W174)*H174</f>
        <v>0.2</v>
      </c>
      <c r="AB174" s="221">
        <f t="shared" si="9"/>
        <v>0.2</v>
      </c>
      <c r="AC174" s="905"/>
      <c r="AD174" s="579" t="s">
        <v>562</v>
      </c>
      <c r="AE174" s="861"/>
    </row>
    <row r="175" spans="1:31" ht="24.95" customHeight="1" x14ac:dyDescent="0.2">
      <c r="A175" s="838"/>
      <c r="B175" s="892"/>
      <c r="C175" s="903"/>
      <c r="D175" s="849"/>
      <c r="E175" s="849"/>
      <c r="F175" s="903"/>
      <c r="G175" s="848"/>
      <c r="H175" s="813"/>
      <c r="I175" s="251" t="s">
        <v>601</v>
      </c>
      <c r="J175" s="474"/>
      <c r="K175" s="475"/>
      <c r="L175" s="476">
        <v>0</v>
      </c>
      <c r="M175" s="611"/>
      <c r="N175" s="477">
        <f>H174*L175</f>
        <v>0</v>
      </c>
      <c r="O175" s="477"/>
      <c r="P175" s="475"/>
      <c r="Q175" s="476"/>
      <c r="R175" s="477"/>
      <c r="S175" s="475"/>
      <c r="T175" s="476"/>
      <c r="U175" s="477"/>
      <c r="V175" s="475"/>
      <c r="W175" s="478"/>
      <c r="X175" s="252">
        <f>SUM(J175:L175)*H174</f>
        <v>0</v>
      </c>
      <c r="Y175" s="253">
        <f>SUM(O175:Q175)*H174</f>
        <v>0</v>
      </c>
      <c r="Z175" s="253">
        <f>SUM(R175:T175)*H174</f>
        <v>0</v>
      </c>
      <c r="AA175" s="253">
        <f>SUM(U175:W175)*H174</f>
        <v>0</v>
      </c>
      <c r="AB175" s="254">
        <f t="shared" si="9"/>
        <v>0</v>
      </c>
      <c r="AC175" s="905"/>
      <c r="AD175" s="579" t="s">
        <v>562</v>
      </c>
      <c r="AE175" s="861"/>
    </row>
    <row r="176" spans="1:31" ht="24.95" customHeight="1" x14ac:dyDescent="0.2">
      <c r="A176" s="838"/>
      <c r="B176" s="892"/>
      <c r="C176" s="903"/>
      <c r="D176" s="849"/>
      <c r="E176" s="849"/>
      <c r="F176" s="903"/>
      <c r="G176" s="814" t="s">
        <v>683</v>
      </c>
      <c r="H176" s="813">
        <v>0.2</v>
      </c>
      <c r="I176" s="227" t="s">
        <v>600</v>
      </c>
      <c r="J176" s="464"/>
      <c r="K176" s="465"/>
      <c r="L176" s="466"/>
      <c r="M176" s="613"/>
      <c r="N176" s="625"/>
      <c r="O176" s="467"/>
      <c r="P176" s="465"/>
      <c r="Q176" s="466"/>
      <c r="R176" s="467"/>
      <c r="S176" s="465"/>
      <c r="T176" s="466"/>
      <c r="U176" s="467"/>
      <c r="V176" s="465"/>
      <c r="W176" s="468">
        <v>1</v>
      </c>
      <c r="X176" s="219">
        <f>SUM(J176:L176)*H176</f>
        <v>0</v>
      </c>
      <c r="Y176" s="220">
        <f>SUM(O176:Q176)*H176</f>
        <v>0</v>
      </c>
      <c r="Z176" s="220">
        <f>SUM(R176:T176)*H176</f>
        <v>0</v>
      </c>
      <c r="AA176" s="220">
        <f>SUM(U176:W176)*H176</f>
        <v>0.2</v>
      </c>
      <c r="AB176" s="221">
        <f t="shared" si="9"/>
        <v>0.2</v>
      </c>
      <c r="AC176" s="905"/>
      <c r="AD176" s="579" t="s">
        <v>562</v>
      </c>
      <c r="AE176" s="861"/>
    </row>
    <row r="177" spans="1:31" ht="24.95" customHeight="1" thickBot="1" x14ac:dyDescent="0.25">
      <c r="A177" s="838"/>
      <c r="B177" s="892"/>
      <c r="C177" s="903"/>
      <c r="D177" s="849"/>
      <c r="E177" s="849"/>
      <c r="F177" s="903"/>
      <c r="G177" s="815"/>
      <c r="H177" s="816"/>
      <c r="I177" s="255" t="s">
        <v>601</v>
      </c>
      <c r="J177" s="479"/>
      <c r="K177" s="480"/>
      <c r="L177" s="481">
        <v>0</v>
      </c>
      <c r="M177" s="614"/>
      <c r="N177" s="482">
        <f>H176*L177</f>
        <v>0</v>
      </c>
      <c r="O177" s="482"/>
      <c r="P177" s="480"/>
      <c r="Q177" s="481"/>
      <c r="R177" s="482"/>
      <c r="S177" s="480"/>
      <c r="T177" s="481"/>
      <c r="U177" s="482"/>
      <c r="V177" s="480"/>
      <c r="W177" s="483"/>
      <c r="X177" s="259">
        <f>SUM(J177:L177)*H176</f>
        <v>0</v>
      </c>
      <c r="Y177" s="260">
        <f>SUM(O177:Q177)*H176</f>
        <v>0</v>
      </c>
      <c r="Z177" s="260">
        <f>SUM(R177:T177)*H176</f>
        <v>0</v>
      </c>
      <c r="AA177" s="260">
        <f>SUM(U177:W177)*H176</f>
        <v>0</v>
      </c>
      <c r="AB177" s="261">
        <f t="shared" si="9"/>
        <v>0</v>
      </c>
      <c r="AC177" s="905"/>
      <c r="AD177" s="579" t="s">
        <v>562</v>
      </c>
      <c r="AE177" s="861"/>
    </row>
    <row r="178" spans="1:31" ht="24.95" customHeight="1" x14ac:dyDescent="0.2">
      <c r="A178" s="838"/>
      <c r="B178" s="915" t="s">
        <v>690</v>
      </c>
      <c r="C178" s="899" t="s">
        <v>143</v>
      </c>
      <c r="D178" s="901" t="s">
        <v>126</v>
      </c>
      <c r="E178" s="901" t="s">
        <v>127</v>
      </c>
      <c r="F178" s="915" t="s">
        <v>128</v>
      </c>
      <c r="G178" s="825" t="s">
        <v>984</v>
      </c>
      <c r="H178" s="826">
        <v>0.1</v>
      </c>
      <c r="I178" s="226" t="s">
        <v>600</v>
      </c>
      <c r="J178" s="521"/>
      <c r="K178" s="460"/>
      <c r="L178" s="461">
        <v>0.5</v>
      </c>
      <c r="M178" s="612"/>
      <c r="N178" s="612"/>
      <c r="O178" s="462"/>
      <c r="P178" s="460"/>
      <c r="Q178" s="461">
        <v>1</v>
      </c>
      <c r="R178" s="462"/>
      <c r="S178" s="460"/>
      <c r="T178" s="461">
        <v>1</v>
      </c>
      <c r="U178" s="462"/>
      <c r="V178" s="460"/>
      <c r="W178" s="463">
        <v>1</v>
      </c>
      <c r="X178" s="216">
        <f>SUM(J178:L178)*H178</f>
        <v>0.05</v>
      </c>
      <c r="Y178" s="217">
        <f>SUM(O178:Q178)*H178</f>
        <v>0.1</v>
      </c>
      <c r="Z178" s="217">
        <f>SUM(R178:T178)*H178</f>
        <v>0.1</v>
      </c>
      <c r="AA178" s="217">
        <f>SUM(U178:W178)*H178</f>
        <v>0.1</v>
      </c>
      <c r="AB178" s="218">
        <f t="shared" ref="AB178:AB183" si="10">MAX(X178:AA178)</f>
        <v>0.1</v>
      </c>
      <c r="AC178" s="916" t="s">
        <v>437</v>
      </c>
      <c r="AD178" s="580" t="s">
        <v>562</v>
      </c>
      <c r="AE178" s="906">
        <v>25</v>
      </c>
    </row>
    <row r="179" spans="1:31" ht="24.95" customHeight="1" x14ac:dyDescent="0.2">
      <c r="A179" s="838"/>
      <c r="B179" s="818"/>
      <c r="C179" s="900"/>
      <c r="D179" s="817"/>
      <c r="E179" s="817"/>
      <c r="F179" s="818"/>
      <c r="G179" s="820"/>
      <c r="H179" s="821"/>
      <c r="I179" s="251" t="s">
        <v>601</v>
      </c>
      <c r="J179" s="474"/>
      <c r="K179" s="475"/>
      <c r="L179" s="476">
        <v>0.5</v>
      </c>
      <c r="M179" s="611"/>
      <c r="N179" s="611">
        <f>H178*L179</f>
        <v>0.05</v>
      </c>
      <c r="O179" s="477"/>
      <c r="P179" s="475"/>
      <c r="Q179" s="476"/>
      <c r="R179" s="477"/>
      <c r="S179" s="475"/>
      <c r="T179" s="476"/>
      <c r="U179" s="477"/>
      <c r="V179" s="475"/>
      <c r="W179" s="478"/>
      <c r="X179" s="252">
        <f>SUM(J179:L179)*H178</f>
        <v>0.05</v>
      </c>
      <c r="Y179" s="253">
        <f>SUM(O179:Q179)*H178</f>
        <v>0</v>
      </c>
      <c r="Z179" s="253">
        <f>SUM(R179:T179)*H178</f>
        <v>0</v>
      </c>
      <c r="AA179" s="253">
        <f>SUM(U179:W179)*H178</f>
        <v>0</v>
      </c>
      <c r="AB179" s="254">
        <f t="shared" si="10"/>
        <v>0.05</v>
      </c>
      <c r="AC179" s="917"/>
      <c r="AD179" s="581" t="s">
        <v>562</v>
      </c>
      <c r="AE179" s="907"/>
    </row>
    <row r="180" spans="1:31" ht="24.95" customHeight="1" x14ac:dyDescent="0.2">
      <c r="A180" s="838"/>
      <c r="B180" s="818"/>
      <c r="C180" s="900"/>
      <c r="D180" s="817"/>
      <c r="E180" s="817"/>
      <c r="F180" s="818"/>
      <c r="G180" s="820" t="s">
        <v>985</v>
      </c>
      <c r="H180" s="821">
        <v>0.3</v>
      </c>
      <c r="I180" s="227" t="s">
        <v>600</v>
      </c>
      <c r="J180" s="464"/>
      <c r="K180" s="465"/>
      <c r="L180" s="466"/>
      <c r="M180" s="613"/>
      <c r="N180" s="613"/>
      <c r="O180" s="467"/>
      <c r="P180" s="465"/>
      <c r="Q180" s="466">
        <v>0.7</v>
      </c>
      <c r="R180" s="467"/>
      <c r="S180" s="465"/>
      <c r="T180" s="466">
        <v>1</v>
      </c>
      <c r="U180" s="467"/>
      <c r="V180" s="465"/>
      <c r="W180" s="468">
        <v>1</v>
      </c>
      <c r="X180" s="219">
        <f>SUM(J180:L180)*H180</f>
        <v>0</v>
      </c>
      <c r="Y180" s="220">
        <f>SUM(O180:Q180)*H180</f>
        <v>0.21</v>
      </c>
      <c r="Z180" s="220">
        <f>SUM(R180:T180)*H180</f>
        <v>0.3</v>
      </c>
      <c r="AA180" s="220">
        <f>SUM(U180:W180)*H180</f>
        <v>0.3</v>
      </c>
      <c r="AB180" s="221">
        <f t="shared" si="10"/>
        <v>0.3</v>
      </c>
      <c r="AC180" s="917"/>
      <c r="AD180" s="581" t="s">
        <v>562</v>
      </c>
      <c r="AE180" s="907"/>
    </row>
    <row r="181" spans="1:31" ht="24.95" customHeight="1" x14ac:dyDescent="0.2">
      <c r="A181" s="838"/>
      <c r="B181" s="818"/>
      <c r="C181" s="900"/>
      <c r="D181" s="817"/>
      <c r="E181" s="817"/>
      <c r="F181" s="818"/>
      <c r="G181" s="820"/>
      <c r="H181" s="821"/>
      <c r="I181" s="251" t="s">
        <v>601</v>
      </c>
      <c r="J181" s="474"/>
      <c r="K181" s="475"/>
      <c r="L181" s="476"/>
      <c r="M181" s="633"/>
      <c r="N181" s="624" t="s">
        <v>1024</v>
      </c>
      <c r="O181" s="477"/>
      <c r="P181" s="475"/>
      <c r="Q181" s="476"/>
      <c r="R181" s="477"/>
      <c r="S181" s="475"/>
      <c r="T181" s="476"/>
      <c r="U181" s="477"/>
      <c r="V181" s="475"/>
      <c r="W181" s="478"/>
      <c r="X181" s="252">
        <f>SUM(J181:L181)*H180</f>
        <v>0</v>
      </c>
      <c r="Y181" s="253">
        <f>SUM(O181:Q181)*H180</f>
        <v>0</v>
      </c>
      <c r="Z181" s="253">
        <f>SUM(R181:T181)*H180</f>
        <v>0</v>
      </c>
      <c r="AA181" s="253">
        <f>SUM(U181:W181)*H180</f>
        <v>0</v>
      </c>
      <c r="AB181" s="254">
        <f t="shared" si="10"/>
        <v>0</v>
      </c>
      <c r="AC181" s="917"/>
      <c r="AD181" s="581" t="s">
        <v>562</v>
      </c>
      <c r="AE181" s="907"/>
    </row>
    <row r="182" spans="1:31" ht="24.95" customHeight="1" x14ac:dyDescent="0.2">
      <c r="A182" s="838"/>
      <c r="B182" s="818"/>
      <c r="C182" s="900"/>
      <c r="D182" s="817"/>
      <c r="E182" s="817"/>
      <c r="F182" s="818"/>
      <c r="G182" s="820" t="s">
        <v>986</v>
      </c>
      <c r="H182" s="821">
        <v>0.6</v>
      </c>
      <c r="I182" s="227" t="s">
        <v>600</v>
      </c>
      <c r="J182" s="464"/>
      <c r="K182" s="465"/>
      <c r="L182" s="466"/>
      <c r="M182" s="613"/>
      <c r="N182" s="613"/>
      <c r="O182" s="467"/>
      <c r="P182" s="465"/>
      <c r="Q182" s="466"/>
      <c r="R182" s="467"/>
      <c r="S182" s="465"/>
      <c r="T182" s="466">
        <v>0.8</v>
      </c>
      <c r="U182" s="467"/>
      <c r="V182" s="465"/>
      <c r="W182" s="468">
        <v>1</v>
      </c>
      <c r="X182" s="219">
        <f>SUM(J182:L182)*H182</f>
        <v>0</v>
      </c>
      <c r="Y182" s="220">
        <f>SUM(O182:Q182)*H182</f>
        <v>0</v>
      </c>
      <c r="Z182" s="220">
        <f>SUM(R182:T182)*H182</f>
        <v>0.48</v>
      </c>
      <c r="AA182" s="220">
        <f>SUM(U182:W182)*H182</f>
        <v>0.6</v>
      </c>
      <c r="AB182" s="221">
        <f t="shared" si="10"/>
        <v>0.6</v>
      </c>
      <c r="AC182" s="917"/>
      <c r="AD182" s="581" t="s">
        <v>562</v>
      </c>
      <c r="AE182" s="907"/>
    </row>
    <row r="183" spans="1:31" ht="24.95" customHeight="1" thickBot="1" x14ac:dyDescent="0.25">
      <c r="A183" s="838"/>
      <c r="B183" s="818"/>
      <c r="C183" s="900"/>
      <c r="D183" s="817"/>
      <c r="E183" s="817"/>
      <c r="F183" s="818"/>
      <c r="G183" s="919"/>
      <c r="H183" s="823"/>
      <c r="I183" s="255" t="s">
        <v>601</v>
      </c>
      <c r="J183" s="479"/>
      <c r="K183" s="480"/>
      <c r="L183" s="481"/>
      <c r="M183" s="614"/>
      <c r="N183" s="614" t="s">
        <v>1024</v>
      </c>
      <c r="O183" s="482"/>
      <c r="P183" s="480"/>
      <c r="Q183" s="481"/>
      <c r="R183" s="482"/>
      <c r="S183" s="480"/>
      <c r="T183" s="481"/>
      <c r="U183" s="482"/>
      <c r="V183" s="480"/>
      <c r="W183" s="483"/>
      <c r="X183" s="259">
        <f>SUM(J183:L183)*H182</f>
        <v>0</v>
      </c>
      <c r="Y183" s="260">
        <f>SUM(O183:Q183)*H182</f>
        <v>0</v>
      </c>
      <c r="Z183" s="260">
        <f>SUM(R183:T183)*H182</f>
        <v>0</v>
      </c>
      <c r="AA183" s="260">
        <f>SUM(U183:W183)*H182</f>
        <v>0</v>
      </c>
      <c r="AB183" s="261">
        <f t="shared" si="10"/>
        <v>0</v>
      </c>
      <c r="AC183" s="918"/>
      <c r="AD183" s="581" t="s">
        <v>562</v>
      </c>
      <c r="AE183" s="908"/>
    </row>
    <row r="184" spans="1:31" ht="24.95" customHeight="1" x14ac:dyDescent="0.2">
      <c r="A184" s="838"/>
      <c r="B184" s="818"/>
      <c r="C184" s="924" t="s">
        <v>14</v>
      </c>
      <c r="D184" s="926" t="s">
        <v>145</v>
      </c>
      <c r="E184" s="926" t="s">
        <v>146</v>
      </c>
      <c r="F184" s="926" t="s">
        <v>213</v>
      </c>
      <c r="G184" s="911" t="s">
        <v>691</v>
      </c>
      <c r="H184" s="909">
        <v>0.2</v>
      </c>
      <c r="I184" s="226" t="s">
        <v>600</v>
      </c>
      <c r="J184" s="521"/>
      <c r="K184" s="460"/>
      <c r="L184" s="461">
        <v>0.4</v>
      </c>
      <c r="M184" s="612"/>
      <c r="N184" s="623"/>
      <c r="O184" s="462"/>
      <c r="P184" s="460"/>
      <c r="Q184" s="461">
        <v>1</v>
      </c>
      <c r="R184" s="462"/>
      <c r="S184" s="460"/>
      <c r="T184" s="461">
        <v>1</v>
      </c>
      <c r="U184" s="462"/>
      <c r="V184" s="460"/>
      <c r="W184" s="463">
        <v>1</v>
      </c>
      <c r="X184" s="216">
        <f>SUM(J184:L184)*H184</f>
        <v>8.0000000000000016E-2</v>
      </c>
      <c r="Y184" s="217">
        <f>SUM(O184:Q184)*H184</f>
        <v>0.2</v>
      </c>
      <c r="Z184" s="217">
        <f>SUM(R184:T184)*H184</f>
        <v>0.2</v>
      </c>
      <c r="AA184" s="217">
        <f>SUM(U184:W184)*H184</f>
        <v>0.2</v>
      </c>
      <c r="AB184" s="218">
        <f t="shared" ref="AB184:AB233" si="11">MAX(X184:AA184)</f>
        <v>0.2</v>
      </c>
      <c r="AC184" s="913" t="s">
        <v>144</v>
      </c>
      <c r="AD184" s="581" t="s">
        <v>562</v>
      </c>
      <c r="AE184" s="898">
        <v>26</v>
      </c>
    </row>
    <row r="185" spans="1:31" ht="24.95" customHeight="1" x14ac:dyDescent="0.2">
      <c r="A185" s="838"/>
      <c r="B185" s="818"/>
      <c r="C185" s="925"/>
      <c r="D185" s="824"/>
      <c r="E185" s="824"/>
      <c r="F185" s="824"/>
      <c r="G185" s="912"/>
      <c r="H185" s="910"/>
      <c r="I185" s="251" t="s">
        <v>601</v>
      </c>
      <c r="J185" s="474"/>
      <c r="K185" s="475"/>
      <c r="L185" s="476">
        <v>0.4</v>
      </c>
      <c r="M185" s="611"/>
      <c r="N185" s="624">
        <f>H184*L185</f>
        <v>8.0000000000000016E-2</v>
      </c>
      <c r="O185" s="477"/>
      <c r="P185" s="475"/>
      <c r="Q185" s="476"/>
      <c r="R185" s="477"/>
      <c r="S185" s="475"/>
      <c r="T185" s="476"/>
      <c r="U185" s="477"/>
      <c r="V185" s="475"/>
      <c r="W185" s="478"/>
      <c r="X185" s="252">
        <f>SUM(J185:L185)*H184</f>
        <v>8.0000000000000016E-2</v>
      </c>
      <c r="Y185" s="253">
        <f>SUM(O185:Q185)*H184</f>
        <v>0</v>
      </c>
      <c r="Z185" s="253">
        <f>SUM(R185:T185)*H184</f>
        <v>0</v>
      </c>
      <c r="AA185" s="253">
        <f>SUM(U185:W185)*H184</f>
        <v>0</v>
      </c>
      <c r="AB185" s="254">
        <f t="shared" si="11"/>
        <v>8.0000000000000016E-2</v>
      </c>
      <c r="AC185" s="913"/>
      <c r="AD185" s="581" t="s">
        <v>562</v>
      </c>
      <c r="AE185" s="898"/>
    </row>
    <row r="186" spans="1:31" ht="24.95" customHeight="1" x14ac:dyDescent="0.2">
      <c r="A186" s="838"/>
      <c r="B186" s="818"/>
      <c r="C186" s="925"/>
      <c r="D186" s="824"/>
      <c r="E186" s="824"/>
      <c r="F186" s="824"/>
      <c r="G186" s="820" t="s">
        <v>684</v>
      </c>
      <c r="H186" s="910">
        <v>0.1</v>
      </c>
      <c r="I186" s="227" t="s">
        <v>600</v>
      </c>
      <c r="J186" s="464"/>
      <c r="K186" s="465"/>
      <c r="L186" s="466"/>
      <c r="M186" s="613"/>
      <c r="N186" s="625"/>
      <c r="O186" s="467"/>
      <c r="P186" s="465"/>
      <c r="Q186" s="466">
        <v>0.5</v>
      </c>
      <c r="R186" s="467"/>
      <c r="S186" s="465"/>
      <c r="T186" s="466">
        <v>1</v>
      </c>
      <c r="U186" s="467"/>
      <c r="V186" s="465"/>
      <c r="W186" s="468">
        <v>1</v>
      </c>
      <c r="X186" s="219">
        <f>SUM(J186:L186)*H186</f>
        <v>0</v>
      </c>
      <c r="Y186" s="220">
        <f>SUM(O186:Q186)*H186</f>
        <v>0.05</v>
      </c>
      <c r="Z186" s="220">
        <f>SUM(R186:T186)*H186</f>
        <v>0.1</v>
      </c>
      <c r="AA186" s="220">
        <f>SUM(U186:W186)*H186</f>
        <v>0.1</v>
      </c>
      <c r="AB186" s="221">
        <f t="shared" si="11"/>
        <v>0.1</v>
      </c>
      <c r="AC186" s="913"/>
      <c r="AD186" s="581" t="s">
        <v>562</v>
      </c>
      <c r="AE186" s="898"/>
    </row>
    <row r="187" spans="1:31" ht="24.95" customHeight="1" x14ac:dyDescent="0.2">
      <c r="A187" s="838"/>
      <c r="B187" s="818"/>
      <c r="C187" s="925"/>
      <c r="D187" s="824"/>
      <c r="E187" s="824"/>
      <c r="F187" s="824"/>
      <c r="G187" s="820"/>
      <c r="H187" s="910"/>
      <c r="I187" s="251" t="s">
        <v>601</v>
      </c>
      <c r="J187" s="474"/>
      <c r="K187" s="475"/>
      <c r="L187" s="476"/>
      <c r="M187" s="611"/>
      <c r="N187" s="624" t="s">
        <v>1024</v>
      </c>
      <c r="O187" s="477"/>
      <c r="P187" s="475"/>
      <c r="Q187" s="476"/>
      <c r="R187" s="477"/>
      <c r="S187" s="475"/>
      <c r="T187" s="476"/>
      <c r="U187" s="477"/>
      <c r="V187" s="475"/>
      <c r="W187" s="478"/>
      <c r="X187" s="252">
        <f>SUM(J187:L187)*H186</f>
        <v>0</v>
      </c>
      <c r="Y187" s="253">
        <f>SUM(O187:Q187)*H186</f>
        <v>0</v>
      </c>
      <c r="Z187" s="253">
        <f>SUM(R187:T187)*H186</f>
        <v>0</v>
      </c>
      <c r="AA187" s="253">
        <f>SUM(U187:W187)*H186</f>
        <v>0</v>
      </c>
      <c r="AB187" s="254">
        <f t="shared" si="11"/>
        <v>0</v>
      </c>
      <c r="AC187" s="913"/>
      <c r="AD187" s="581" t="s">
        <v>562</v>
      </c>
      <c r="AE187" s="898"/>
    </row>
    <row r="188" spans="1:31" ht="24.95" customHeight="1" x14ac:dyDescent="0.2">
      <c r="A188" s="838"/>
      <c r="B188" s="818"/>
      <c r="C188" s="925"/>
      <c r="D188" s="824"/>
      <c r="E188" s="824"/>
      <c r="F188" s="824"/>
      <c r="G188" s="820" t="s">
        <v>685</v>
      </c>
      <c r="H188" s="910">
        <v>0.2</v>
      </c>
      <c r="I188" s="227" t="s">
        <v>600</v>
      </c>
      <c r="J188" s="464"/>
      <c r="K188" s="465"/>
      <c r="L188" s="466"/>
      <c r="M188" s="613"/>
      <c r="N188" s="625"/>
      <c r="O188" s="467"/>
      <c r="P188" s="465"/>
      <c r="Q188" s="466"/>
      <c r="R188" s="467"/>
      <c r="S188" s="465"/>
      <c r="T188" s="466">
        <v>0.3</v>
      </c>
      <c r="U188" s="467"/>
      <c r="V188" s="465"/>
      <c r="W188" s="468">
        <v>1</v>
      </c>
      <c r="X188" s="219">
        <f>SUM(J188:L188)*H188</f>
        <v>0</v>
      </c>
      <c r="Y188" s="220">
        <f>SUM(O188:Q188)*H188</f>
        <v>0</v>
      </c>
      <c r="Z188" s="220">
        <f>SUM(R188:T188)*H188</f>
        <v>0.06</v>
      </c>
      <c r="AA188" s="220">
        <f>SUM(U188:W188)*H188</f>
        <v>0.2</v>
      </c>
      <c r="AB188" s="221">
        <f t="shared" si="11"/>
        <v>0.2</v>
      </c>
      <c r="AC188" s="913"/>
      <c r="AD188" s="581" t="s">
        <v>562</v>
      </c>
      <c r="AE188" s="898"/>
    </row>
    <row r="189" spans="1:31" ht="24.95" customHeight="1" x14ac:dyDescent="0.2">
      <c r="A189" s="838"/>
      <c r="B189" s="818"/>
      <c r="C189" s="925"/>
      <c r="D189" s="824"/>
      <c r="E189" s="824"/>
      <c r="F189" s="824"/>
      <c r="G189" s="820"/>
      <c r="H189" s="910"/>
      <c r="I189" s="251" t="s">
        <v>601</v>
      </c>
      <c r="J189" s="474"/>
      <c r="K189" s="475"/>
      <c r="L189" s="476"/>
      <c r="M189" s="619"/>
      <c r="N189" s="624" t="s">
        <v>1024</v>
      </c>
      <c r="O189" s="477"/>
      <c r="P189" s="475"/>
      <c r="Q189" s="476"/>
      <c r="R189" s="477"/>
      <c r="S189" s="475"/>
      <c r="T189" s="476"/>
      <c r="U189" s="477"/>
      <c r="V189" s="475"/>
      <c r="W189" s="478"/>
      <c r="X189" s="252">
        <f>SUM(J189:L189)*H188</f>
        <v>0</v>
      </c>
      <c r="Y189" s="253">
        <f>SUM(O189:Q189)*H188</f>
        <v>0</v>
      </c>
      <c r="Z189" s="253">
        <f>SUM(R189:T189)*H188</f>
        <v>0</v>
      </c>
      <c r="AA189" s="253">
        <f>SUM(U189:W189)*H188</f>
        <v>0</v>
      </c>
      <c r="AB189" s="254">
        <f t="shared" si="11"/>
        <v>0</v>
      </c>
      <c r="AC189" s="913"/>
      <c r="AD189" s="581" t="s">
        <v>562</v>
      </c>
      <c r="AE189" s="898"/>
    </row>
    <row r="190" spans="1:31" ht="24.95" customHeight="1" x14ac:dyDescent="0.2">
      <c r="A190" s="838"/>
      <c r="B190" s="818"/>
      <c r="C190" s="925"/>
      <c r="D190" s="824"/>
      <c r="E190" s="824"/>
      <c r="F190" s="824"/>
      <c r="G190" s="820" t="s">
        <v>692</v>
      </c>
      <c r="H190" s="910">
        <v>0.1</v>
      </c>
      <c r="I190" s="227" t="s">
        <v>600</v>
      </c>
      <c r="J190" s="464"/>
      <c r="K190" s="465"/>
      <c r="L190" s="466">
        <v>0.4</v>
      </c>
      <c r="M190" s="613"/>
      <c r="N190" s="625"/>
      <c r="O190" s="467"/>
      <c r="P190" s="465"/>
      <c r="Q190" s="466">
        <v>1</v>
      </c>
      <c r="R190" s="467"/>
      <c r="S190" s="465"/>
      <c r="T190" s="466">
        <v>1</v>
      </c>
      <c r="U190" s="467"/>
      <c r="V190" s="465"/>
      <c r="W190" s="468">
        <v>1</v>
      </c>
      <c r="X190" s="219">
        <f>SUM(J190:L190)*H190</f>
        <v>4.0000000000000008E-2</v>
      </c>
      <c r="Y190" s="220">
        <f>SUM(O190:Q190)*H190</f>
        <v>0.1</v>
      </c>
      <c r="Z190" s="220">
        <f>SUM(R190:T190)*H190</f>
        <v>0.1</v>
      </c>
      <c r="AA190" s="220">
        <f>SUM(U190:W190)*H190</f>
        <v>0.1</v>
      </c>
      <c r="AB190" s="221">
        <f t="shared" si="11"/>
        <v>0.1</v>
      </c>
      <c r="AC190" s="913"/>
      <c r="AD190" s="581" t="s">
        <v>562</v>
      </c>
      <c r="AE190" s="898"/>
    </row>
    <row r="191" spans="1:31" ht="24.95" customHeight="1" x14ac:dyDescent="0.2">
      <c r="A191" s="838"/>
      <c r="B191" s="818"/>
      <c r="C191" s="925"/>
      <c r="D191" s="824"/>
      <c r="E191" s="824"/>
      <c r="F191" s="824"/>
      <c r="G191" s="820"/>
      <c r="H191" s="910"/>
      <c r="I191" s="251" t="s">
        <v>601</v>
      </c>
      <c r="J191" s="474"/>
      <c r="K191" s="475"/>
      <c r="L191" s="476">
        <v>0.4</v>
      </c>
      <c r="M191" s="611"/>
      <c r="N191" s="624">
        <f>H190*L191</f>
        <v>4.0000000000000008E-2</v>
      </c>
      <c r="O191" s="477"/>
      <c r="P191" s="475"/>
      <c r="Q191" s="476"/>
      <c r="R191" s="477"/>
      <c r="S191" s="475"/>
      <c r="T191" s="476"/>
      <c r="U191" s="477"/>
      <c r="V191" s="475"/>
      <c r="W191" s="478"/>
      <c r="X191" s="252">
        <f>SUM(J191:L191)*H190</f>
        <v>4.0000000000000008E-2</v>
      </c>
      <c r="Y191" s="253">
        <f>SUM(O191:Q191)*H190</f>
        <v>0</v>
      </c>
      <c r="Z191" s="253">
        <f>SUM(R191:T191)*H190</f>
        <v>0</v>
      </c>
      <c r="AA191" s="253">
        <f>SUM(U191:W191)*H190</f>
        <v>0</v>
      </c>
      <c r="AB191" s="254">
        <f t="shared" si="11"/>
        <v>4.0000000000000008E-2</v>
      </c>
      <c r="AC191" s="913"/>
      <c r="AD191" s="581" t="s">
        <v>562</v>
      </c>
      <c r="AE191" s="898"/>
    </row>
    <row r="192" spans="1:31" ht="24.95" customHeight="1" x14ac:dyDescent="0.2">
      <c r="A192" s="838"/>
      <c r="B192" s="818"/>
      <c r="C192" s="925"/>
      <c r="D192" s="824"/>
      <c r="E192" s="824"/>
      <c r="F192" s="824"/>
      <c r="G192" s="820" t="s">
        <v>686</v>
      </c>
      <c r="H192" s="910">
        <v>0.2</v>
      </c>
      <c r="I192" s="227" t="s">
        <v>600</v>
      </c>
      <c r="J192" s="464"/>
      <c r="K192" s="465"/>
      <c r="L192" s="466"/>
      <c r="M192" s="613"/>
      <c r="N192" s="625"/>
      <c r="O192" s="467"/>
      <c r="P192" s="465"/>
      <c r="Q192" s="466">
        <v>0.5</v>
      </c>
      <c r="R192" s="467"/>
      <c r="S192" s="465"/>
      <c r="T192" s="466">
        <v>1</v>
      </c>
      <c r="U192" s="467"/>
      <c r="V192" s="465"/>
      <c r="W192" s="468">
        <v>1</v>
      </c>
      <c r="X192" s="219">
        <f>SUM(J192:L192)*H192</f>
        <v>0</v>
      </c>
      <c r="Y192" s="220">
        <f>SUM(O192:Q192)*H192</f>
        <v>0.1</v>
      </c>
      <c r="Z192" s="220">
        <f>SUM(R192:T192)*H192</f>
        <v>0.2</v>
      </c>
      <c r="AA192" s="220">
        <f>SUM(U192:W192)*H192</f>
        <v>0.2</v>
      </c>
      <c r="AB192" s="221">
        <f t="shared" si="11"/>
        <v>0.2</v>
      </c>
      <c r="AC192" s="913"/>
      <c r="AD192" s="581" t="s">
        <v>562</v>
      </c>
      <c r="AE192" s="898"/>
    </row>
    <row r="193" spans="1:31" ht="24.95" customHeight="1" x14ac:dyDescent="0.2">
      <c r="A193" s="838"/>
      <c r="B193" s="818"/>
      <c r="C193" s="925"/>
      <c r="D193" s="824"/>
      <c r="E193" s="824"/>
      <c r="F193" s="824"/>
      <c r="G193" s="820"/>
      <c r="H193" s="910"/>
      <c r="I193" s="251" t="s">
        <v>601</v>
      </c>
      <c r="J193" s="474"/>
      <c r="K193" s="475"/>
      <c r="L193" s="476"/>
      <c r="M193" s="611"/>
      <c r="N193" s="624" t="s">
        <v>1024</v>
      </c>
      <c r="O193" s="477"/>
      <c r="P193" s="475"/>
      <c r="Q193" s="476"/>
      <c r="R193" s="477"/>
      <c r="S193" s="475"/>
      <c r="T193" s="476"/>
      <c r="U193" s="477"/>
      <c r="V193" s="475"/>
      <c r="W193" s="478"/>
      <c r="X193" s="252">
        <f>SUM(J193:L193)*H192</f>
        <v>0</v>
      </c>
      <c r="Y193" s="253">
        <f>SUM(O193:Q193)*H192</f>
        <v>0</v>
      </c>
      <c r="Z193" s="253">
        <f>SUM(R193:T193)*H192</f>
        <v>0</v>
      </c>
      <c r="AA193" s="253">
        <f>SUM(U193:W193)*H192</f>
        <v>0</v>
      </c>
      <c r="AB193" s="254">
        <f t="shared" si="11"/>
        <v>0</v>
      </c>
      <c r="AC193" s="913"/>
      <c r="AD193" s="581" t="s">
        <v>562</v>
      </c>
      <c r="AE193" s="898"/>
    </row>
    <row r="194" spans="1:31" ht="24.95" customHeight="1" x14ac:dyDescent="0.2">
      <c r="A194" s="838"/>
      <c r="B194" s="818"/>
      <c r="C194" s="925"/>
      <c r="D194" s="824"/>
      <c r="E194" s="824"/>
      <c r="F194" s="824"/>
      <c r="G194" s="820" t="s">
        <v>687</v>
      </c>
      <c r="H194" s="910">
        <v>0.2</v>
      </c>
      <c r="I194" s="227" t="s">
        <v>600</v>
      </c>
      <c r="J194" s="464"/>
      <c r="K194" s="465"/>
      <c r="L194" s="466">
        <v>0.1</v>
      </c>
      <c r="M194" s="613"/>
      <c r="N194" s="625"/>
      <c r="O194" s="467"/>
      <c r="P194" s="465"/>
      <c r="Q194" s="466">
        <v>0.3</v>
      </c>
      <c r="R194" s="467"/>
      <c r="S194" s="465"/>
      <c r="T194" s="466">
        <v>0.6</v>
      </c>
      <c r="U194" s="467"/>
      <c r="V194" s="465"/>
      <c r="W194" s="468">
        <v>1</v>
      </c>
      <c r="X194" s="219">
        <f>SUM(J194:L194)*H194</f>
        <v>2.0000000000000004E-2</v>
      </c>
      <c r="Y194" s="220">
        <f>SUM(O194:Q194)*H194</f>
        <v>0.06</v>
      </c>
      <c r="Z194" s="220">
        <f>SUM(R194:T194)*H194</f>
        <v>0.12</v>
      </c>
      <c r="AA194" s="220">
        <f>SUM(U194:W194)*H194</f>
        <v>0.2</v>
      </c>
      <c r="AB194" s="221">
        <f t="shared" si="11"/>
        <v>0.2</v>
      </c>
      <c r="AC194" s="913"/>
      <c r="AD194" s="581" t="s">
        <v>562</v>
      </c>
      <c r="AE194" s="898"/>
    </row>
    <row r="195" spans="1:31" ht="24.95" customHeight="1" thickBot="1" x14ac:dyDescent="0.25">
      <c r="A195" s="838"/>
      <c r="B195" s="818"/>
      <c r="C195" s="925"/>
      <c r="D195" s="824"/>
      <c r="E195" s="824"/>
      <c r="F195" s="824"/>
      <c r="G195" s="822"/>
      <c r="H195" s="920"/>
      <c r="I195" s="255" t="s">
        <v>601</v>
      </c>
      <c r="J195" s="479"/>
      <c r="K195" s="480"/>
      <c r="L195" s="481">
        <v>0.1</v>
      </c>
      <c r="M195" s="619"/>
      <c r="N195" s="624">
        <f>H194*L195</f>
        <v>2.0000000000000004E-2</v>
      </c>
      <c r="O195" s="482"/>
      <c r="P195" s="480"/>
      <c r="Q195" s="481"/>
      <c r="R195" s="482"/>
      <c r="S195" s="480"/>
      <c r="T195" s="481"/>
      <c r="U195" s="482"/>
      <c r="V195" s="480"/>
      <c r="W195" s="483"/>
      <c r="X195" s="259">
        <f>SUM(J195:L195)*H194</f>
        <v>2.0000000000000004E-2</v>
      </c>
      <c r="Y195" s="260">
        <f>SUM(O195:Q195)*H194</f>
        <v>0</v>
      </c>
      <c r="Z195" s="260">
        <f>SUM(R195:T195)*H194</f>
        <v>0</v>
      </c>
      <c r="AA195" s="260">
        <f>SUM(U195:W195)*H194</f>
        <v>0</v>
      </c>
      <c r="AB195" s="261">
        <f t="shared" si="11"/>
        <v>2.0000000000000004E-2</v>
      </c>
      <c r="AC195" s="914"/>
      <c r="AD195" s="581" t="s">
        <v>562</v>
      </c>
      <c r="AE195" s="898"/>
    </row>
    <row r="196" spans="1:31" ht="24.95" customHeight="1" x14ac:dyDescent="0.2">
      <c r="A196" s="838"/>
      <c r="B196" s="818"/>
      <c r="C196" s="899" t="s">
        <v>15</v>
      </c>
      <c r="D196" s="901" t="s">
        <v>214</v>
      </c>
      <c r="E196" s="901" t="s">
        <v>147</v>
      </c>
      <c r="F196" s="915" t="s">
        <v>215</v>
      </c>
      <c r="G196" s="922" t="s">
        <v>694</v>
      </c>
      <c r="H196" s="923">
        <v>0.1</v>
      </c>
      <c r="I196" s="225" t="s">
        <v>600</v>
      </c>
      <c r="J196" s="522"/>
      <c r="K196" s="455"/>
      <c r="L196" s="456"/>
      <c r="M196" s="610"/>
      <c r="N196" s="623"/>
      <c r="O196" s="457"/>
      <c r="P196" s="455"/>
      <c r="Q196" s="456"/>
      <c r="R196" s="457"/>
      <c r="S196" s="455"/>
      <c r="T196" s="456"/>
      <c r="U196" s="457"/>
      <c r="V196" s="455"/>
      <c r="W196" s="458">
        <v>1</v>
      </c>
      <c r="X196" s="222">
        <f>SUM(J196:L196)*H196</f>
        <v>0</v>
      </c>
      <c r="Y196" s="223">
        <f>SUM(O196:Q196)*H196</f>
        <v>0</v>
      </c>
      <c r="Z196" s="223">
        <f>SUM(R196:T196)*H196</f>
        <v>0</v>
      </c>
      <c r="AA196" s="223">
        <f>SUM(U196:W196)*H196</f>
        <v>0.1</v>
      </c>
      <c r="AB196" s="224">
        <f t="shared" si="11"/>
        <v>0.1</v>
      </c>
      <c r="AC196" s="913" t="s">
        <v>50</v>
      </c>
      <c r="AD196" s="581" t="s">
        <v>562</v>
      </c>
      <c r="AE196" s="897">
        <v>27</v>
      </c>
    </row>
    <row r="197" spans="1:31" ht="24.95" customHeight="1" x14ac:dyDescent="0.2">
      <c r="A197" s="838"/>
      <c r="B197" s="818"/>
      <c r="C197" s="900"/>
      <c r="D197" s="817"/>
      <c r="E197" s="817"/>
      <c r="F197" s="818"/>
      <c r="G197" s="820"/>
      <c r="H197" s="821"/>
      <c r="I197" s="251" t="s">
        <v>601</v>
      </c>
      <c r="J197" s="474"/>
      <c r="K197" s="475"/>
      <c r="L197" s="476">
        <v>0</v>
      </c>
      <c r="M197" s="611"/>
      <c r="N197" s="476">
        <f>H196*L197</f>
        <v>0</v>
      </c>
      <c r="O197" s="477"/>
      <c r="P197" s="475"/>
      <c r="Q197" s="476"/>
      <c r="R197" s="477"/>
      <c r="S197" s="475"/>
      <c r="T197" s="476"/>
      <c r="U197" s="477"/>
      <c r="V197" s="475"/>
      <c r="W197" s="478"/>
      <c r="X197" s="252">
        <f>SUM(J197:L197)*H196</f>
        <v>0</v>
      </c>
      <c r="Y197" s="253">
        <f>SUM(O197:Q197)*H196</f>
        <v>0</v>
      </c>
      <c r="Z197" s="253">
        <f>SUM(R197:T197)*H196</f>
        <v>0</v>
      </c>
      <c r="AA197" s="253">
        <f>SUM(U197:W197)*H196</f>
        <v>0</v>
      </c>
      <c r="AB197" s="254">
        <f t="shared" si="11"/>
        <v>0</v>
      </c>
      <c r="AC197" s="913"/>
      <c r="AD197" s="581" t="s">
        <v>562</v>
      </c>
      <c r="AE197" s="898"/>
    </row>
    <row r="198" spans="1:31" ht="24.95" customHeight="1" x14ac:dyDescent="0.2">
      <c r="A198" s="838"/>
      <c r="B198" s="818"/>
      <c r="C198" s="900"/>
      <c r="D198" s="817"/>
      <c r="E198" s="817"/>
      <c r="F198" s="818"/>
      <c r="G198" s="820" t="s">
        <v>695</v>
      </c>
      <c r="H198" s="821">
        <v>0.2</v>
      </c>
      <c r="I198" s="227" t="s">
        <v>600</v>
      </c>
      <c r="J198" s="464"/>
      <c r="K198" s="465"/>
      <c r="L198" s="466"/>
      <c r="M198" s="613"/>
      <c r="N198" s="466"/>
      <c r="O198" s="467"/>
      <c r="P198" s="465"/>
      <c r="Q198" s="466"/>
      <c r="R198" s="467"/>
      <c r="S198" s="465"/>
      <c r="T198" s="466"/>
      <c r="U198" s="467"/>
      <c r="V198" s="465"/>
      <c r="W198" s="468">
        <v>1</v>
      </c>
      <c r="X198" s="219">
        <f>SUM(J198:L198)*H198</f>
        <v>0</v>
      </c>
      <c r="Y198" s="220">
        <f>SUM(O198:Q198)*H198</f>
        <v>0</v>
      </c>
      <c r="Z198" s="220">
        <f>SUM(R198:T198)*H198</f>
        <v>0</v>
      </c>
      <c r="AA198" s="220">
        <f>SUM(U198:W198)*H198</f>
        <v>0.2</v>
      </c>
      <c r="AB198" s="221">
        <f t="shared" si="11"/>
        <v>0.2</v>
      </c>
      <c r="AC198" s="913"/>
      <c r="AD198" s="581" t="s">
        <v>562</v>
      </c>
      <c r="AE198" s="898"/>
    </row>
    <row r="199" spans="1:31" ht="24.95" customHeight="1" x14ac:dyDescent="0.2">
      <c r="A199" s="838"/>
      <c r="B199" s="818"/>
      <c r="C199" s="900"/>
      <c r="D199" s="817"/>
      <c r="E199" s="817"/>
      <c r="F199" s="818"/>
      <c r="G199" s="820"/>
      <c r="H199" s="821"/>
      <c r="I199" s="251" t="s">
        <v>601</v>
      </c>
      <c r="J199" s="474"/>
      <c r="K199" s="475"/>
      <c r="L199" s="476">
        <v>0</v>
      </c>
      <c r="M199" s="611"/>
      <c r="N199" s="476">
        <f>H198*L199</f>
        <v>0</v>
      </c>
      <c r="O199" s="477"/>
      <c r="P199" s="475"/>
      <c r="Q199" s="476"/>
      <c r="R199" s="477"/>
      <c r="S199" s="475"/>
      <c r="T199" s="476"/>
      <c r="U199" s="477"/>
      <c r="V199" s="475"/>
      <c r="W199" s="478"/>
      <c r="X199" s="252">
        <f>SUM(J199:L199)*H198</f>
        <v>0</v>
      </c>
      <c r="Y199" s="253">
        <f>SUM(O199:Q199)*H198</f>
        <v>0</v>
      </c>
      <c r="Z199" s="253">
        <f>SUM(R199:T199)*H198</f>
        <v>0</v>
      </c>
      <c r="AA199" s="253">
        <f>SUM(U199:W199)*H198</f>
        <v>0</v>
      </c>
      <c r="AB199" s="254">
        <f t="shared" si="11"/>
        <v>0</v>
      </c>
      <c r="AC199" s="913"/>
      <c r="AD199" s="581" t="s">
        <v>562</v>
      </c>
      <c r="AE199" s="898"/>
    </row>
    <row r="200" spans="1:31" ht="24.95" customHeight="1" x14ac:dyDescent="0.2">
      <c r="A200" s="838"/>
      <c r="B200" s="818"/>
      <c r="C200" s="900"/>
      <c r="D200" s="817"/>
      <c r="E200" s="817"/>
      <c r="F200" s="818"/>
      <c r="G200" s="820" t="s">
        <v>696</v>
      </c>
      <c r="H200" s="821">
        <v>0.3</v>
      </c>
      <c r="I200" s="227" t="s">
        <v>600</v>
      </c>
      <c r="J200" s="464"/>
      <c r="K200" s="465"/>
      <c r="L200" s="466"/>
      <c r="M200" s="613"/>
      <c r="N200" s="466"/>
      <c r="O200" s="467"/>
      <c r="P200" s="465"/>
      <c r="Q200" s="466"/>
      <c r="R200" s="467"/>
      <c r="S200" s="465"/>
      <c r="T200" s="466"/>
      <c r="U200" s="467"/>
      <c r="V200" s="465"/>
      <c r="W200" s="468">
        <v>1</v>
      </c>
      <c r="X200" s="219">
        <f>SUM(J200:L200)*H200</f>
        <v>0</v>
      </c>
      <c r="Y200" s="220">
        <f>SUM(O200:Q200)*H200</f>
        <v>0</v>
      </c>
      <c r="Z200" s="220">
        <f>SUM(R200:T200)*H200</f>
        <v>0</v>
      </c>
      <c r="AA200" s="220">
        <f>SUM(U200:W200)*H200</f>
        <v>0.3</v>
      </c>
      <c r="AB200" s="221">
        <f t="shared" si="11"/>
        <v>0.3</v>
      </c>
      <c r="AC200" s="913"/>
      <c r="AD200" s="581" t="s">
        <v>562</v>
      </c>
      <c r="AE200" s="898"/>
    </row>
    <row r="201" spans="1:31" ht="24.95" customHeight="1" x14ac:dyDescent="0.2">
      <c r="A201" s="838"/>
      <c r="B201" s="818"/>
      <c r="C201" s="900"/>
      <c r="D201" s="817"/>
      <c r="E201" s="817"/>
      <c r="F201" s="818"/>
      <c r="G201" s="820"/>
      <c r="H201" s="821"/>
      <c r="I201" s="251" t="s">
        <v>601</v>
      </c>
      <c r="J201" s="474"/>
      <c r="K201" s="475"/>
      <c r="L201" s="476">
        <v>0</v>
      </c>
      <c r="M201" s="611"/>
      <c r="N201" s="476">
        <f>H200*L201</f>
        <v>0</v>
      </c>
      <c r="O201" s="477"/>
      <c r="P201" s="475"/>
      <c r="Q201" s="476"/>
      <c r="R201" s="477"/>
      <c r="S201" s="475"/>
      <c r="T201" s="476"/>
      <c r="U201" s="477"/>
      <c r="V201" s="475"/>
      <c r="W201" s="478"/>
      <c r="X201" s="252">
        <f>SUM(J201:L201)*H200</f>
        <v>0</v>
      </c>
      <c r="Y201" s="253">
        <f>SUM(O201:Q201)*H200</f>
        <v>0</v>
      </c>
      <c r="Z201" s="253">
        <f>SUM(R201:T201)*H200</f>
        <v>0</v>
      </c>
      <c r="AA201" s="253">
        <f>SUM(U201:W201)*H200</f>
        <v>0</v>
      </c>
      <c r="AB201" s="254">
        <f t="shared" si="11"/>
        <v>0</v>
      </c>
      <c r="AC201" s="913"/>
      <c r="AD201" s="581" t="s">
        <v>562</v>
      </c>
      <c r="AE201" s="898"/>
    </row>
    <row r="202" spans="1:31" ht="24.95" customHeight="1" x14ac:dyDescent="0.2">
      <c r="A202" s="838"/>
      <c r="B202" s="818"/>
      <c r="C202" s="900"/>
      <c r="D202" s="817"/>
      <c r="E202" s="817"/>
      <c r="F202" s="818"/>
      <c r="G202" s="820" t="s">
        <v>697</v>
      </c>
      <c r="H202" s="821">
        <v>0.2</v>
      </c>
      <c r="I202" s="227" t="s">
        <v>600</v>
      </c>
      <c r="J202" s="464"/>
      <c r="K202" s="465"/>
      <c r="L202" s="466"/>
      <c r="M202" s="613"/>
      <c r="N202" s="466"/>
      <c r="O202" s="467"/>
      <c r="P202" s="465"/>
      <c r="Q202" s="466"/>
      <c r="R202" s="467"/>
      <c r="S202" s="465"/>
      <c r="T202" s="466"/>
      <c r="U202" s="467"/>
      <c r="V202" s="465"/>
      <c r="W202" s="468">
        <v>1</v>
      </c>
      <c r="X202" s="219">
        <f>SUM(J202:L202)*H202</f>
        <v>0</v>
      </c>
      <c r="Y202" s="220">
        <f>SUM(O202:Q202)*H202</f>
        <v>0</v>
      </c>
      <c r="Z202" s="220">
        <f>SUM(R202:T202)*H202</f>
        <v>0</v>
      </c>
      <c r="AA202" s="220">
        <f>SUM(U202:W202)*H202</f>
        <v>0.2</v>
      </c>
      <c r="AB202" s="221">
        <f t="shared" si="11"/>
        <v>0.2</v>
      </c>
      <c r="AC202" s="913"/>
      <c r="AD202" s="581" t="s">
        <v>562</v>
      </c>
      <c r="AE202" s="898"/>
    </row>
    <row r="203" spans="1:31" ht="24.95" customHeight="1" x14ac:dyDescent="0.2">
      <c r="A203" s="838"/>
      <c r="B203" s="818"/>
      <c r="C203" s="900"/>
      <c r="D203" s="817"/>
      <c r="E203" s="817"/>
      <c r="F203" s="818"/>
      <c r="G203" s="820"/>
      <c r="H203" s="821"/>
      <c r="I203" s="251" t="s">
        <v>601</v>
      </c>
      <c r="J203" s="474"/>
      <c r="K203" s="475"/>
      <c r="L203" s="476">
        <v>0</v>
      </c>
      <c r="M203" s="611"/>
      <c r="N203" s="476">
        <f>H202*L203</f>
        <v>0</v>
      </c>
      <c r="O203" s="477"/>
      <c r="P203" s="475"/>
      <c r="Q203" s="476"/>
      <c r="R203" s="477"/>
      <c r="S203" s="475"/>
      <c r="T203" s="476"/>
      <c r="U203" s="477"/>
      <c r="V203" s="475"/>
      <c r="W203" s="478"/>
      <c r="X203" s="252">
        <f>SUM(J203:L203)*H202</f>
        <v>0</v>
      </c>
      <c r="Y203" s="253">
        <f>SUM(O203:Q203)*H202</f>
        <v>0</v>
      </c>
      <c r="Z203" s="253">
        <f>SUM(R203:T203)*H202</f>
        <v>0</v>
      </c>
      <c r="AA203" s="253">
        <f>SUM(U203:W203)*H202</f>
        <v>0</v>
      </c>
      <c r="AB203" s="254">
        <f t="shared" si="11"/>
        <v>0</v>
      </c>
      <c r="AC203" s="913"/>
      <c r="AD203" s="581" t="s">
        <v>562</v>
      </c>
      <c r="AE203" s="898"/>
    </row>
    <row r="204" spans="1:31" ht="24.95" customHeight="1" x14ac:dyDescent="0.2">
      <c r="A204" s="838"/>
      <c r="B204" s="818"/>
      <c r="C204" s="900"/>
      <c r="D204" s="817"/>
      <c r="E204" s="817"/>
      <c r="F204" s="818"/>
      <c r="G204" s="820" t="s">
        <v>683</v>
      </c>
      <c r="H204" s="821">
        <v>0.2</v>
      </c>
      <c r="I204" s="227" t="s">
        <v>600</v>
      </c>
      <c r="J204" s="464"/>
      <c r="K204" s="465"/>
      <c r="L204" s="466"/>
      <c r="M204" s="613"/>
      <c r="N204" s="466"/>
      <c r="O204" s="467"/>
      <c r="P204" s="465"/>
      <c r="Q204" s="466"/>
      <c r="R204" s="467"/>
      <c r="S204" s="465"/>
      <c r="T204" s="466"/>
      <c r="U204" s="467"/>
      <c r="V204" s="465"/>
      <c r="W204" s="468">
        <v>1</v>
      </c>
      <c r="X204" s="219">
        <f>SUM(J204:L204)*H204</f>
        <v>0</v>
      </c>
      <c r="Y204" s="220">
        <f>SUM(O204:Q204)*H204</f>
        <v>0</v>
      </c>
      <c r="Z204" s="220">
        <f>SUM(R204:T204)*H204</f>
        <v>0</v>
      </c>
      <c r="AA204" s="220">
        <f>SUM(U204:W204)*H204</f>
        <v>0.2</v>
      </c>
      <c r="AB204" s="221">
        <f t="shared" si="11"/>
        <v>0.2</v>
      </c>
      <c r="AC204" s="913"/>
      <c r="AD204" s="581" t="s">
        <v>562</v>
      </c>
      <c r="AE204" s="898"/>
    </row>
    <row r="205" spans="1:31" ht="24.95" customHeight="1" thickBot="1" x14ac:dyDescent="0.25">
      <c r="A205" s="838"/>
      <c r="B205" s="818"/>
      <c r="C205" s="900"/>
      <c r="D205" s="921"/>
      <c r="E205" s="921"/>
      <c r="F205" s="819"/>
      <c r="G205" s="822"/>
      <c r="H205" s="823"/>
      <c r="I205" s="255" t="s">
        <v>601</v>
      </c>
      <c r="J205" s="479"/>
      <c r="K205" s="480"/>
      <c r="L205" s="481">
        <v>0</v>
      </c>
      <c r="M205" s="614"/>
      <c r="N205" s="481">
        <f>H204*L205</f>
        <v>0</v>
      </c>
      <c r="O205" s="482"/>
      <c r="P205" s="480"/>
      <c r="Q205" s="481"/>
      <c r="R205" s="482"/>
      <c r="S205" s="480"/>
      <c r="T205" s="481"/>
      <c r="U205" s="482"/>
      <c r="V205" s="480"/>
      <c r="W205" s="483"/>
      <c r="X205" s="259">
        <f>SUM(J205:L205)*H204</f>
        <v>0</v>
      </c>
      <c r="Y205" s="260">
        <f>SUM(O205:Q205)*H204</f>
        <v>0</v>
      </c>
      <c r="Z205" s="260">
        <f>SUM(R205:T205)*H204</f>
        <v>0</v>
      </c>
      <c r="AA205" s="260">
        <f>SUM(U205:W205)*H204</f>
        <v>0</v>
      </c>
      <c r="AB205" s="261">
        <f t="shared" si="11"/>
        <v>0</v>
      </c>
      <c r="AC205" s="913"/>
      <c r="AD205" s="581" t="s">
        <v>562</v>
      </c>
      <c r="AE205" s="898"/>
    </row>
    <row r="206" spans="1:31" ht="24.95" customHeight="1" x14ac:dyDescent="0.2">
      <c r="A206" s="838"/>
      <c r="B206" s="818"/>
      <c r="C206" s="899" t="s">
        <v>16</v>
      </c>
      <c r="D206" s="817" t="s">
        <v>400</v>
      </c>
      <c r="E206" s="817" t="s">
        <v>94</v>
      </c>
      <c r="F206" s="818" t="s">
        <v>216</v>
      </c>
      <c r="G206" s="825" t="s">
        <v>702</v>
      </c>
      <c r="H206" s="826">
        <v>0.2</v>
      </c>
      <c r="I206" s="226" t="s">
        <v>600</v>
      </c>
      <c r="J206" s="521"/>
      <c r="K206" s="460"/>
      <c r="L206" s="461">
        <v>1</v>
      </c>
      <c r="M206" s="612"/>
      <c r="N206" s="461"/>
      <c r="O206" s="462"/>
      <c r="P206" s="460"/>
      <c r="Q206" s="461">
        <v>1</v>
      </c>
      <c r="R206" s="462"/>
      <c r="S206" s="460"/>
      <c r="T206" s="461">
        <v>1</v>
      </c>
      <c r="U206" s="462"/>
      <c r="V206" s="460"/>
      <c r="W206" s="463">
        <v>1</v>
      </c>
      <c r="X206" s="216">
        <f>SUM(J206:L206)*H206</f>
        <v>0.2</v>
      </c>
      <c r="Y206" s="217">
        <f>SUM(O206:Q206)*H206</f>
        <v>0.2</v>
      </c>
      <c r="Z206" s="217">
        <f>SUM(R206:T206)*H206</f>
        <v>0.2</v>
      </c>
      <c r="AA206" s="217">
        <f>SUM(U206:W206)*H206</f>
        <v>0.2</v>
      </c>
      <c r="AB206" s="218">
        <f t="shared" si="11"/>
        <v>0.2</v>
      </c>
      <c r="AC206" s="930" t="s">
        <v>212</v>
      </c>
      <c r="AD206" s="582" t="s">
        <v>561</v>
      </c>
      <c r="AE206" s="897">
        <v>28</v>
      </c>
    </row>
    <row r="207" spans="1:31" ht="24.95" customHeight="1" x14ac:dyDescent="0.2">
      <c r="A207" s="838"/>
      <c r="B207" s="818"/>
      <c r="C207" s="900"/>
      <c r="D207" s="817"/>
      <c r="E207" s="817"/>
      <c r="F207" s="818"/>
      <c r="G207" s="820"/>
      <c r="H207" s="821"/>
      <c r="I207" s="251" t="s">
        <v>601</v>
      </c>
      <c r="J207" s="474"/>
      <c r="K207" s="475"/>
      <c r="L207" s="476">
        <v>1</v>
      </c>
      <c r="M207" s="611"/>
      <c r="N207" s="476">
        <f>H206*L207</f>
        <v>0.2</v>
      </c>
      <c r="O207" s="477"/>
      <c r="P207" s="475"/>
      <c r="Q207" s="476"/>
      <c r="R207" s="477"/>
      <c r="S207" s="475"/>
      <c r="T207" s="476"/>
      <c r="U207" s="477"/>
      <c r="V207" s="475"/>
      <c r="W207" s="478"/>
      <c r="X207" s="252">
        <f>SUM(J207:L207)*H206</f>
        <v>0.2</v>
      </c>
      <c r="Y207" s="253">
        <f>SUM(O207:Q207)*H206</f>
        <v>0</v>
      </c>
      <c r="Z207" s="253">
        <f>SUM(R207:T207)*H206</f>
        <v>0</v>
      </c>
      <c r="AA207" s="253">
        <f>SUM(U207:W207)*H206</f>
        <v>0</v>
      </c>
      <c r="AB207" s="254">
        <f t="shared" si="11"/>
        <v>0.2</v>
      </c>
      <c r="AC207" s="913"/>
      <c r="AD207" s="583" t="s">
        <v>561</v>
      </c>
      <c r="AE207" s="898"/>
    </row>
    <row r="208" spans="1:31" ht="24.95" customHeight="1" x14ac:dyDescent="0.2">
      <c r="A208" s="838"/>
      <c r="B208" s="818"/>
      <c r="C208" s="900"/>
      <c r="D208" s="817"/>
      <c r="E208" s="817"/>
      <c r="F208" s="818"/>
      <c r="G208" s="820" t="s">
        <v>703</v>
      </c>
      <c r="H208" s="821">
        <v>0.1</v>
      </c>
      <c r="I208" s="227" t="s">
        <v>600</v>
      </c>
      <c r="J208" s="464"/>
      <c r="K208" s="465"/>
      <c r="L208" s="466">
        <v>0.6</v>
      </c>
      <c r="M208" s="613"/>
      <c r="N208" s="466"/>
      <c r="O208" s="467"/>
      <c r="P208" s="465"/>
      <c r="Q208" s="466">
        <v>0.8</v>
      </c>
      <c r="R208" s="467"/>
      <c r="S208" s="465"/>
      <c r="T208" s="466">
        <v>1</v>
      </c>
      <c r="U208" s="467"/>
      <c r="V208" s="465"/>
      <c r="W208" s="468">
        <v>1</v>
      </c>
      <c r="X208" s="219">
        <f>SUM(J208:L208)*H208</f>
        <v>0.06</v>
      </c>
      <c r="Y208" s="220">
        <f>SUM(O208:Q208)*H208</f>
        <v>8.0000000000000016E-2</v>
      </c>
      <c r="Z208" s="220">
        <f>SUM(R208:T208)*H208</f>
        <v>0.1</v>
      </c>
      <c r="AA208" s="220">
        <f>SUM(U208:W208)*H208</f>
        <v>0.1</v>
      </c>
      <c r="AB208" s="221">
        <f t="shared" si="11"/>
        <v>0.1</v>
      </c>
      <c r="AC208" s="913"/>
      <c r="AD208" s="583" t="s">
        <v>561</v>
      </c>
      <c r="AE208" s="898"/>
    </row>
    <row r="209" spans="1:31" ht="24.95" customHeight="1" x14ac:dyDescent="0.2">
      <c r="A209" s="838"/>
      <c r="B209" s="818"/>
      <c r="C209" s="900"/>
      <c r="D209" s="817"/>
      <c r="E209" s="817"/>
      <c r="F209" s="818"/>
      <c r="G209" s="820"/>
      <c r="H209" s="821"/>
      <c r="I209" s="251" t="s">
        <v>601</v>
      </c>
      <c r="J209" s="474"/>
      <c r="K209" s="475"/>
      <c r="L209" s="476">
        <v>0.6</v>
      </c>
      <c r="M209" s="611"/>
      <c r="N209" s="476">
        <f>H208*L209</f>
        <v>0.06</v>
      </c>
      <c r="O209" s="477"/>
      <c r="P209" s="475"/>
      <c r="Q209" s="476"/>
      <c r="R209" s="477"/>
      <c r="S209" s="475"/>
      <c r="T209" s="476"/>
      <c r="U209" s="477"/>
      <c r="V209" s="475"/>
      <c r="W209" s="478"/>
      <c r="X209" s="252">
        <f>SUM(J209:L209)*H208</f>
        <v>0.06</v>
      </c>
      <c r="Y209" s="253">
        <f>SUM(O209:Q209)*H208</f>
        <v>0</v>
      </c>
      <c r="Z209" s="253">
        <f>SUM(R209:T209)*H208</f>
        <v>0</v>
      </c>
      <c r="AA209" s="253">
        <f>SUM(U209:W209)*H208</f>
        <v>0</v>
      </c>
      <c r="AB209" s="254">
        <f t="shared" si="11"/>
        <v>0.06</v>
      </c>
      <c r="AC209" s="913"/>
      <c r="AD209" s="583" t="s">
        <v>561</v>
      </c>
      <c r="AE209" s="898"/>
    </row>
    <row r="210" spans="1:31" ht="24.95" customHeight="1" x14ac:dyDescent="0.2">
      <c r="A210" s="838"/>
      <c r="B210" s="818"/>
      <c r="C210" s="900"/>
      <c r="D210" s="817"/>
      <c r="E210" s="817"/>
      <c r="F210" s="818"/>
      <c r="G210" s="820" t="s">
        <v>696</v>
      </c>
      <c r="H210" s="821">
        <v>0.2</v>
      </c>
      <c r="I210" s="227" t="s">
        <v>600</v>
      </c>
      <c r="J210" s="464"/>
      <c r="K210" s="465"/>
      <c r="L210" s="466">
        <v>0.75</v>
      </c>
      <c r="M210" s="613"/>
      <c r="N210" s="466"/>
      <c r="O210" s="467"/>
      <c r="P210" s="465"/>
      <c r="Q210" s="466">
        <v>0.85</v>
      </c>
      <c r="R210" s="467"/>
      <c r="S210" s="465"/>
      <c r="T210" s="466">
        <v>0.95</v>
      </c>
      <c r="U210" s="467"/>
      <c r="V210" s="465"/>
      <c r="W210" s="468">
        <v>1</v>
      </c>
      <c r="X210" s="219">
        <f>SUM(J210:L210)*H210</f>
        <v>0.15000000000000002</v>
      </c>
      <c r="Y210" s="220">
        <f>SUM(O210:Q210)*H210</f>
        <v>0.17</v>
      </c>
      <c r="Z210" s="220">
        <f>SUM(R210:T210)*H210</f>
        <v>0.19</v>
      </c>
      <c r="AA210" s="220">
        <f>SUM(U210:W210)*H210</f>
        <v>0.2</v>
      </c>
      <c r="AB210" s="221">
        <f t="shared" si="11"/>
        <v>0.2</v>
      </c>
      <c r="AC210" s="913"/>
      <c r="AD210" s="583" t="s">
        <v>561</v>
      </c>
      <c r="AE210" s="898"/>
    </row>
    <row r="211" spans="1:31" ht="24.95" customHeight="1" x14ac:dyDescent="0.2">
      <c r="A211" s="838"/>
      <c r="B211" s="818"/>
      <c r="C211" s="900"/>
      <c r="D211" s="817"/>
      <c r="E211" s="817"/>
      <c r="F211" s="818"/>
      <c r="G211" s="820"/>
      <c r="H211" s="821"/>
      <c r="I211" s="251" t="s">
        <v>601</v>
      </c>
      <c r="J211" s="474"/>
      <c r="K211" s="475"/>
      <c r="L211" s="476">
        <v>0.7</v>
      </c>
      <c r="M211" s="611"/>
      <c r="N211" s="476">
        <f>H210*L211</f>
        <v>0.13999999999999999</v>
      </c>
      <c r="O211" s="477"/>
      <c r="P211" s="475"/>
      <c r="Q211" s="476"/>
      <c r="R211" s="477"/>
      <c r="S211" s="475"/>
      <c r="T211" s="476"/>
      <c r="U211" s="477"/>
      <c r="V211" s="475"/>
      <c r="W211" s="478"/>
      <c r="X211" s="252">
        <f>SUM(J211:L211)*H210</f>
        <v>0.13999999999999999</v>
      </c>
      <c r="Y211" s="253">
        <f>SUM(O211:Q211)*H210</f>
        <v>0</v>
      </c>
      <c r="Z211" s="253">
        <f>SUM(R211:T211)*H210</f>
        <v>0</v>
      </c>
      <c r="AA211" s="253">
        <f>SUM(U211:W211)*H210</f>
        <v>0</v>
      </c>
      <c r="AB211" s="254">
        <f t="shared" si="11"/>
        <v>0.13999999999999999</v>
      </c>
      <c r="AC211" s="913"/>
      <c r="AD211" s="583" t="s">
        <v>561</v>
      </c>
      <c r="AE211" s="898"/>
    </row>
    <row r="212" spans="1:31" ht="24.95" customHeight="1" x14ac:dyDescent="0.2">
      <c r="A212" s="838"/>
      <c r="B212" s="818"/>
      <c r="C212" s="900"/>
      <c r="D212" s="817"/>
      <c r="E212" s="817"/>
      <c r="F212" s="818"/>
      <c r="G212" s="820" t="s">
        <v>704</v>
      </c>
      <c r="H212" s="821">
        <v>0.3</v>
      </c>
      <c r="I212" s="227" t="s">
        <v>600</v>
      </c>
      <c r="J212" s="464"/>
      <c r="K212" s="465"/>
      <c r="L212" s="466">
        <v>1</v>
      </c>
      <c r="M212" s="613"/>
      <c r="N212" s="466"/>
      <c r="O212" s="467"/>
      <c r="P212" s="465"/>
      <c r="Q212" s="466">
        <v>1</v>
      </c>
      <c r="R212" s="467"/>
      <c r="S212" s="465"/>
      <c r="T212" s="466">
        <v>1</v>
      </c>
      <c r="U212" s="467"/>
      <c r="V212" s="465"/>
      <c r="W212" s="468">
        <v>1</v>
      </c>
      <c r="X212" s="219">
        <f>SUM(J212:L212)*H212</f>
        <v>0.3</v>
      </c>
      <c r="Y212" s="220">
        <f>SUM(O212:Q212)*H212</f>
        <v>0.3</v>
      </c>
      <c r="Z212" s="220">
        <f>SUM(R212:T212)*H212</f>
        <v>0.3</v>
      </c>
      <c r="AA212" s="220">
        <f>SUM(U212:W212)*H212</f>
        <v>0.3</v>
      </c>
      <c r="AB212" s="221">
        <f t="shared" si="11"/>
        <v>0.3</v>
      </c>
      <c r="AC212" s="913"/>
      <c r="AD212" s="583" t="s">
        <v>561</v>
      </c>
      <c r="AE212" s="898"/>
    </row>
    <row r="213" spans="1:31" ht="24.95" customHeight="1" x14ac:dyDescent="0.2">
      <c r="A213" s="838"/>
      <c r="B213" s="818"/>
      <c r="C213" s="900"/>
      <c r="D213" s="817"/>
      <c r="E213" s="817"/>
      <c r="F213" s="818"/>
      <c r="G213" s="820"/>
      <c r="H213" s="821"/>
      <c r="I213" s="251" t="s">
        <v>601</v>
      </c>
      <c r="J213" s="474"/>
      <c r="K213" s="475"/>
      <c r="L213" s="476">
        <v>1</v>
      </c>
      <c r="M213" s="611"/>
      <c r="N213" s="476">
        <f>H212*L213</f>
        <v>0.3</v>
      </c>
      <c r="O213" s="477"/>
      <c r="P213" s="475"/>
      <c r="Q213" s="476"/>
      <c r="R213" s="477"/>
      <c r="S213" s="475"/>
      <c r="T213" s="476"/>
      <c r="U213" s="477"/>
      <c r="V213" s="475"/>
      <c r="W213" s="478"/>
      <c r="X213" s="252">
        <f>SUM(J213:L213)*H212</f>
        <v>0.3</v>
      </c>
      <c r="Y213" s="253">
        <f>SUM(O213:Q213)*H212</f>
        <v>0</v>
      </c>
      <c r="Z213" s="253">
        <f>SUM(R213:T213)*H212</f>
        <v>0</v>
      </c>
      <c r="AA213" s="253">
        <f>SUM(U213:W213)*H212</f>
        <v>0</v>
      </c>
      <c r="AB213" s="254">
        <f t="shared" si="11"/>
        <v>0.3</v>
      </c>
      <c r="AC213" s="913"/>
      <c r="AD213" s="583" t="s">
        <v>561</v>
      </c>
      <c r="AE213" s="898"/>
    </row>
    <row r="214" spans="1:31" ht="24.95" customHeight="1" x14ac:dyDescent="0.2">
      <c r="A214" s="838"/>
      <c r="B214" s="818"/>
      <c r="C214" s="900"/>
      <c r="D214" s="817"/>
      <c r="E214" s="817"/>
      <c r="F214" s="818"/>
      <c r="G214" s="820" t="s">
        <v>683</v>
      </c>
      <c r="H214" s="821">
        <v>0.2</v>
      </c>
      <c r="I214" s="227" t="s">
        <v>600</v>
      </c>
      <c r="J214" s="464"/>
      <c r="K214" s="465"/>
      <c r="L214" s="466">
        <v>0.5</v>
      </c>
      <c r="M214" s="613"/>
      <c r="N214" s="466"/>
      <c r="O214" s="467"/>
      <c r="P214" s="465"/>
      <c r="Q214" s="466">
        <v>0.75</v>
      </c>
      <c r="R214" s="467"/>
      <c r="S214" s="465"/>
      <c r="T214" s="466">
        <v>0.9</v>
      </c>
      <c r="U214" s="467"/>
      <c r="V214" s="465"/>
      <c r="W214" s="468">
        <v>1</v>
      </c>
      <c r="X214" s="219">
        <f>SUM(J214:L214)*H214</f>
        <v>0.1</v>
      </c>
      <c r="Y214" s="220">
        <f>SUM(O214:Q214)*H214</f>
        <v>0.15000000000000002</v>
      </c>
      <c r="Z214" s="220">
        <f>SUM(R214:T214)*H214</f>
        <v>0.18000000000000002</v>
      </c>
      <c r="AA214" s="220">
        <f>SUM(U214:W214)*H214</f>
        <v>0.2</v>
      </c>
      <c r="AB214" s="221">
        <f t="shared" si="11"/>
        <v>0.2</v>
      </c>
      <c r="AC214" s="913"/>
      <c r="AD214" s="583" t="s">
        <v>561</v>
      </c>
      <c r="AE214" s="898"/>
    </row>
    <row r="215" spans="1:31" ht="24.95" customHeight="1" thickBot="1" x14ac:dyDescent="0.25">
      <c r="A215" s="838"/>
      <c r="B215" s="818"/>
      <c r="C215" s="900"/>
      <c r="D215" s="817"/>
      <c r="E215" s="817"/>
      <c r="F215" s="819"/>
      <c r="G215" s="822"/>
      <c r="H215" s="823"/>
      <c r="I215" s="255" t="s">
        <v>601</v>
      </c>
      <c r="J215" s="479"/>
      <c r="K215" s="480"/>
      <c r="L215" s="481">
        <v>0.5</v>
      </c>
      <c r="M215" s="614"/>
      <c r="N215" s="481">
        <f>H214*L215</f>
        <v>0.1</v>
      </c>
      <c r="O215" s="482"/>
      <c r="P215" s="480"/>
      <c r="Q215" s="481"/>
      <c r="R215" s="482"/>
      <c r="S215" s="480"/>
      <c r="T215" s="481"/>
      <c r="U215" s="482"/>
      <c r="V215" s="480"/>
      <c r="W215" s="483"/>
      <c r="X215" s="259">
        <f>SUM(J215:L215)*H214</f>
        <v>0.1</v>
      </c>
      <c r="Y215" s="260">
        <f>SUM(O215:Q215)*H214</f>
        <v>0</v>
      </c>
      <c r="Z215" s="260">
        <f>SUM(R215:T215)*H214</f>
        <v>0</v>
      </c>
      <c r="AA215" s="260">
        <f>SUM(U215:W215)*H214</f>
        <v>0</v>
      </c>
      <c r="AB215" s="261">
        <f t="shared" si="11"/>
        <v>0.1</v>
      </c>
      <c r="AC215" s="914"/>
      <c r="AD215" s="583" t="s">
        <v>561</v>
      </c>
      <c r="AE215" s="898"/>
    </row>
    <row r="216" spans="1:31" ht="24.95" customHeight="1" x14ac:dyDescent="0.2">
      <c r="A216" s="838"/>
      <c r="B216" s="818"/>
      <c r="C216" s="899" t="s">
        <v>17</v>
      </c>
      <c r="D216" s="901" t="s">
        <v>217</v>
      </c>
      <c r="E216" s="901" t="s">
        <v>439</v>
      </c>
      <c r="F216" s="818" t="s">
        <v>440</v>
      </c>
      <c r="G216" s="825" t="s">
        <v>698</v>
      </c>
      <c r="H216" s="826">
        <v>0.2</v>
      </c>
      <c r="I216" s="226" t="s">
        <v>600</v>
      </c>
      <c r="J216" s="521"/>
      <c r="K216" s="460"/>
      <c r="L216" s="461">
        <v>0.5</v>
      </c>
      <c r="M216" s="612"/>
      <c r="N216" s="638"/>
      <c r="O216" s="462"/>
      <c r="P216" s="460"/>
      <c r="Q216" s="461">
        <v>1</v>
      </c>
      <c r="R216" s="462"/>
      <c r="S216" s="460"/>
      <c r="T216" s="461">
        <v>1</v>
      </c>
      <c r="U216" s="462"/>
      <c r="V216" s="460"/>
      <c r="W216" s="463">
        <v>1</v>
      </c>
      <c r="X216" s="216">
        <f>SUM(J216:L216)*H216</f>
        <v>0.1</v>
      </c>
      <c r="Y216" s="217">
        <f>SUM(O216:Q216)*H216</f>
        <v>0.2</v>
      </c>
      <c r="Z216" s="217">
        <f>SUM(R216:T216)*H216</f>
        <v>0.2</v>
      </c>
      <c r="AA216" s="217">
        <f>SUM(U216:W216)*H216</f>
        <v>0.2</v>
      </c>
      <c r="AB216" s="218">
        <f t="shared" si="11"/>
        <v>0.2</v>
      </c>
      <c r="AC216" s="913" t="s">
        <v>442</v>
      </c>
      <c r="AD216" s="582" t="s">
        <v>562</v>
      </c>
      <c r="AE216" s="897">
        <v>29</v>
      </c>
    </row>
    <row r="217" spans="1:31" ht="24.95" customHeight="1" x14ac:dyDescent="0.2">
      <c r="A217" s="838"/>
      <c r="B217" s="818"/>
      <c r="C217" s="900"/>
      <c r="D217" s="817"/>
      <c r="E217" s="817"/>
      <c r="F217" s="818"/>
      <c r="G217" s="820"/>
      <c r="H217" s="821"/>
      <c r="I217" s="251" t="s">
        <v>601</v>
      </c>
      <c r="J217" s="474"/>
      <c r="K217" s="475"/>
      <c r="L217" s="476">
        <v>0.5</v>
      </c>
      <c r="M217" s="611"/>
      <c r="N217" s="624">
        <f>H216*L217</f>
        <v>0.1</v>
      </c>
      <c r="O217" s="477"/>
      <c r="P217" s="475"/>
      <c r="Q217" s="476"/>
      <c r="R217" s="477"/>
      <c r="S217" s="475"/>
      <c r="T217" s="476"/>
      <c r="U217" s="477"/>
      <c r="V217" s="475"/>
      <c r="W217" s="478"/>
      <c r="X217" s="252">
        <f>SUM(J217:L217)*H216</f>
        <v>0.1</v>
      </c>
      <c r="Y217" s="253">
        <f>SUM(O217:Q217)*H216</f>
        <v>0</v>
      </c>
      <c r="Z217" s="253">
        <f>SUM(R217:T217)*H216</f>
        <v>0</v>
      </c>
      <c r="AA217" s="253">
        <f>SUM(U217:W217)*H216</f>
        <v>0</v>
      </c>
      <c r="AB217" s="254">
        <f t="shared" si="11"/>
        <v>0.1</v>
      </c>
      <c r="AC217" s="913"/>
      <c r="AD217" s="583" t="s">
        <v>562</v>
      </c>
      <c r="AE217" s="898"/>
    </row>
    <row r="218" spans="1:31" ht="24.95" customHeight="1" x14ac:dyDescent="0.2">
      <c r="A218" s="838"/>
      <c r="B218" s="818"/>
      <c r="C218" s="900"/>
      <c r="D218" s="817"/>
      <c r="E218" s="817"/>
      <c r="F218" s="818"/>
      <c r="G218" s="820" t="s">
        <v>699</v>
      </c>
      <c r="H218" s="821">
        <v>0.2</v>
      </c>
      <c r="I218" s="289" t="s">
        <v>600</v>
      </c>
      <c r="J218" s="464"/>
      <c r="K218" s="465"/>
      <c r="L218" s="466"/>
      <c r="M218" s="613"/>
      <c r="N218" s="625"/>
      <c r="O218" s="467"/>
      <c r="P218" s="465"/>
      <c r="Q218" s="466">
        <v>0.5</v>
      </c>
      <c r="R218" s="467"/>
      <c r="S218" s="465"/>
      <c r="T218" s="466">
        <v>1</v>
      </c>
      <c r="U218" s="467"/>
      <c r="V218" s="465"/>
      <c r="W218" s="468">
        <v>1</v>
      </c>
      <c r="X218" s="219">
        <f>SUM(J218:L218)*H218</f>
        <v>0</v>
      </c>
      <c r="Y218" s="220">
        <f>SUM(O218:Q218)*H218</f>
        <v>0.1</v>
      </c>
      <c r="Z218" s="220">
        <f>SUM(R218:T218)*H218</f>
        <v>0.2</v>
      </c>
      <c r="AA218" s="220">
        <f>SUM(U218:W218)*H218</f>
        <v>0.2</v>
      </c>
      <c r="AB218" s="221">
        <f t="shared" si="11"/>
        <v>0.2</v>
      </c>
      <c r="AC218" s="913"/>
      <c r="AD218" s="583" t="s">
        <v>562</v>
      </c>
      <c r="AE218" s="898"/>
    </row>
    <row r="219" spans="1:31" ht="24.95" customHeight="1" x14ac:dyDescent="0.2">
      <c r="A219" s="838"/>
      <c r="B219" s="818"/>
      <c r="C219" s="900"/>
      <c r="D219" s="817"/>
      <c r="E219" s="817"/>
      <c r="F219" s="818"/>
      <c r="G219" s="820"/>
      <c r="H219" s="821"/>
      <c r="I219" s="251" t="s">
        <v>601</v>
      </c>
      <c r="J219" s="474"/>
      <c r="K219" s="475"/>
      <c r="L219" s="476">
        <v>0</v>
      </c>
      <c r="M219" s="611"/>
      <c r="N219" s="624">
        <f>H218*L219</f>
        <v>0</v>
      </c>
      <c r="O219" s="477"/>
      <c r="P219" s="475"/>
      <c r="Q219" s="476"/>
      <c r="R219" s="477"/>
      <c r="S219" s="475"/>
      <c r="T219" s="476"/>
      <c r="U219" s="477"/>
      <c r="V219" s="475"/>
      <c r="W219" s="478"/>
      <c r="X219" s="252">
        <f>SUM(J219:L219)*H218</f>
        <v>0</v>
      </c>
      <c r="Y219" s="253">
        <f>SUM(O219:Q219)*H218</f>
        <v>0</v>
      </c>
      <c r="Z219" s="253">
        <f>SUM(R219:T219)*H218</f>
        <v>0</v>
      </c>
      <c r="AA219" s="253">
        <f>SUM(U219:W219)*H218</f>
        <v>0</v>
      </c>
      <c r="AB219" s="254">
        <f t="shared" si="11"/>
        <v>0</v>
      </c>
      <c r="AC219" s="913"/>
      <c r="AD219" s="583" t="s">
        <v>562</v>
      </c>
      <c r="AE219" s="898"/>
    </row>
    <row r="220" spans="1:31" ht="24.95" customHeight="1" x14ac:dyDescent="0.2">
      <c r="A220" s="838"/>
      <c r="B220" s="818"/>
      <c r="C220" s="900"/>
      <c r="D220" s="817"/>
      <c r="E220" s="817"/>
      <c r="F220" s="818"/>
      <c r="G220" s="820" t="s">
        <v>700</v>
      </c>
      <c r="H220" s="821">
        <v>0.2</v>
      </c>
      <c r="I220" s="289" t="s">
        <v>600</v>
      </c>
      <c r="J220" s="464"/>
      <c r="K220" s="465"/>
      <c r="L220" s="466"/>
      <c r="M220" s="613"/>
      <c r="N220" s="625"/>
      <c r="O220" s="467"/>
      <c r="P220" s="465"/>
      <c r="Q220" s="466">
        <v>0.5</v>
      </c>
      <c r="R220" s="467"/>
      <c r="S220" s="465"/>
      <c r="T220" s="466">
        <v>1</v>
      </c>
      <c r="U220" s="467"/>
      <c r="V220" s="465"/>
      <c r="W220" s="468">
        <v>1</v>
      </c>
      <c r="X220" s="219">
        <f>SUM(J220:L220)*H220</f>
        <v>0</v>
      </c>
      <c r="Y220" s="220">
        <f>SUM(O220:Q220)*H220</f>
        <v>0.1</v>
      </c>
      <c r="Z220" s="220">
        <f>SUM(R220:T220)*H220</f>
        <v>0.2</v>
      </c>
      <c r="AA220" s="220">
        <f>SUM(U220:W220)*H220</f>
        <v>0.2</v>
      </c>
      <c r="AB220" s="221">
        <f t="shared" si="11"/>
        <v>0.2</v>
      </c>
      <c r="AC220" s="913"/>
      <c r="AD220" s="583" t="s">
        <v>562</v>
      </c>
      <c r="AE220" s="898"/>
    </row>
    <row r="221" spans="1:31" ht="24.95" customHeight="1" x14ac:dyDescent="0.2">
      <c r="A221" s="838"/>
      <c r="B221" s="818"/>
      <c r="C221" s="900"/>
      <c r="D221" s="817"/>
      <c r="E221" s="817"/>
      <c r="F221" s="818"/>
      <c r="G221" s="820"/>
      <c r="H221" s="821"/>
      <c r="I221" s="251" t="s">
        <v>601</v>
      </c>
      <c r="J221" s="474"/>
      <c r="K221" s="475"/>
      <c r="L221" s="476">
        <v>0</v>
      </c>
      <c r="M221" s="611"/>
      <c r="N221" s="624">
        <f>H220*L221</f>
        <v>0</v>
      </c>
      <c r="O221" s="477"/>
      <c r="P221" s="475"/>
      <c r="Q221" s="476"/>
      <c r="R221" s="477"/>
      <c r="S221" s="475"/>
      <c r="T221" s="476"/>
      <c r="U221" s="477"/>
      <c r="V221" s="475"/>
      <c r="W221" s="478"/>
      <c r="X221" s="252">
        <f>SUM(J221:L221)*H220</f>
        <v>0</v>
      </c>
      <c r="Y221" s="253">
        <f>SUM(O221:Q221)*H220</f>
        <v>0</v>
      </c>
      <c r="Z221" s="253">
        <f>SUM(R221:T221)*H220</f>
        <v>0</v>
      </c>
      <c r="AA221" s="253">
        <f>SUM(U221:W221)*H220</f>
        <v>0</v>
      </c>
      <c r="AB221" s="254">
        <f t="shared" si="11"/>
        <v>0</v>
      </c>
      <c r="AC221" s="913"/>
      <c r="AD221" s="583" t="s">
        <v>562</v>
      </c>
      <c r="AE221" s="898"/>
    </row>
    <row r="222" spans="1:31" ht="24.95" customHeight="1" x14ac:dyDescent="0.2">
      <c r="A222" s="838"/>
      <c r="B222" s="818"/>
      <c r="C222" s="900"/>
      <c r="D222" s="817"/>
      <c r="E222" s="817"/>
      <c r="F222" s="818"/>
      <c r="G222" s="820" t="s">
        <v>701</v>
      </c>
      <c r="H222" s="821">
        <v>0.2</v>
      </c>
      <c r="I222" s="289" t="s">
        <v>600</v>
      </c>
      <c r="J222" s="464"/>
      <c r="K222" s="465"/>
      <c r="L222" s="466"/>
      <c r="M222" s="613"/>
      <c r="N222" s="625"/>
      <c r="O222" s="467"/>
      <c r="P222" s="465"/>
      <c r="Q222" s="466"/>
      <c r="R222" s="467"/>
      <c r="S222" s="465"/>
      <c r="T222" s="466">
        <v>0.5</v>
      </c>
      <c r="U222" s="467"/>
      <c r="V222" s="465"/>
      <c r="W222" s="468">
        <v>1</v>
      </c>
      <c r="X222" s="219">
        <f>SUM(J222:L222)*H222</f>
        <v>0</v>
      </c>
      <c r="Y222" s="220">
        <f>SUM(O222:Q222)*H222</f>
        <v>0</v>
      </c>
      <c r="Z222" s="220">
        <f>SUM(R222:T222)*H222</f>
        <v>0.1</v>
      </c>
      <c r="AA222" s="220">
        <f>SUM(U222:W222)*H222</f>
        <v>0.2</v>
      </c>
      <c r="AB222" s="221">
        <f t="shared" si="11"/>
        <v>0.2</v>
      </c>
      <c r="AC222" s="913"/>
      <c r="AD222" s="583" t="s">
        <v>562</v>
      </c>
      <c r="AE222" s="898"/>
    </row>
    <row r="223" spans="1:31" ht="24.95" customHeight="1" x14ac:dyDescent="0.2">
      <c r="A223" s="838"/>
      <c r="B223" s="818"/>
      <c r="C223" s="900"/>
      <c r="D223" s="817"/>
      <c r="E223" s="817"/>
      <c r="F223" s="818"/>
      <c r="G223" s="820"/>
      <c r="H223" s="821"/>
      <c r="I223" s="251" t="s">
        <v>601</v>
      </c>
      <c r="J223" s="474"/>
      <c r="K223" s="475"/>
      <c r="L223" s="476">
        <v>0</v>
      </c>
      <c r="M223" s="611"/>
      <c r="N223" s="624">
        <f>H222*L223</f>
        <v>0</v>
      </c>
      <c r="O223" s="477"/>
      <c r="P223" s="475"/>
      <c r="Q223" s="476"/>
      <c r="R223" s="477"/>
      <c r="S223" s="475"/>
      <c r="T223" s="476"/>
      <c r="U223" s="477"/>
      <c r="V223" s="475"/>
      <c r="W223" s="478"/>
      <c r="X223" s="252">
        <f>SUM(J223:L223)*H222</f>
        <v>0</v>
      </c>
      <c r="Y223" s="253">
        <f>SUM(O223:Q223)*H222</f>
        <v>0</v>
      </c>
      <c r="Z223" s="253">
        <f>SUM(R223:T223)*H222</f>
        <v>0</v>
      </c>
      <c r="AA223" s="253">
        <f>SUM(U223:W223)*H222</f>
        <v>0</v>
      </c>
      <c r="AB223" s="254">
        <f t="shared" si="11"/>
        <v>0</v>
      </c>
      <c r="AC223" s="913"/>
      <c r="AD223" s="583" t="s">
        <v>562</v>
      </c>
      <c r="AE223" s="898"/>
    </row>
    <row r="224" spans="1:31" ht="24.95" customHeight="1" x14ac:dyDescent="0.2">
      <c r="A224" s="838"/>
      <c r="B224" s="818"/>
      <c r="C224" s="900"/>
      <c r="D224" s="817"/>
      <c r="E224" s="817"/>
      <c r="F224" s="818"/>
      <c r="G224" s="820" t="s">
        <v>683</v>
      </c>
      <c r="H224" s="821">
        <v>0.2</v>
      </c>
      <c r="I224" s="289" t="s">
        <v>600</v>
      </c>
      <c r="J224" s="464"/>
      <c r="K224" s="465"/>
      <c r="L224" s="466"/>
      <c r="M224" s="613"/>
      <c r="N224" s="625"/>
      <c r="O224" s="467"/>
      <c r="P224" s="465"/>
      <c r="Q224" s="466"/>
      <c r="R224" s="467"/>
      <c r="S224" s="465"/>
      <c r="T224" s="466"/>
      <c r="U224" s="467"/>
      <c r="V224" s="465"/>
      <c r="W224" s="468">
        <v>1</v>
      </c>
      <c r="X224" s="219">
        <f>SUM(J224:L224)*H224</f>
        <v>0</v>
      </c>
      <c r="Y224" s="220">
        <f>SUM(O224:Q224)*H224</f>
        <v>0</v>
      </c>
      <c r="Z224" s="220">
        <f>SUM(R224:T224)*H224</f>
        <v>0</v>
      </c>
      <c r="AA224" s="220">
        <f>SUM(U224:W224)*H224</f>
        <v>0.2</v>
      </c>
      <c r="AB224" s="221">
        <f t="shared" si="11"/>
        <v>0.2</v>
      </c>
      <c r="AC224" s="913"/>
      <c r="AD224" s="583" t="s">
        <v>562</v>
      </c>
      <c r="AE224" s="898"/>
    </row>
    <row r="225" spans="1:31" ht="24.95" customHeight="1" thickBot="1" x14ac:dyDescent="0.25">
      <c r="A225" s="838"/>
      <c r="B225" s="818"/>
      <c r="C225" s="900"/>
      <c r="D225" s="817"/>
      <c r="E225" s="817"/>
      <c r="F225" s="818"/>
      <c r="G225" s="822"/>
      <c r="H225" s="823"/>
      <c r="I225" s="255" t="s">
        <v>601</v>
      </c>
      <c r="J225" s="479"/>
      <c r="K225" s="480"/>
      <c r="L225" s="481">
        <v>0</v>
      </c>
      <c r="M225" s="614"/>
      <c r="N225" s="481">
        <f>H224*L225</f>
        <v>0</v>
      </c>
      <c r="O225" s="482"/>
      <c r="P225" s="480"/>
      <c r="Q225" s="481"/>
      <c r="R225" s="482"/>
      <c r="S225" s="480"/>
      <c r="T225" s="481"/>
      <c r="U225" s="482"/>
      <c r="V225" s="480"/>
      <c r="W225" s="483"/>
      <c r="X225" s="259">
        <f>SUM(J225:L225)*H224</f>
        <v>0</v>
      </c>
      <c r="Y225" s="260">
        <f>SUM(O225:Q225)*H224</f>
        <v>0</v>
      </c>
      <c r="Z225" s="260">
        <f>SUM(R225:T225)*H224</f>
        <v>0</v>
      </c>
      <c r="AA225" s="260">
        <f>SUM(U225:W225)*H224</f>
        <v>0</v>
      </c>
      <c r="AB225" s="261">
        <f t="shared" si="11"/>
        <v>0</v>
      </c>
      <c r="AC225" s="914"/>
      <c r="AD225" s="583" t="s">
        <v>562</v>
      </c>
      <c r="AE225" s="898"/>
    </row>
    <row r="226" spans="1:31" ht="24.95" customHeight="1" x14ac:dyDescent="0.2">
      <c r="A226" s="838"/>
      <c r="B226" s="818"/>
      <c r="C226" s="899" t="s">
        <v>218</v>
      </c>
      <c r="D226" s="927" t="s">
        <v>154</v>
      </c>
      <c r="E226" s="927" t="s">
        <v>151</v>
      </c>
      <c r="F226" s="927" t="s">
        <v>150</v>
      </c>
      <c r="G226" s="825" t="s">
        <v>705</v>
      </c>
      <c r="H226" s="826">
        <v>0.1</v>
      </c>
      <c r="I226" s="226" t="s">
        <v>600</v>
      </c>
      <c r="J226" s="521"/>
      <c r="K226" s="460"/>
      <c r="L226" s="461">
        <v>0.8</v>
      </c>
      <c r="M226" s="612"/>
      <c r="N226" s="638"/>
      <c r="O226" s="462"/>
      <c r="P226" s="460"/>
      <c r="Q226" s="461">
        <v>0.9</v>
      </c>
      <c r="R226" s="462"/>
      <c r="S226" s="460"/>
      <c r="T226" s="461">
        <v>1</v>
      </c>
      <c r="U226" s="462"/>
      <c r="V226" s="460"/>
      <c r="W226" s="463">
        <v>1</v>
      </c>
      <c r="X226" s="216">
        <f>SUM(J226:L226)*H226</f>
        <v>8.0000000000000016E-2</v>
      </c>
      <c r="Y226" s="217">
        <f>SUM(O226:Q226)*H226</f>
        <v>9.0000000000000011E-2</v>
      </c>
      <c r="Z226" s="217">
        <f>SUM(R226:T226)*H226</f>
        <v>0.1</v>
      </c>
      <c r="AA226" s="217">
        <f>SUM(U226:W226)*H226</f>
        <v>0.1</v>
      </c>
      <c r="AB226" s="218">
        <f t="shared" si="11"/>
        <v>0.1</v>
      </c>
      <c r="AC226" s="913" t="s">
        <v>42</v>
      </c>
      <c r="AD226" s="583" t="s">
        <v>562</v>
      </c>
      <c r="AE226" s="860">
        <v>30</v>
      </c>
    </row>
    <row r="227" spans="1:31" ht="24.95" customHeight="1" x14ac:dyDescent="0.2">
      <c r="A227" s="838"/>
      <c r="B227" s="818"/>
      <c r="C227" s="900"/>
      <c r="D227" s="928"/>
      <c r="E227" s="928"/>
      <c r="F227" s="928"/>
      <c r="G227" s="820"/>
      <c r="H227" s="821"/>
      <c r="I227" s="251" t="s">
        <v>601</v>
      </c>
      <c r="J227" s="474"/>
      <c r="K227" s="475"/>
      <c r="L227" s="476">
        <v>0.8</v>
      </c>
      <c r="M227" s="611"/>
      <c r="N227" s="624">
        <f>H226*L227</f>
        <v>8.0000000000000016E-2</v>
      </c>
      <c r="O227" s="477"/>
      <c r="P227" s="475"/>
      <c r="Q227" s="476"/>
      <c r="R227" s="477"/>
      <c r="S227" s="475"/>
      <c r="T227" s="476"/>
      <c r="U227" s="477"/>
      <c r="V227" s="475"/>
      <c r="W227" s="478"/>
      <c r="X227" s="252">
        <f>SUM(J227:L227)*H226</f>
        <v>8.0000000000000016E-2</v>
      </c>
      <c r="Y227" s="253">
        <f>SUM(O227:Q227)*H226</f>
        <v>0</v>
      </c>
      <c r="Z227" s="253">
        <f>SUM(R227:T227)*H226</f>
        <v>0</v>
      </c>
      <c r="AA227" s="253">
        <f>SUM(U227:W227)*H226</f>
        <v>0</v>
      </c>
      <c r="AB227" s="254">
        <f t="shared" si="11"/>
        <v>8.0000000000000016E-2</v>
      </c>
      <c r="AC227" s="913"/>
      <c r="AD227" s="583" t="s">
        <v>562</v>
      </c>
      <c r="AE227" s="861"/>
    </row>
    <row r="228" spans="1:31" ht="24.95" customHeight="1" x14ac:dyDescent="0.2">
      <c r="A228" s="838"/>
      <c r="B228" s="818"/>
      <c r="C228" s="900"/>
      <c r="D228" s="928"/>
      <c r="E228" s="928"/>
      <c r="F228" s="928"/>
      <c r="G228" s="820" t="s">
        <v>699</v>
      </c>
      <c r="H228" s="821">
        <v>0.2</v>
      </c>
      <c r="I228" s="227" t="s">
        <v>600</v>
      </c>
      <c r="J228" s="464"/>
      <c r="K228" s="465"/>
      <c r="L228" s="466">
        <v>0.5</v>
      </c>
      <c r="M228" s="613"/>
      <c r="N228" s="625"/>
      <c r="O228" s="467"/>
      <c r="P228" s="465"/>
      <c r="Q228" s="466">
        <v>0.75</v>
      </c>
      <c r="R228" s="467"/>
      <c r="S228" s="465"/>
      <c r="T228" s="466">
        <v>0.9</v>
      </c>
      <c r="U228" s="467"/>
      <c r="V228" s="465"/>
      <c r="W228" s="468">
        <v>1</v>
      </c>
      <c r="X228" s="219">
        <f>SUM(J228:L228)*H228</f>
        <v>0.1</v>
      </c>
      <c r="Y228" s="220">
        <f>SUM(O228:Q228)*H228</f>
        <v>0.15000000000000002</v>
      </c>
      <c r="Z228" s="220">
        <f>SUM(R228:T228)*H228</f>
        <v>0.18000000000000002</v>
      </c>
      <c r="AA228" s="220">
        <f>SUM(U228:W228)*H228</f>
        <v>0.2</v>
      </c>
      <c r="AB228" s="221">
        <f t="shared" si="11"/>
        <v>0.2</v>
      </c>
      <c r="AC228" s="913"/>
      <c r="AD228" s="583" t="s">
        <v>562</v>
      </c>
      <c r="AE228" s="861"/>
    </row>
    <row r="229" spans="1:31" ht="24.95" customHeight="1" x14ac:dyDescent="0.2">
      <c r="A229" s="838"/>
      <c r="B229" s="818"/>
      <c r="C229" s="900"/>
      <c r="D229" s="928"/>
      <c r="E229" s="928"/>
      <c r="F229" s="928"/>
      <c r="G229" s="820"/>
      <c r="H229" s="821"/>
      <c r="I229" s="251" t="s">
        <v>601</v>
      </c>
      <c r="J229" s="474"/>
      <c r="K229" s="475"/>
      <c r="L229" s="476">
        <v>0.5</v>
      </c>
      <c r="M229" s="611"/>
      <c r="N229" s="624">
        <f>H228*L229</f>
        <v>0.1</v>
      </c>
      <c r="O229" s="477"/>
      <c r="P229" s="475"/>
      <c r="Q229" s="476"/>
      <c r="R229" s="477"/>
      <c r="S229" s="475"/>
      <c r="T229" s="476"/>
      <c r="U229" s="477"/>
      <c r="V229" s="475"/>
      <c r="W229" s="478"/>
      <c r="X229" s="252">
        <f>SUM(J229:L229)*H228</f>
        <v>0.1</v>
      </c>
      <c r="Y229" s="253">
        <f>SUM(O229:Q229)*H228</f>
        <v>0</v>
      </c>
      <c r="Z229" s="253">
        <f>SUM(R229:T229)*H228</f>
        <v>0</v>
      </c>
      <c r="AA229" s="253">
        <f>SUM(U229:W229)*H228</f>
        <v>0</v>
      </c>
      <c r="AB229" s="254">
        <f t="shared" si="11"/>
        <v>0.1</v>
      </c>
      <c r="AC229" s="913"/>
      <c r="AD229" s="583" t="s">
        <v>562</v>
      </c>
      <c r="AE229" s="861"/>
    </row>
    <row r="230" spans="1:31" ht="24.95" customHeight="1" x14ac:dyDescent="0.2">
      <c r="A230" s="838"/>
      <c r="B230" s="818"/>
      <c r="C230" s="900"/>
      <c r="D230" s="928"/>
      <c r="E230" s="928"/>
      <c r="F230" s="928"/>
      <c r="G230" s="820" t="s">
        <v>706</v>
      </c>
      <c r="H230" s="821">
        <v>0.3</v>
      </c>
      <c r="I230" s="227" t="s">
        <v>600</v>
      </c>
      <c r="J230" s="464"/>
      <c r="K230" s="465"/>
      <c r="L230" s="466">
        <v>0.4</v>
      </c>
      <c r="M230" s="613"/>
      <c r="N230" s="625"/>
      <c r="O230" s="467"/>
      <c r="P230" s="465"/>
      <c r="Q230" s="466">
        <v>0.6</v>
      </c>
      <c r="R230" s="467"/>
      <c r="S230" s="465"/>
      <c r="T230" s="466">
        <v>0.8</v>
      </c>
      <c r="U230" s="467"/>
      <c r="V230" s="465"/>
      <c r="W230" s="468">
        <v>1</v>
      </c>
      <c r="X230" s="219">
        <f>SUM(J230:L230)*H230</f>
        <v>0.12</v>
      </c>
      <c r="Y230" s="220">
        <f>SUM(O230:Q230)*H230</f>
        <v>0.18</v>
      </c>
      <c r="Z230" s="220">
        <f>SUM(R230:T230)*H230</f>
        <v>0.24</v>
      </c>
      <c r="AA230" s="220">
        <f>SUM(U230:W230)*H230</f>
        <v>0.3</v>
      </c>
      <c r="AB230" s="221">
        <f t="shared" si="11"/>
        <v>0.3</v>
      </c>
      <c r="AC230" s="913"/>
      <c r="AD230" s="583" t="s">
        <v>562</v>
      </c>
      <c r="AE230" s="861"/>
    </row>
    <row r="231" spans="1:31" ht="24.95" customHeight="1" x14ac:dyDescent="0.2">
      <c r="A231" s="838"/>
      <c r="B231" s="818"/>
      <c r="C231" s="900"/>
      <c r="D231" s="928"/>
      <c r="E231" s="928"/>
      <c r="F231" s="928"/>
      <c r="G231" s="820"/>
      <c r="H231" s="821"/>
      <c r="I231" s="251" t="s">
        <v>601</v>
      </c>
      <c r="J231" s="474"/>
      <c r="K231" s="475"/>
      <c r="L231" s="476">
        <v>0.4</v>
      </c>
      <c r="M231" s="611"/>
      <c r="N231" s="624">
        <f>H230*L231</f>
        <v>0.12</v>
      </c>
      <c r="O231" s="477"/>
      <c r="P231" s="475"/>
      <c r="Q231" s="476"/>
      <c r="R231" s="477"/>
      <c r="S231" s="475"/>
      <c r="T231" s="476"/>
      <c r="U231" s="477"/>
      <c r="V231" s="475"/>
      <c r="W231" s="478"/>
      <c r="X231" s="252">
        <f>SUM(J231:L231)*H230</f>
        <v>0.12</v>
      </c>
      <c r="Y231" s="253">
        <f>SUM(O231:Q231)*H230</f>
        <v>0</v>
      </c>
      <c r="Z231" s="253">
        <f>SUM(R231:T231)*H230</f>
        <v>0</v>
      </c>
      <c r="AA231" s="253">
        <f>SUM(U231:W231)*H230</f>
        <v>0</v>
      </c>
      <c r="AB231" s="254">
        <f t="shared" si="11"/>
        <v>0.12</v>
      </c>
      <c r="AC231" s="913"/>
      <c r="AD231" s="583" t="s">
        <v>562</v>
      </c>
      <c r="AE231" s="861"/>
    </row>
    <row r="232" spans="1:31" ht="24.95" customHeight="1" x14ac:dyDescent="0.2">
      <c r="A232" s="838"/>
      <c r="B232" s="818"/>
      <c r="C232" s="900"/>
      <c r="D232" s="928"/>
      <c r="E232" s="928"/>
      <c r="F232" s="928"/>
      <c r="G232" s="820" t="s">
        <v>707</v>
      </c>
      <c r="H232" s="821">
        <v>0.4</v>
      </c>
      <c r="I232" s="227" t="s">
        <v>600</v>
      </c>
      <c r="J232" s="464"/>
      <c r="K232" s="465"/>
      <c r="L232" s="466"/>
      <c r="M232" s="613"/>
      <c r="N232" s="625"/>
      <c r="O232" s="467"/>
      <c r="P232" s="465"/>
      <c r="Q232" s="466">
        <v>0.5</v>
      </c>
      <c r="R232" s="467"/>
      <c r="S232" s="465"/>
      <c r="T232" s="466">
        <v>0.75</v>
      </c>
      <c r="U232" s="467"/>
      <c r="V232" s="465"/>
      <c r="W232" s="468">
        <v>1</v>
      </c>
      <c r="X232" s="219">
        <f>SUM(J232:L232)*H232</f>
        <v>0</v>
      </c>
      <c r="Y232" s="220">
        <f>SUM(O232:Q232)*H232</f>
        <v>0.2</v>
      </c>
      <c r="Z232" s="220">
        <f>SUM(R232:T232)*H232</f>
        <v>0.30000000000000004</v>
      </c>
      <c r="AA232" s="220">
        <f>SUM(U232:W232)*H232</f>
        <v>0.4</v>
      </c>
      <c r="AB232" s="221">
        <f t="shared" si="11"/>
        <v>0.4</v>
      </c>
      <c r="AC232" s="913"/>
      <c r="AD232" s="583" t="s">
        <v>562</v>
      </c>
      <c r="AE232" s="861"/>
    </row>
    <row r="233" spans="1:31" ht="24.95" customHeight="1" thickBot="1" x14ac:dyDescent="0.25">
      <c r="A233" s="838"/>
      <c r="B233" s="818"/>
      <c r="C233" s="900"/>
      <c r="D233" s="929"/>
      <c r="E233" s="929"/>
      <c r="F233" s="929"/>
      <c r="G233" s="822"/>
      <c r="H233" s="823"/>
      <c r="I233" s="255" t="s">
        <v>601</v>
      </c>
      <c r="J233" s="479"/>
      <c r="K233" s="480"/>
      <c r="L233" s="481">
        <v>0</v>
      </c>
      <c r="M233" s="614"/>
      <c r="N233" s="481">
        <f>H232*L233</f>
        <v>0</v>
      </c>
      <c r="O233" s="482"/>
      <c r="P233" s="480"/>
      <c r="Q233" s="481"/>
      <c r="R233" s="482"/>
      <c r="S233" s="480"/>
      <c r="T233" s="481"/>
      <c r="U233" s="482"/>
      <c r="V233" s="480"/>
      <c r="W233" s="483"/>
      <c r="X233" s="259">
        <f>SUM(J233:L233)*H232</f>
        <v>0</v>
      </c>
      <c r="Y233" s="260">
        <f>SUM(O233:Q233)*H232</f>
        <v>0</v>
      </c>
      <c r="Z233" s="260">
        <f>SUM(R233:T233)*H232</f>
        <v>0</v>
      </c>
      <c r="AA233" s="260">
        <f>SUM(U233:W233)*H232</f>
        <v>0</v>
      </c>
      <c r="AB233" s="261">
        <f t="shared" si="11"/>
        <v>0</v>
      </c>
      <c r="AC233" s="913"/>
      <c r="AD233" s="583" t="s">
        <v>562</v>
      </c>
      <c r="AE233" s="881"/>
    </row>
    <row r="234" spans="1:31" ht="24.95" customHeight="1" x14ac:dyDescent="0.2">
      <c r="A234" s="838"/>
      <c r="B234" s="818"/>
      <c r="C234" s="900"/>
      <c r="D234" s="928" t="s">
        <v>219</v>
      </c>
      <c r="E234" s="928" t="s">
        <v>71</v>
      </c>
      <c r="F234" s="928" t="s">
        <v>445</v>
      </c>
      <c r="G234" s="825" t="s">
        <v>705</v>
      </c>
      <c r="H234" s="826">
        <v>0.1</v>
      </c>
      <c r="I234" s="226" t="s">
        <v>600</v>
      </c>
      <c r="J234" s="459"/>
      <c r="K234" s="460"/>
      <c r="L234" s="461">
        <v>1</v>
      </c>
      <c r="M234" s="612"/>
      <c r="N234" s="638"/>
      <c r="O234" s="462"/>
      <c r="P234" s="460"/>
      <c r="Q234" s="461">
        <v>1</v>
      </c>
      <c r="R234" s="462"/>
      <c r="S234" s="460"/>
      <c r="T234" s="461">
        <v>1</v>
      </c>
      <c r="U234" s="462"/>
      <c r="V234" s="460"/>
      <c r="W234" s="463">
        <v>1</v>
      </c>
      <c r="X234" s="216">
        <f>SUM(J234:L234)*H234</f>
        <v>0.1</v>
      </c>
      <c r="Y234" s="217">
        <f>SUM(O234:Q234)*H234</f>
        <v>0.1</v>
      </c>
      <c r="Z234" s="217">
        <f>SUM(R234:T234)*H234</f>
        <v>0.1</v>
      </c>
      <c r="AA234" s="217">
        <f>SUM(U234:W234)*H234</f>
        <v>0.1</v>
      </c>
      <c r="AB234" s="218">
        <f t="shared" ref="AB234:AB297" si="12">MAX(X234:AA234)</f>
        <v>0.1</v>
      </c>
      <c r="AC234" s="913"/>
      <c r="AD234" s="583" t="s">
        <v>562</v>
      </c>
      <c r="AE234" s="861">
        <v>31</v>
      </c>
    </row>
    <row r="235" spans="1:31" ht="24.95" customHeight="1" x14ac:dyDescent="0.2">
      <c r="A235" s="838"/>
      <c r="B235" s="818"/>
      <c r="C235" s="900"/>
      <c r="D235" s="928"/>
      <c r="E235" s="928"/>
      <c r="F235" s="928"/>
      <c r="G235" s="820"/>
      <c r="H235" s="821"/>
      <c r="I235" s="251" t="s">
        <v>601</v>
      </c>
      <c r="J235" s="474"/>
      <c r="K235" s="475"/>
      <c r="L235" s="476">
        <v>1</v>
      </c>
      <c r="M235" s="611"/>
      <c r="N235" s="624">
        <f>H234*L235</f>
        <v>0.1</v>
      </c>
      <c r="O235" s="477"/>
      <c r="P235" s="475"/>
      <c r="Q235" s="476"/>
      <c r="R235" s="477"/>
      <c r="S235" s="475"/>
      <c r="T235" s="476"/>
      <c r="U235" s="477"/>
      <c r="V235" s="475"/>
      <c r="W235" s="478"/>
      <c r="X235" s="252">
        <f>SUM(J235:L235)*H234</f>
        <v>0.1</v>
      </c>
      <c r="Y235" s="253">
        <f>SUM(O235:Q235)*H234</f>
        <v>0</v>
      </c>
      <c r="Z235" s="253">
        <f>SUM(R235:T235)*H234</f>
        <v>0</v>
      </c>
      <c r="AA235" s="253">
        <f>SUM(U235:W235)*H234</f>
        <v>0</v>
      </c>
      <c r="AB235" s="254">
        <f t="shared" si="12"/>
        <v>0.1</v>
      </c>
      <c r="AC235" s="913"/>
      <c r="AD235" s="583" t="s">
        <v>562</v>
      </c>
      <c r="AE235" s="861"/>
    </row>
    <row r="236" spans="1:31" ht="24.95" customHeight="1" x14ac:dyDescent="0.2">
      <c r="A236" s="838"/>
      <c r="B236" s="818"/>
      <c r="C236" s="900"/>
      <c r="D236" s="928"/>
      <c r="E236" s="928"/>
      <c r="F236" s="928"/>
      <c r="G236" s="820" t="s">
        <v>699</v>
      </c>
      <c r="H236" s="821">
        <v>0.2</v>
      </c>
      <c r="I236" s="289" t="s">
        <v>600</v>
      </c>
      <c r="J236" s="464"/>
      <c r="K236" s="465"/>
      <c r="L236" s="466"/>
      <c r="M236" s="613"/>
      <c r="N236" s="625"/>
      <c r="O236" s="467"/>
      <c r="P236" s="465"/>
      <c r="Q236" s="466"/>
      <c r="R236" s="467"/>
      <c r="S236" s="465"/>
      <c r="T236" s="466"/>
      <c r="U236" s="467"/>
      <c r="V236" s="465"/>
      <c r="W236" s="468">
        <v>1</v>
      </c>
      <c r="X236" s="219">
        <f>SUM(J236:L236)*H236</f>
        <v>0</v>
      </c>
      <c r="Y236" s="220">
        <f>SUM(O236:Q236)*H236</f>
        <v>0</v>
      </c>
      <c r="Z236" s="220">
        <f>SUM(R236:T236)*H236</f>
        <v>0</v>
      </c>
      <c r="AA236" s="220">
        <f>SUM(U236:W236)*H236</f>
        <v>0.2</v>
      </c>
      <c r="AB236" s="221">
        <f t="shared" si="12"/>
        <v>0.2</v>
      </c>
      <c r="AC236" s="913"/>
      <c r="AD236" s="583" t="s">
        <v>562</v>
      </c>
      <c r="AE236" s="861"/>
    </row>
    <row r="237" spans="1:31" ht="24.95" customHeight="1" x14ac:dyDescent="0.2">
      <c r="A237" s="838"/>
      <c r="B237" s="818"/>
      <c r="C237" s="900"/>
      <c r="D237" s="928"/>
      <c r="E237" s="928"/>
      <c r="F237" s="928"/>
      <c r="G237" s="820"/>
      <c r="H237" s="821"/>
      <c r="I237" s="251" t="s">
        <v>601</v>
      </c>
      <c r="J237" s="474"/>
      <c r="K237" s="475"/>
      <c r="L237" s="476">
        <v>0</v>
      </c>
      <c r="M237" s="611"/>
      <c r="N237" s="624">
        <f>H236*L237</f>
        <v>0</v>
      </c>
      <c r="O237" s="477"/>
      <c r="P237" s="475"/>
      <c r="Q237" s="476"/>
      <c r="R237" s="477"/>
      <c r="S237" s="475"/>
      <c r="T237" s="476"/>
      <c r="U237" s="477"/>
      <c r="V237" s="475"/>
      <c r="W237" s="478"/>
      <c r="X237" s="252">
        <f>SUM(J237:L237)*H236</f>
        <v>0</v>
      </c>
      <c r="Y237" s="253">
        <f>SUM(O237:Q237)*H236</f>
        <v>0</v>
      </c>
      <c r="Z237" s="253">
        <f>SUM(R237:T237)*H236</f>
        <v>0</v>
      </c>
      <c r="AA237" s="253">
        <f>SUM(U237:W237)*H236</f>
        <v>0</v>
      </c>
      <c r="AB237" s="254">
        <f t="shared" si="12"/>
        <v>0</v>
      </c>
      <c r="AC237" s="913"/>
      <c r="AD237" s="583" t="s">
        <v>562</v>
      </c>
      <c r="AE237" s="861"/>
    </row>
    <row r="238" spans="1:31" ht="24.95" customHeight="1" x14ac:dyDescent="0.2">
      <c r="A238" s="838"/>
      <c r="B238" s="818"/>
      <c r="C238" s="900"/>
      <c r="D238" s="928"/>
      <c r="E238" s="928"/>
      <c r="F238" s="928"/>
      <c r="G238" s="820" t="s">
        <v>700</v>
      </c>
      <c r="H238" s="821">
        <v>0.3</v>
      </c>
      <c r="I238" s="289" t="s">
        <v>600</v>
      </c>
      <c r="J238" s="464"/>
      <c r="K238" s="465"/>
      <c r="L238" s="466"/>
      <c r="M238" s="613"/>
      <c r="N238" s="625"/>
      <c r="O238" s="467"/>
      <c r="P238" s="465"/>
      <c r="Q238" s="466"/>
      <c r="R238" s="467"/>
      <c r="S238" s="465"/>
      <c r="T238" s="466"/>
      <c r="U238" s="467"/>
      <c r="V238" s="465"/>
      <c r="W238" s="468">
        <v>1</v>
      </c>
      <c r="X238" s="219">
        <f>SUM(J238:L238)*H238</f>
        <v>0</v>
      </c>
      <c r="Y238" s="220">
        <f>SUM(O238:Q238)*H238</f>
        <v>0</v>
      </c>
      <c r="Z238" s="220">
        <f>SUM(R238:T238)*H238</f>
        <v>0</v>
      </c>
      <c r="AA238" s="220">
        <f>SUM(U238:W238)*H238</f>
        <v>0.3</v>
      </c>
      <c r="AB238" s="221">
        <f t="shared" si="12"/>
        <v>0.3</v>
      </c>
      <c r="AC238" s="913"/>
      <c r="AD238" s="583" t="s">
        <v>562</v>
      </c>
      <c r="AE238" s="861"/>
    </row>
    <row r="239" spans="1:31" ht="24.95" customHeight="1" x14ac:dyDescent="0.2">
      <c r="A239" s="838"/>
      <c r="B239" s="818"/>
      <c r="C239" s="900"/>
      <c r="D239" s="928"/>
      <c r="E239" s="928"/>
      <c r="F239" s="928"/>
      <c r="G239" s="820"/>
      <c r="H239" s="821"/>
      <c r="I239" s="251" t="s">
        <v>601</v>
      </c>
      <c r="J239" s="474"/>
      <c r="K239" s="475"/>
      <c r="L239" s="476">
        <v>0</v>
      </c>
      <c r="M239" s="611"/>
      <c r="N239" s="624">
        <f>H238*L239</f>
        <v>0</v>
      </c>
      <c r="O239" s="477"/>
      <c r="P239" s="475"/>
      <c r="Q239" s="476"/>
      <c r="R239" s="477"/>
      <c r="S239" s="475"/>
      <c r="T239" s="476"/>
      <c r="U239" s="477"/>
      <c r="V239" s="475"/>
      <c r="W239" s="478"/>
      <c r="X239" s="252">
        <f>SUM(J239:L239)*H238</f>
        <v>0</v>
      </c>
      <c r="Y239" s="253">
        <f>SUM(O239:Q239)*H238</f>
        <v>0</v>
      </c>
      <c r="Z239" s="253">
        <f>SUM(R239:T239)*H238</f>
        <v>0</v>
      </c>
      <c r="AA239" s="253">
        <f>SUM(U239:W239)*H238</f>
        <v>0</v>
      </c>
      <c r="AB239" s="254">
        <f t="shared" si="12"/>
        <v>0</v>
      </c>
      <c r="AC239" s="913"/>
      <c r="AD239" s="583" t="s">
        <v>562</v>
      </c>
      <c r="AE239" s="861"/>
    </row>
    <row r="240" spans="1:31" ht="24.95" customHeight="1" x14ac:dyDescent="0.2">
      <c r="A240" s="838"/>
      <c r="B240" s="818"/>
      <c r="C240" s="900"/>
      <c r="D240" s="928"/>
      <c r="E240" s="928"/>
      <c r="F240" s="928"/>
      <c r="G240" s="820" t="s">
        <v>708</v>
      </c>
      <c r="H240" s="821">
        <v>0.4</v>
      </c>
      <c r="I240" s="289" t="s">
        <v>600</v>
      </c>
      <c r="J240" s="464"/>
      <c r="K240" s="465"/>
      <c r="L240" s="466"/>
      <c r="M240" s="613"/>
      <c r="N240" s="625"/>
      <c r="O240" s="467"/>
      <c r="P240" s="465"/>
      <c r="Q240" s="466"/>
      <c r="R240" s="467"/>
      <c r="S240" s="465"/>
      <c r="T240" s="466"/>
      <c r="U240" s="467"/>
      <c r="V240" s="465"/>
      <c r="W240" s="468">
        <v>1</v>
      </c>
      <c r="X240" s="219">
        <f>SUM(J240:L240)*H240</f>
        <v>0</v>
      </c>
      <c r="Y240" s="220">
        <f>SUM(O240:Q240)*H240</f>
        <v>0</v>
      </c>
      <c r="Z240" s="220">
        <f>SUM(R240:T240)*H240</f>
        <v>0</v>
      </c>
      <c r="AA240" s="220">
        <f>SUM(U240:W240)*H240</f>
        <v>0.4</v>
      </c>
      <c r="AB240" s="221">
        <f t="shared" si="12"/>
        <v>0.4</v>
      </c>
      <c r="AC240" s="913"/>
      <c r="AD240" s="583" t="s">
        <v>562</v>
      </c>
      <c r="AE240" s="861"/>
    </row>
    <row r="241" spans="1:31" ht="24.95" customHeight="1" thickBot="1" x14ac:dyDescent="0.25">
      <c r="A241" s="838"/>
      <c r="B241" s="818"/>
      <c r="C241" s="900"/>
      <c r="D241" s="929"/>
      <c r="E241" s="929"/>
      <c r="F241" s="929"/>
      <c r="G241" s="822"/>
      <c r="H241" s="823"/>
      <c r="I241" s="255" t="s">
        <v>601</v>
      </c>
      <c r="J241" s="479"/>
      <c r="K241" s="480"/>
      <c r="L241" s="481">
        <v>0</v>
      </c>
      <c r="M241" s="614"/>
      <c r="N241" s="481">
        <f>H240*L241</f>
        <v>0</v>
      </c>
      <c r="O241" s="482"/>
      <c r="P241" s="480"/>
      <c r="Q241" s="481"/>
      <c r="R241" s="482"/>
      <c r="S241" s="480"/>
      <c r="T241" s="481"/>
      <c r="U241" s="482"/>
      <c r="V241" s="480"/>
      <c r="W241" s="483"/>
      <c r="X241" s="259">
        <f>SUM(J241:L241)*H240</f>
        <v>0</v>
      </c>
      <c r="Y241" s="260">
        <f>SUM(O241:Q241)*H240</f>
        <v>0</v>
      </c>
      <c r="Z241" s="260">
        <f>SUM(R241:T241)*H240</f>
        <v>0</v>
      </c>
      <c r="AA241" s="260">
        <f>SUM(U241:W241)*H240</f>
        <v>0</v>
      </c>
      <c r="AB241" s="261">
        <f t="shared" si="12"/>
        <v>0</v>
      </c>
      <c r="AC241" s="913"/>
      <c r="AD241" s="583" t="s">
        <v>562</v>
      </c>
      <c r="AE241" s="861"/>
    </row>
    <row r="242" spans="1:31" ht="24.95" customHeight="1" x14ac:dyDescent="0.2">
      <c r="A242" s="838"/>
      <c r="B242" s="818"/>
      <c r="C242" s="924" t="s">
        <v>18</v>
      </c>
      <c r="D242" s="824" t="s">
        <v>396</v>
      </c>
      <c r="E242" s="824" t="s">
        <v>222</v>
      </c>
      <c r="F242" s="824" t="s">
        <v>996</v>
      </c>
      <c r="G242" s="825" t="s">
        <v>709</v>
      </c>
      <c r="H242" s="826">
        <v>0.15</v>
      </c>
      <c r="I242" s="226" t="s">
        <v>600</v>
      </c>
      <c r="J242" s="459"/>
      <c r="K242" s="460"/>
      <c r="L242" s="461">
        <v>0.4</v>
      </c>
      <c r="M242" s="612"/>
      <c r="N242" s="623"/>
      <c r="O242" s="462"/>
      <c r="P242" s="460"/>
      <c r="Q242" s="461">
        <v>0.8</v>
      </c>
      <c r="R242" s="462"/>
      <c r="S242" s="460"/>
      <c r="T242" s="461">
        <v>1</v>
      </c>
      <c r="U242" s="462"/>
      <c r="V242" s="460"/>
      <c r="W242" s="463">
        <v>1</v>
      </c>
      <c r="X242" s="216">
        <f>SUM(J242:L242)*H242</f>
        <v>0.06</v>
      </c>
      <c r="Y242" s="217">
        <f>SUM(O242:Q242)*H242</f>
        <v>0.12</v>
      </c>
      <c r="Z242" s="217">
        <f>SUM(R242:T242)*H242</f>
        <v>0.15</v>
      </c>
      <c r="AA242" s="217">
        <f>SUM(U242:W242)*H242</f>
        <v>0.15</v>
      </c>
      <c r="AB242" s="218">
        <f t="shared" si="12"/>
        <v>0.15</v>
      </c>
      <c r="AC242" s="930" t="s">
        <v>4</v>
      </c>
      <c r="AD242" s="582" t="s">
        <v>564</v>
      </c>
      <c r="AE242" s="860">
        <v>32</v>
      </c>
    </row>
    <row r="243" spans="1:31" ht="24.95" customHeight="1" x14ac:dyDescent="0.2">
      <c r="A243" s="838"/>
      <c r="B243" s="818"/>
      <c r="C243" s="925"/>
      <c r="D243" s="824"/>
      <c r="E243" s="824"/>
      <c r="F243" s="824"/>
      <c r="G243" s="820"/>
      <c r="H243" s="821"/>
      <c r="I243" s="251" t="s">
        <v>601</v>
      </c>
      <c r="J243" s="474"/>
      <c r="K243" s="475"/>
      <c r="L243" s="476">
        <v>0.5</v>
      </c>
      <c r="M243" s="611"/>
      <c r="N243" s="624">
        <f>H242*L243</f>
        <v>7.4999999999999997E-2</v>
      </c>
      <c r="O243" s="477"/>
      <c r="P243" s="475"/>
      <c r="Q243" s="476"/>
      <c r="R243" s="477"/>
      <c r="S243" s="475"/>
      <c r="T243" s="476"/>
      <c r="U243" s="477"/>
      <c r="V243" s="475"/>
      <c r="W243" s="478"/>
      <c r="X243" s="252">
        <f>SUM(J243:L243)*H242</f>
        <v>7.4999999999999997E-2</v>
      </c>
      <c r="Y243" s="253">
        <f>SUM(O243:Q243)*H242</f>
        <v>0</v>
      </c>
      <c r="Z243" s="253">
        <f>SUM(R243:T243)*H242</f>
        <v>0</v>
      </c>
      <c r="AA243" s="253">
        <f>SUM(U243:W243)*H242</f>
        <v>0</v>
      </c>
      <c r="AB243" s="254">
        <f t="shared" si="12"/>
        <v>7.4999999999999997E-2</v>
      </c>
      <c r="AC243" s="913"/>
      <c r="AD243" s="583" t="s">
        <v>564</v>
      </c>
      <c r="AE243" s="861"/>
    </row>
    <row r="244" spans="1:31" ht="24.95" customHeight="1" x14ac:dyDescent="0.2">
      <c r="A244" s="838"/>
      <c r="B244" s="818"/>
      <c r="C244" s="925"/>
      <c r="D244" s="824"/>
      <c r="E244" s="824"/>
      <c r="F244" s="824"/>
      <c r="G244" s="820" t="s">
        <v>710</v>
      </c>
      <c r="H244" s="821">
        <v>0.2</v>
      </c>
      <c r="I244" s="227" t="s">
        <v>600</v>
      </c>
      <c r="J244" s="464"/>
      <c r="K244" s="465"/>
      <c r="L244" s="466"/>
      <c r="M244" s="613"/>
      <c r="N244" s="625"/>
      <c r="O244" s="467"/>
      <c r="P244" s="465"/>
      <c r="Q244" s="466">
        <v>0.5</v>
      </c>
      <c r="R244" s="467"/>
      <c r="S244" s="465"/>
      <c r="T244" s="466">
        <v>1</v>
      </c>
      <c r="U244" s="467"/>
      <c r="V244" s="465"/>
      <c r="W244" s="468">
        <v>1</v>
      </c>
      <c r="X244" s="219">
        <f>SUM(J244:L244)*H244</f>
        <v>0</v>
      </c>
      <c r="Y244" s="220">
        <f>SUM(O244:Q244)*H244</f>
        <v>0.1</v>
      </c>
      <c r="Z244" s="220">
        <f>SUM(R244:T244)*H244</f>
        <v>0.2</v>
      </c>
      <c r="AA244" s="220">
        <f>SUM(U244:W244)*H244</f>
        <v>0.2</v>
      </c>
      <c r="AB244" s="221">
        <f t="shared" si="12"/>
        <v>0.2</v>
      </c>
      <c r="AC244" s="913"/>
      <c r="AD244" s="583" t="s">
        <v>564</v>
      </c>
      <c r="AE244" s="861"/>
    </row>
    <row r="245" spans="1:31" ht="24.95" customHeight="1" x14ac:dyDescent="0.2">
      <c r="A245" s="838"/>
      <c r="B245" s="818"/>
      <c r="C245" s="925"/>
      <c r="D245" s="824"/>
      <c r="E245" s="824"/>
      <c r="F245" s="824"/>
      <c r="G245" s="820"/>
      <c r="H245" s="821"/>
      <c r="I245" s="251" t="s">
        <v>601</v>
      </c>
      <c r="J245" s="474"/>
      <c r="K245" s="475"/>
      <c r="L245" s="476"/>
      <c r="M245" s="611"/>
      <c r="N245" s="624" t="s">
        <v>1024</v>
      </c>
      <c r="O245" s="477"/>
      <c r="P245" s="475"/>
      <c r="Q245" s="476"/>
      <c r="R245" s="477"/>
      <c r="S245" s="475"/>
      <c r="T245" s="476"/>
      <c r="U245" s="477"/>
      <c r="V245" s="475"/>
      <c r="W245" s="478"/>
      <c r="X245" s="252">
        <f>SUM(J245:L245)*H244</f>
        <v>0</v>
      </c>
      <c r="Y245" s="253">
        <f>SUM(O245:Q245)*H244</f>
        <v>0</v>
      </c>
      <c r="Z245" s="253">
        <f>SUM(R245:T245)*H244</f>
        <v>0</v>
      </c>
      <c r="AA245" s="253">
        <f>SUM(U245:W245)*H244</f>
        <v>0</v>
      </c>
      <c r="AB245" s="254">
        <f t="shared" si="12"/>
        <v>0</v>
      </c>
      <c r="AC245" s="913"/>
      <c r="AD245" s="583" t="s">
        <v>564</v>
      </c>
      <c r="AE245" s="861"/>
    </row>
    <row r="246" spans="1:31" ht="24.95" customHeight="1" x14ac:dyDescent="0.2">
      <c r="A246" s="838"/>
      <c r="B246" s="818"/>
      <c r="C246" s="925"/>
      <c r="D246" s="824"/>
      <c r="E246" s="824"/>
      <c r="F246" s="824"/>
      <c r="G246" s="820" t="s">
        <v>711</v>
      </c>
      <c r="H246" s="821">
        <v>0.25</v>
      </c>
      <c r="I246" s="227" t="s">
        <v>600</v>
      </c>
      <c r="J246" s="464"/>
      <c r="K246" s="465"/>
      <c r="L246" s="466"/>
      <c r="M246" s="613"/>
      <c r="N246" s="625"/>
      <c r="O246" s="467"/>
      <c r="P246" s="465"/>
      <c r="Q246" s="466">
        <v>0.3</v>
      </c>
      <c r="R246" s="467"/>
      <c r="S246" s="465"/>
      <c r="T246" s="466">
        <v>1</v>
      </c>
      <c r="U246" s="467"/>
      <c r="V246" s="465"/>
      <c r="W246" s="468">
        <v>1</v>
      </c>
      <c r="X246" s="219">
        <f>SUM(J246:L246)*H246</f>
        <v>0</v>
      </c>
      <c r="Y246" s="220">
        <f>SUM(O246:Q246)*H246</f>
        <v>7.4999999999999997E-2</v>
      </c>
      <c r="Z246" s="220">
        <f>SUM(R246:T246)*H246</f>
        <v>0.25</v>
      </c>
      <c r="AA246" s="220">
        <f>SUM(U246:W246)*H246</f>
        <v>0.25</v>
      </c>
      <c r="AB246" s="221">
        <f t="shared" si="12"/>
        <v>0.25</v>
      </c>
      <c r="AC246" s="913"/>
      <c r="AD246" s="583" t="s">
        <v>564</v>
      </c>
      <c r="AE246" s="861"/>
    </row>
    <row r="247" spans="1:31" ht="24.95" customHeight="1" x14ac:dyDescent="0.2">
      <c r="A247" s="838"/>
      <c r="B247" s="818"/>
      <c r="C247" s="925"/>
      <c r="D247" s="824"/>
      <c r="E247" s="824"/>
      <c r="F247" s="824"/>
      <c r="G247" s="820"/>
      <c r="H247" s="821"/>
      <c r="I247" s="251" t="s">
        <v>601</v>
      </c>
      <c r="J247" s="474"/>
      <c r="K247" s="475"/>
      <c r="L247" s="476"/>
      <c r="M247" s="611"/>
      <c r="N247" s="624" t="s">
        <v>1024</v>
      </c>
      <c r="O247" s="477"/>
      <c r="P247" s="475"/>
      <c r="Q247" s="476"/>
      <c r="R247" s="477"/>
      <c r="S247" s="475"/>
      <c r="T247" s="476"/>
      <c r="U247" s="477"/>
      <c r="V247" s="475"/>
      <c r="W247" s="478"/>
      <c r="X247" s="252">
        <f>SUM(J247:L247)*H246</f>
        <v>0</v>
      </c>
      <c r="Y247" s="253">
        <f>SUM(O247:Q247)*H246</f>
        <v>0</v>
      </c>
      <c r="Z247" s="253">
        <f>SUM(R247:T247)*H246</f>
        <v>0</v>
      </c>
      <c r="AA247" s="253">
        <f>SUM(U247:W247)*H246</f>
        <v>0</v>
      </c>
      <c r="AB247" s="254">
        <f t="shared" si="12"/>
        <v>0</v>
      </c>
      <c r="AC247" s="913"/>
      <c r="AD247" s="583" t="s">
        <v>564</v>
      </c>
      <c r="AE247" s="861"/>
    </row>
    <row r="248" spans="1:31" ht="24.95" customHeight="1" x14ac:dyDescent="0.2">
      <c r="A248" s="838"/>
      <c r="B248" s="818"/>
      <c r="C248" s="925"/>
      <c r="D248" s="824"/>
      <c r="E248" s="824"/>
      <c r="F248" s="824"/>
      <c r="G248" s="820" t="s">
        <v>997</v>
      </c>
      <c r="H248" s="821">
        <v>0.4</v>
      </c>
      <c r="I248" s="227" t="s">
        <v>600</v>
      </c>
      <c r="J248" s="464"/>
      <c r="K248" s="465"/>
      <c r="L248" s="466"/>
      <c r="M248" s="613"/>
      <c r="N248" s="625"/>
      <c r="O248" s="467"/>
      <c r="P248" s="465"/>
      <c r="Q248" s="466"/>
      <c r="R248" s="467"/>
      <c r="S248" s="465"/>
      <c r="T248" s="466">
        <v>0.4</v>
      </c>
      <c r="U248" s="467"/>
      <c r="V248" s="465"/>
      <c r="W248" s="468">
        <v>1</v>
      </c>
      <c r="X248" s="219">
        <f>SUM(J248:L248)*H248</f>
        <v>0</v>
      </c>
      <c r="Y248" s="220">
        <f>SUM(O248:Q248)*H248</f>
        <v>0</v>
      </c>
      <c r="Z248" s="220">
        <f>SUM(R248:T248)*H248</f>
        <v>0.16000000000000003</v>
      </c>
      <c r="AA248" s="220">
        <f>SUM(U248:W248)*H248</f>
        <v>0.4</v>
      </c>
      <c r="AB248" s="221">
        <f t="shared" si="12"/>
        <v>0.4</v>
      </c>
      <c r="AC248" s="913"/>
      <c r="AD248" s="583" t="s">
        <v>564</v>
      </c>
      <c r="AE248" s="861"/>
    </row>
    <row r="249" spans="1:31" ht="24.95" customHeight="1" x14ac:dyDescent="0.2">
      <c r="A249" s="838"/>
      <c r="B249" s="818"/>
      <c r="C249" s="925"/>
      <c r="D249" s="824"/>
      <c r="E249" s="824"/>
      <c r="F249" s="824"/>
      <c r="G249" s="820"/>
      <c r="H249" s="821"/>
      <c r="I249" s="251" t="s">
        <v>601</v>
      </c>
      <c r="J249" s="474"/>
      <c r="K249" s="475"/>
      <c r="L249" s="476"/>
      <c r="M249" s="611"/>
      <c r="N249" s="624" t="s">
        <v>1024</v>
      </c>
      <c r="O249" s="477"/>
      <c r="P249" s="475"/>
      <c r="Q249" s="476"/>
      <c r="R249" s="477"/>
      <c r="S249" s="475"/>
      <c r="T249" s="476"/>
      <c r="U249" s="477"/>
      <c r="V249" s="475"/>
      <c r="W249" s="478"/>
      <c r="X249" s="252">
        <f>SUM(J249:L249)*H248</f>
        <v>0</v>
      </c>
      <c r="Y249" s="253">
        <f>SUM(O249:Q249)*H248</f>
        <v>0</v>
      </c>
      <c r="Z249" s="253">
        <f>SUM(R249:T249)*H248</f>
        <v>0</v>
      </c>
      <c r="AA249" s="253">
        <f>SUM(U249:W249)*H248</f>
        <v>0</v>
      </c>
      <c r="AB249" s="254">
        <f t="shared" si="12"/>
        <v>0</v>
      </c>
      <c r="AC249" s="913"/>
      <c r="AD249" s="583" t="s">
        <v>564</v>
      </c>
      <c r="AE249" s="861"/>
    </row>
    <row r="250" spans="1:31" ht="24.95" customHeight="1" x14ac:dyDescent="0.2">
      <c r="A250" s="838"/>
      <c r="B250" s="818"/>
      <c r="C250" s="925"/>
      <c r="D250" s="824"/>
      <c r="E250" s="824"/>
      <c r="F250" s="824"/>
      <c r="G250" s="952" t="s">
        <v>998</v>
      </c>
      <c r="H250" s="821"/>
      <c r="I250" s="227" t="s">
        <v>600</v>
      </c>
      <c r="J250" s="464"/>
      <c r="K250" s="465"/>
      <c r="L250" s="466"/>
      <c r="M250" s="613"/>
      <c r="N250" s="625"/>
      <c r="O250" s="467"/>
      <c r="P250" s="465"/>
      <c r="Q250" s="466"/>
      <c r="R250" s="467"/>
      <c r="S250" s="465"/>
      <c r="T250" s="466"/>
      <c r="U250" s="467"/>
      <c r="V250" s="465"/>
      <c r="W250" s="468"/>
      <c r="X250" s="219">
        <f>SUM(J250:L250)*H250</f>
        <v>0</v>
      </c>
      <c r="Y250" s="220">
        <f>SUM(O250:Q250)*H250</f>
        <v>0</v>
      </c>
      <c r="Z250" s="220">
        <f>SUM(R250:T250)*H250</f>
        <v>0</v>
      </c>
      <c r="AA250" s="220">
        <f>SUM(U250:W250)*H250</f>
        <v>0</v>
      </c>
      <c r="AB250" s="221">
        <f t="shared" si="12"/>
        <v>0</v>
      </c>
      <c r="AC250" s="913"/>
      <c r="AD250" s="583" t="s">
        <v>564</v>
      </c>
      <c r="AE250" s="861"/>
    </row>
    <row r="251" spans="1:31" ht="24.95" customHeight="1" thickBot="1" x14ac:dyDescent="0.25">
      <c r="A251" s="838"/>
      <c r="B251" s="818"/>
      <c r="C251" s="925"/>
      <c r="D251" s="824"/>
      <c r="E251" s="824"/>
      <c r="F251" s="824"/>
      <c r="G251" s="953"/>
      <c r="H251" s="823"/>
      <c r="I251" s="255" t="s">
        <v>601</v>
      </c>
      <c r="J251" s="479"/>
      <c r="K251" s="480"/>
      <c r="L251" s="481"/>
      <c r="M251" s="614"/>
      <c r="N251" s="622" t="s">
        <v>1024</v>
      </c>
      <c r="O251" s="482"/>
      <c r="P251" s="480"/>
      <c r="Q251" s="481"/>
      <c r="R251" s="482"/>
      <c r="S251" s="480"/>
      <c r="T251" s="481"/>
      <c r="U251" s="482"/>
      <c r="V251" s="480"/>
      <c r="W251" s="483"/>
      <c r="X251" s="259">
        <f>SUM(J251:L251)*H250</f>
        <v>0</v>
      </c>
      <c r="Y251" s="260">
        <f>SUM(O251:Q251)*H250</f>
        <v>0</v>
      </c>
      <c r="Z251" s="260">
        <f>SUM(R251:T251)*H250</f>
        <v>0</v>
      </c>
      <c r="AA251" s="260">
        <f>SUM(U251:W251)*H250</f>
        <v>0</v>
      </c>
      <c r="AB251" s="261">
        <f t="shared" si="12"/>
        <v>0</v>
      </c>
      <c r="AC251" s="913"/>
      <c r="AD251" s="583" t="s">
        <v>564</v>
      </c>
      <c r="AE251" s="861"/>
    </row>
    <row r="252" spans="1:31" ht="24.95" customHeight="1" x14ac:dyDescent="0.2">
      <c r="A252" s="838"/>
      <c r="B252" s="818"/>
      <c r="C252" s="950" t="s">
        <v>149</v>
      </c>
      <c r="D252" s="901" t="s">
        <v>220</v>
      </c>
      <c r="E252" s="901" t="s">
        <v>221</v>
      </c>
      <c r="F252" s="915" t="s">
        <v>93</v>
      </c>
      <c r="G252" s="825" t="s">
        <v>712</v>
      </c>
      <c r="H252" s="826">
        <v>0.6</v>
      </c>
      <c r="I252" s="226" t="s">
        <v>600</v>
      </c>
      <c r="J252" s="459"/>
      <c r="K252" s="460"/>
      <c r="L252" s="461">
        <v>0.3</v>
      </c>
      <c r="M252" s="612"/>
      <c r="N252" s="638"/>
      <c r="O252" s="462"/>
      <c r="P252" s="460"/>
      <c r="Q252" s="461">
        <v>0.5</v>
      </c>
      <c r="R252" s="462"/>
      <c r="S252" s="460"/>
      <c r="T252" s="461">
        <v>0.7</v>
      </c>
      <c r="U252" s="462"/>
      <c r="V252" s="460"/>
      <c r="W252" s="463">
        <v>1</v>
      </c>
      <c r="X252" s="216">
        <f>SUM(J252:L252)*H252</f>
        <v>0.18</v>
      </c>
      <c r="Y252" s="217">
        <f>SUM(O252:Q252)*H252</f>
        <v>0.3</v>
      </c>
      <c r="Z252" s="217">
        <f>SUM(R252:T252)*H252</f>
        <v>0.42</v>
      </c>
      <c r="AA252" s="217">
        <f>SUM(U252:W252)*H252</f>
        <v>0.6</v>
      </c>
      <c r="AB252" s="218">
        <f t="shared" si="12"/>
        <v>0.6</v>
      </c>
      <c r="AC252" s="913"/>
      <c r="AD252" s="583" t="s">
        <v>564</v>
      </c>
      <c r="AE252" s="860">
        <v>33</v>
      </c>
    </row>
    <row r="253" spans="1:31" ht="24.95" customHeight="1" x14ac:dyDescent="0.2">
      <c r="A253" s="838"/>
      <c r="B253" s="818"/>
      <c r="C253" s="951"/>
      <c r="D253" s="817"/>
      <c r="E253" s="817"/>
      <c r="F253" s="818"/>
      <c r="G253" s="820"/>
      <c r="H253" s="821"/>
      <c r="I253" s="251" t="s">
        <v>601</v>
      </c>
      <c r="J253" s="474"/>
      <c r="K253" s="475"/>
      <c r="L253" s="476">
        <v>0.3</v>
      </c>
      <c r="M253" s="611"/>
      <c r="N253" s="624">
        <f>H252*L253</f>
        <v>0.18</v>
      </c>
      <c r="O253" s="477"/>
      <c r="P253" s="475"/>
      <c r="Q253" s="476"/>
      <c r="R253" s="477"/>
      <c r="S253" s="475"/>
      <c r="T253" s="476"/>
      <c r="U253" s="477"/>
      <c r="V253" s="475"/>
      <c r="W253" s="478"/>
      <c r="X253" s="252">
        <f>SUM(J253:L253)*H252</f>
        <v>0.18</v>
      </c>
      <c r="Y253" s="253">
        <f>SUM(O253:Q253)*H252</f>
        <v>0</v>
      </c>
      <c r="Z253" s="253">
        <f>SUM(R253:T253)*H252</f>
        <v>0</v>
      </c>
      <c r="AA253" s="253">
        <f>SUM(U253:W253)*H252</f>
        <v>0</v>
      </c>
      <c r="AB253" s="254">
        <f t="shared" si="12"/>
        <v>0.18</v>
      </c>
      <c r="AC253" s="913"/>
      <c r="AD253" s="583" t="s">
        <v>564</v>
      </c>
      <c r="AE253" s="861"/>
    </row>
    <row r="254" spans="1:31" ht="24.95" customHeight="1" x14ac:dyDescent="0.2">
      <c r="A254" s="838"/>
      <c r="B254" s="818"/>
      <c r="C254" s="951"/>
      <c r="D254" s="817"/>
      <c r="E254" s="817"/>
      <c r="F254" s="818"/>
      <c r="G254" s="820" t="s">
        <v>713</v>
      </c>
      <c r="H254" s="821">
        <v>0.1</v>
      </c>
      <c r="I254" s="289" t="s">
        <v>600</v>
      </c>
      <c r="J254" s="464"/>
      <c r="K254" s="465"/>
      <c r="L254" s="466">
        <v>0.3</v>
      </c>
      <c r="M254" s="613"/>
      <c r="N254" s="625"/>
      <c r="O254" s="467"/>
      <c r="P254" s="465"/>
      <c r="Q254" s="466">
        <v>0.5</v>
      </c>
      <c r="R254" s="467"/>
      <c r="S254" s="465"/>
      <c r="T254" s="466">
        <v>0.7</v>
      </c>
      <c r="U254" s="467"/>
      <c r="V254" s="465"/>
      <c r="W254" s="468">
        <v>1</v>
      </c>
      <c r="X254" s="219">
        <f>SUM(J254:L254)*H254</f>
        <v>0.03</v>
      </c>
      <c r="Y254" s="220">
        <f>SUM(O254:Q254)*H254</f>
        <v>0.05</v>
      </c>
      <c r="Z254" s="220">
        <f>SUM(R254:T254)*H254</f>
        <v>6.9999999999999993E-2</v>
      </c>
      <c r="AA254" s="220">
        <f>SUM(U254:W254)*H254</f>
        <v>0.1</v>
      </c>
      <c r="AB254" s="221">
        <f t="shared" si="12"/>
        <v>0.1</v>
      </c>
      <c r="AC254" s="913"/>
      <c r="AD254" s="583" t="s">
        <v>564</v>
      </c>
      <c r="AE254" s="861"/>
    </row>
    <row r="255" spans="1:31" ht="24.95" customHeight="1" x14ac:dyDescent="0.2">
      <c r="A255" s="838"/>
      <c r="B255" s="818"/>
      <c r="C255" s="951"/>
      <c r="D255" s="817"/>
      <c r="E255" s="817"/>
      <c r="F255" s="818"/>
      <c r="G255" s="820"/>
      <c r="H255" s="821"/>
      <c r="I255" s="251" t="s">
        <v>601</v>
      </c>
      <c r="J255" s="474"/>
      <c r="K255" s="475"/>
      <c r="L255" s="476">
        <v>0.3</v>
      </c>
      <c r="M255" s="611"/>
      <c r="N255" s="624">
        <f>H254*L255</f>
        <v>0.03</v>
      </c>
      <c r="O255" s="477"/>
      <c r="P255" s="475"/>
      <c r="Q255" s="476"/>
      <c r="R255" s="477"/>
      <c r="S255" s="475"/>
      <c r="T255" s="476"/>
      <c r="U255" s="477"/>
      <c r="V255" s="475"/>
      <c r="W255" s="478"/>
      <c r="X255" s="252">
        <f>SUM(J255:L255)*H254</f>
        <v>0.03</v>
      </c>
      <c r="Y255" s="253">
        <f>SUM(O255:Q255)*H254</f>
        <v>0</v>
      </c>
      <c r="Z255" s="253">
        <f>SUM(R255:T255)*H254</f>
        <v>0</v>
      </c>
      <c r="AA255" s="253">
        <f>SUM(U255:W255)*H254</f>
        <v>0</v>
      </c>
      <c r="AB255" s="254">
        <f t="shared" si="12"/>
        <v>0.03</v>
      </c>
      <c r="AC255" s="913"/>
      <c r="AD255" s="583" t="s">
        <v>564</v>
      </c>
      <c r="AE255" s="861"/>
    </row>
    <row r="256" spans="1:31" ht="24.95" customHeight="1" x14ac:dyDescent="0.2">
      <c r="A256" s="838"/>
      <c r="B256" s="818"/>
      <c r="C256" s="951"/>
      <c r="D256" s="817"/>
      <c r="E256" s="817"/>
      <c r="F256" s="818"/>
      <c r="G256" s="820" t="s">
        <v>714</v>
      </c>
      <c r="H256" s="821">
        <v>0.15</v>
      </c>
      <c r="I256" s="289" t="s">
        <v>600</v>
      </c>
      <c r="J256" s="464"/>
      <c r="K256" s="465"/>
      <c r="L256" s="466">
        <v>0.3</v>
      </c>
      <c r="M256" s="613"/>
      <c r="N256" s="625"/>
      <c r="O256" s="467"/>
      <c r="P256" s="465"/>
      <c r="Q256" s="466">
        <v>0.5</v>
      </c>
      <c r="R256" s="467"/>
      <c r="S256" s="465"/>
      <c r="T256" s="466">
        <v>0.7</v>
      </c>
      <c r="U256" s="467"/>
      <c r="V256" s="465"/>
      <c r="W256" s="468">
        <v>1</v>
      </c>
      <c r="X256" s="219">
        <f>SUM(J256:L256)*H256</f>
        <v>4.4999999999999998E-2</v>
      </c>
      <c r="Y256" s="220">
        <f>SUM(O256:Q256)*H256</f>
        <v>7.4999999999999997E-2</v>
      </c>
      <c r="Z256" s="220">
        <f>SUM(R256:T256)*H256</f>
        <v>0.105</v>
      </c>
      <c r="AA256" s="220">
        <f>SUM(U256:W256)*H256</f>
        <v>0.15</v>
      </c>
      <c r="AB256" s="221">
        <f t="shared" si="12"/>
        <v>0.15</v>
      </c>
      <c r="AC256" s="913"/>
      <c r="AD256" s="583" t="s">
        <v>564</v>
      </c>
      <c r="AE256" s="861"/>
    </row>
    <row r="257" spans="1:31" ht="24.95" customHeight="1" x14ac:dyDescent="0.2">
      <c r="A257" s="838"/>
      <c r="B257" s="818"/>
      <c r="C257" s="951"/>
      <c r="D257" s="817"/>
      <c r="E257" s="817"/>
      <c r="F257" s="818"/>
      <c r="G257" s="820"/>
      <c r="H257" s="821"/>
      <c r="I257" s="251" t="s">
        <v>601</v>
      </c>
      <c r="J257" s="474"/>
      <c r="K257" s="475"/>
      <c r="L257" s="476">
        <v>0.3</v>
      </c>
      <c r="M257" s="611"/>
      <c r="N257" s="624">
        <f>H256*L257</f>
        <v>4.4999999999999998E-2</v>
      </c>
      <c r="O257" s="477"/>
      <c r="P257" s="475"/>
      <c r="Q257" s="476"/>
      <c r="R257" s="477"/>
      <c r="S257" s="475"/>
      <c r="T257" s="476"/>
      <c r="U257" s="477"/>
      <c r="V257" s="475"/>
      <c r="W257" s="478"/>
      <c r="X257" s="252">
        <f>SUM(J257:L257)*H256</f>
        <v>4.4999999999999998E-2</v>
      </c>
      <c r="Y257" s="253">
        <f>SUM(O257:Q257)*H256</f>
        <v>0</v>
      </c>
      <c r="Z257" s="253">
        <f>SUM(R257:T257)*H256</f>
        <v>0</v>
      </c>
      <c r="AA257" s="253">
        <f>SUM(U257:W257)*H256</f>
        <v>0</v>
      </c>
      <c r="AB257" s="254">
        <f t="shared" si="12"/>
        <v>4.4999999999999998E-2</v>
      </c>
      <c r="AC257" s="913"/>
      <c r="AD257" s="583" t="s">
        <v>564</v>
      </c>
      <c r="AE257" s="861"/>
    </row>
    <row r="258" spans="1:31" ht="24.95" customHeight="1" x14ac:dyDescent="0.2">
      <c r="A258" s="838"/>
      <c r="B258" s="818"/>
      <c r="C258" s="951"/>
      <c r="D258" s="817"/>
      <c r="E258" s="817"/>
      <c r="F258" s="818"/>
      <c r="G258" s="820" t="s">
        <v>715</v>
      </c>
      <c r="H258" s="821">
        <v>0.15</v>
      </c>
      <c r="I258" s="289" t="s">
        <v>600</v>
      </c>
      <c r="J258" s="464"/>
      <c r="K258" s="465"/>
      <c r="L258" s="466">
        <v>0.3</v>
      </c>
      <c r="M258" s="613"/>
      <c r="N258" s="625"/>
      <c r="O258" s="467"/>
      <c r="P258" s="465"/>
      <c r="Q258" s="466">
        <v>0.5</v>
      </c>
      <c r="R258" s="467"/>
      <c r="S258" s="465"/>
      <c r="T258" s="466">
        <v>0.7</v>
      </c>
      <c r="U258" s="467"/>
      <c r="V258" s="465"/>
      <c r="W258" s="468">
        <v>1</v>
      </c>
      <c r="X258" s="219">
        <f>SUM(J258:L258)*H258</f>
        <v>4.4999999999999998E-2</v>
      </c>
      <c r="Y258" s="220">
        <f>SUM(O258:Q258)*H258</f>
        <v>7.4999999999999997E-2</v>
      </c>
      <c r="Z258" s="220">
        <f>SUM(R258:T258)*H258</f>
        <v>0.105</v>
      </c>
      <c r="AA258" s="220">
        <f>SUM(U258:W258)*H258</f>
        <v>0.15</v>
      </c>
      <c r="AB258" s="221">
        <f t="shared" si="12"/>
        <v>0.15</v>
      </c>
      <c r="AC258" s="913"/>
      <c r="AD258" s="583" t="s">
        <v>564</v>
      </c>
      <c r="AE258" s="861"/>
    </row>
    <row r="259" spans="1:31" ht="24.95" customHeight="1" thickBot="1" x14ac:dyDescent="0.25">
      <c r="A259" s="838"/>
      <c r="B259" s="818"/>
      <c r="C259" s="951"/>
      <c r="D259" s="817"/>
      <c r="E259" s="817"/>
      <c r="F259" s="818"/>
      <c r="G259" s="822"/>
      <c r="H259" s="823"/>
      <c r="I259" s="255" t="s">
        <v>601</v>
      </c>
      <c r="J259" s="479"/>
      <c r="K259" s="480"/>
      <c r="L259" s="481">
        <v>0.3</v>
      </c>
      <c r="M259" s="614"/>
      <c r="N259" s="622">
        <f>H258*L259</f>
        <v>4.4999999999999998E-2</v>
      </c>
      <c r="O259" s="482"/>
      <c r="P259" s="480"/>
      <c r="Q259" s="481"/>
      <c r="R259" s="482"/>
      <c r="S259" s="480"/>
      <c r="T259" s="481"/>
      <c r="U259" s="482"/>
      <c r="V259" s="480"/>
      <c r="W259" s="483"/>
      <c r="X259" s="259">
        <f>SUM(J259:L259)*H258</f>
        <v>4.4999999999999998E-2</v>
      </c>
      <c r="Y259" s="260">
        <f>SUM(O259:Q259)*H258</f>
        <v>0</v>
      </c>
      <c r="Z259" s="260">
        <f>SUM(R259:T259)*H258</f>
        <v>0</v>
      </c>
      <c r="AA259" s="260">
        <f>SUM(U259:W259)*H258</f>
        <v>0</v>
      </c>
      <c r="AB259" s="261">
        <f t="shared" si="12"/>
        <v>4.4999999999999998E-2</v>
      </c>
      <c r="AC259" s="914"/>
      <c r="AD259" s="583" t="s">
        <v>564</v>
      </c>
      <c r="AE259" s="861"/>
    </row>
    <row r="260" spans="1:31" ht="24.95" customHeight="1" x14ac:dyDescent="0.2">
      <c r="A260" s="838"/>
      <c r="B260" s="818"/>
      <c r="C260" s="933" t="s">
        <v>19</v>
      </c>
      <c r="D260" s="926" t="s">
        <v>223</v>
      </c>
      <c r="E260" s="926" t="s">
        <v>224</v>
      </c>
      <c r="F260" s="926" t="s">
        <v>93</v>
      </c>
      <c r="G260" s="825" t="s">
        <v>716</v>
      </c>
      <c r="H260" s="826">
        <v>0.3</v>
      </c>
      <c r="I260" s="226" t="s">
        <v>600</v>
      </c>
      <c r="J260" s="459"/>
      <c r="K260" s="460"/>
      <c r="L260" s="461">
        <v>0.1</v>
      </c>
      <c r="M260" s="612"/>
      <c r="N260" s="612"/>
      <c r="O260" s="462"/>
      <c r="P260" s="460"/>
      <c r="Q260" s="461">
        <v>0.2</v>
      </c>
      <c r="R260" s="462"/>
      <c r="S260" s="460"/>
      <c r="T260" s="461">
        <v>0.35</v>
      </c>
      <c r="U260" s="462"/>
      <c r="V260" s="460"/>
      <c r="W260" s="463">
        <v>1</v>
      </c>
      <c r="X260" s="216">
        <f>SUM(J260:L260)*H260</f>
        <v>0.03</v>
      </c>
      <c r="Y260" s="217">
        <f>SUM(O260:Q260)*H260</f>
        <v>0.06</v>
      </c>
      <c r="Z260" s="217">
        <f>SUM(R260:T260)*H260</f>
        <v>0.105</v>
      </c>
      <c r="AA260" s="217">
        <f>SUM(U260:W260)*H260</f>
        <v>0.3</v>
      </c>
      <c r="AB260" s="218">
        <f t="shared" si="12"/>
        <v>0.3</v>
      </c>
      <c r="AC260" s="913" t="s">
        <v>152</v>
      </c>
      <c r="AD260" s="583" t="s">
        <v>564</v>
      </c>
      <c r="AE260" s="860">
        <v>34</v>
      </c>
    </row>
    <row r="261" spans="1:31" ht="24.95" customHeight="1" x14ac:dyDescent="0.2">
      <c r="A261" s="838"/>
      <c r="B261" s="818"/>
      <c r="C261" s="934"/>
      <c r="D261" s="824"/>
      <c r="E261" s="824"/>
      <c r="F261" s="824"/>
      <c r="G261" s="820"/>
      <c r="H261" s="821"/>
      <c r="I261" s="251" t="s">
        <v>601</v>
      </c>
      <c r="J261" s="474"/>
      <c r="K261" s="475"/>
      <c r="L261" s="476">
        <v>0.1</v>
      </c>
      <c r="M261" s="611"/>
      <c r="N261" s="611">
        <f>H260*L261</f>
        <v>0.03</v>
      </c>
      <c r="O261" s="477"/>
      <c r="P261" s="475"/>
      <c r="Q261" s="476"/>
      <c r="R261" s="477"/>
      <c r="S261" s="475"/>
      <c r="T261" s="476"/>
      <c r="U261" s="477"/>
      <c r="V261" s="475"/>
      <c r="W261" s="478"/>
      <c r="X261" s="252">
        <f>SUM(J261:L261)*H260</f>
        <v>0.03</v>
      </c>
      <c r="Y261" s="253">
        <f>SUM(O261:Q261)*H260</f>
        <v>0</v>
      </c>
      <c r="Z261" s="253">
        <f>SUM(R261:T261)*H260</f>
        <v>0</v>
      </c>
      <c r="AA261" s="253">
        <f>SUM(U261:W261)*H260</f>
        <v>0</v>
      </c>
      <c r="AB261" s="254">
        <f t="shared" si="12"/>
        <v>0.03</v>
      </c>
      <c r="AC261" s="913"/>
      <c r="AD261" s="583" t="s">
        <v>564</v>
      </c>
      <c r="AE261" s="861"/>
    </row>
    <row r="262" spans="1:31" ht="24.95" customHeight="1" x14ac:dyDescent="0.2">
      <c r="A262" s="838"/>
      <c r="B262" s="818"/>
      <c r="C262" s="934"/>
      <c r="D262" s="824"/>
      <c r="E262" s="824"/>
      <c r="F262" s="824"/>
      <c r="G262" s="820" t="s">
        <v>717</v>
      </c>
      <c r="H262" s="821">
        <v>0.3</v>
      </c>
      <c r="I262" s="227" t="s">
        <v>600</v>
      </c>
      <c r="J262" s="464"/>
      <c r="K262" s="465"/>
      <c r="L262" s="466">
        <v>0.1</v>
      </c>
      <c r="M262" s="613"/>
      <c r="N262" s="613"/>
      <c r="O262" s="467"/>
      <c r="P262" s="465"/>
      <c r="Q262" s="466">
        <v>0.2</v>
      </c>
      <c r="R262" s="467"/>
      <c r="S262" s="465"/>
      <c r="T262" s="466">
        <v>0.35</v>
      </c>
      <c r="U262" s="467"/>
      <c r="V262" s="465"/>
      <c r="W262" s="468">
        <v>1</v>
      </c>
      <c r="X262" s="219">
        <f>SUM(J262:L262)*H262</f>
        <v>0.03</v>
      </c>
      <c r="Y262" s="220">
        <f>SUM(O262:Q262)*H262</f>
        <v>0.06</v>
      </c>
      <c r="Z262" s="220">
        <f>SUM(R262:T262)*H262</f>
        <v>0.105</v>
      </c>
      <c r="AA262" s="220">
        <f>SUM(U262:W262)*H262</f>
        <v>0.3</v>
      </c>
      <c r="AB262" s="221">
        <f t="shared" si="12"/>
        <v>0.3</v>
      </c>
      <c r="AC262" s="913"/>
      <c r="AD262" s="583" t="s">
        <v>564</v>
      </c>
      <c r="AE262" s="861"/>
    </row>
    <row r="263" spans="1:31" ht="24.95" customHeight="1" x14ac:dyDescent="0.2">
      <c r="A263" s="838"/>
      <c r="B263" s="818"/>
      <c r="C263" s="934"/>
      <c r="D263" s="824"/>
      <c r="E263" s="824"/>
      <c r="F263" s="824"/>
      <c r="G263" s="820"/>
      <c r="H263" s="821"/>
      <c r="I263" s="251" t="s">
        <v>601</v>
      </c>
      <c r="J263" s="474"/>
      <c r="K263" s="475"/>
      <c r="L263" s="476">
        <v>0.1</v>
      </c>
      <c r="M263" s="611"/>
      <c r="N263" s="611">
        <f>H262*L263</f>
        <v>0.03</v>
      </c>
      <c r="O263" s="477"/>
      <c r="P263" s="475"/>
      <c r="Q263" s="476"/>
      <c r="R263" s="477"/>
      <c r="S263" s="475"/>
      <c r="T263" s="476"/>
      <c r="U263" s="477"/>
      <c r="V263" s="475"/>
      <c r="W263" s="478"/>
      <c r="X263" s="252">
        <f>SUM(J263:L263)*H262</f>
        <v>0.03</v>
      </c>
      <c r="Y263" s="253">
        <f>SUM(O263:Q263)*H262</f>
        <v>0</v>
      </c>
      <c r="Z263" s="253">
        <f>SUM(R263:T263)*H262</f>
        <v>0</v>
      </c>
      <c r="AA263" s="253">
        <f>SUM(U263:W263)*H262</f>
        <v>0</v>
      </c>
      <c r="AB263" s="254">
        <f t="shared" si="12"/>
        <v>0.03</v>
      </c>
      <c r="AC263" s="913"/>
      <c r="AD263" s="583" t="s">
        <v>564</v>
      </c>
      <c r="AE263" s="861"/>
    </row>
    <row r="264" spans="1:31" ht="24.95" customHeight="1" x14ac:dyDescent="0.2">
      <c r="A264" s="838"/>
      <c r="B264" s="818"/>
      <c r="C264" s="934"/>
      <c r="D264" s="824"/>
      <c r="E264" s="824"/>
      <c r="F264" s="824"/>
      <c r="G264" s="820" t="s">
        <v>718</v>
      </c>
      <c r="H264" s="821">
        <v>0.4</v>
      </c>
      <c r="I264" s="227" t="s">
        <v>600</v>
      </c>
      <c r="J264" s="464"/>
      <c r="K264" s="465"/>
      <c r="L264" s="466"/>
      <c r="M264" s="613"/>
      <c r="N264" s="613"/>
      <c r="O264" s="467"/>
      <c r="P264" s="465"/>
      <c r="Q264" s="466">
        <v>0.2</v>
      </c>
      <c r="R264" s="467"/>
      <c r="S264" s="465"/>
      <c r="T264" s="466">
        <v>0.45</v>
      </c>
      <c r="U264" s="467"/>
      <c r="V264" s="465"/>
      <c r="W264" s="468">
        <v>1</v>
      </c>
      <c r="X264" s="219">
        <f>SUM(J264:L264)*H264</f>
        <v>0</v>
      </c>
      <c r="Y264" s="220">
        <f>SUM(O264:Q264)*H264</f>
        <v>8.0000000000000016E-2</v>
      </c>
      <c r="Z264" s="220">
        <f>SUM(R264:T264)*H264</f>
        <v>0.18000000000000002</v>
      </c>
      <c r="AA264" s="220">
        <f>SUM(U264:W264)*H264</f>
        <v>0.4</v>
      </c>
      <c r="AB264" s="221">
        <f t="shared" si="12"/>
        <v>0.4</v>
      </c>
      <c r="AC264" s="913"/>
      <c r="AD264" s="583" t="s">
        <v>564</v>
      </c>
      <c r="AE264" s="861"/>
    </row>
    <row r="265" spans="1:31" ht="24.95" customHeight="1" thickBot="1" x14ac:dyDescent="0.25">
      <c r="A265" s="838"/>
      <c r="B265" s="818"/>
      <c r="C265" s="934"/>
      <c r="D265" s="824"/>
      <c r="E265" s="824"/>
      <c r="F265" s="824"/>
      <c r="G265" s="919"/>
      <c r="H265" s="949"/>
      <c r="I265" s="262" t="s">
        <v>601</v>
      </c>
      <c r="J265" s="499"/>
      <c r="K265" s="500"/>
      <c r="L265" s="501"/>
      <c r="M265" s="619"/>
      <c r="N265" s="611" t="s">
        <v>1024</v>
      </c>
      <c r="O265" s="502"/>
      <c r="P265" s="500"/>
      <c r="Q265" s="501"/>
      <c r="R265" s="502"/>
      <c r="S265" s="500"/>
      <c r="T265" s="501"/>
      <c r="U265" s="502"/>
      <c r="V265" s="500"/>
      <c r="W265" s="503"/>
      <c r="X265" s="263">
        <f>SUM(J265:L265)*H264</f>
        <v>0</v>
      </c>
      <c r="Y265" s="264">
        <f>SUM(O265:Q265)*H264</f>
        <v>0</v>
      </c>
      <c r="Z265" s="264">
        <f>SUM(R265:T265)*H264</f>
        <v>0</v>
      </c>
      <c r="AA265" s="264">
        <f>SUM(U265:W265)*H264</f>
        <v>0</v>
      </c>
      <c r="AB265" s="265">
        <f t="shared" si="12"/>
        <v>0</v>
      </c>
      <c r="AC265" s="913"/>
      <c r="AD265" s="583" t="s">
        <v>564</v>
      </c>
      <c r="AE265" s="861"/>
    </row>
    <row r="266" spans="1:31" ht="24.95" customHeight="1" x14ac:dyDescent="0.2">
      <c r="A266" s="838"/>
      <c r="B266" s="970" t="s">
        <v>719</v>
      </c>
      <c r="C266" s="955" t="s">
        <v>20</v>
      </c>
      <c r="D266" s="946" t="s">
        <v>153</v>
      </c>
      <c r="E266" s="946" t="s">
        <v>226</v>
      </c>
      <c r="F266" s="946" t="s">
        <v>227</v>
      </c>
      <c r="G266" s="827" t="s">
        <v>228</v>
      </c>
      <c r="H266" s="954">
        <v>0.2</v>
      </c>
      <c r="I266" s="225" t="s">
        <v>600</v>
      </c>
      <c r="J266" s="454"/>
      <c r="K266" s="455"/>
      <c r="L266" s="456">
        <v>0.1</v>
      </c>
      <c r="M266" s="610"/>
      <c r="N266" s="610"/>
      <c r="O266" s="457"/>
      <c r="P266" s="455"/>
      <c r="Q266" s="456">
        <v>0.25</v>
      </c>
      <c r="R266" s="457"/>
      <c r="S266" s="455"/>
      <c r="T266" s="456">
        <v>0.35</v>
      </c>
      <c r="U266" s="457"/>
      <c r="V266" s="455"/>
      <c r="W266" s="458">
        <v>1</v>
      </c>
      <c r="X266" s="222">
        <f>SUM(J266:L266)*H266</f>
        <v>2.0000000000000004E-2</v>
      </c>
      <c r="Y266" s="223">
        <f>SUM(O266:Q266)*H266</f>
        <v>0.05</v>
      </c>
      <c r="Z266" s="223">
        <f>SUM(R266:T266)*H266</f>
        <v>6.9999999999999993E-2</v>
      </c>
      <c r="AA266" s="223">
        <f>SUM(U266:W266)*H266</f>
        <v>0.2</v>
      </c>
      <c r="AB266" s="269">
        <f t="shared" si="12"/>
        <v>0.2</v>
      </c>
      <c r="AC266" s="935" t="s">
        <v>447</v>
      </c>
      <c r="AD266" s="584" t="s">
        <v>721</v>
      </c>
      <c r="AE266" s="897">
        <v>35</v>
      </c>
    </row>
    <row r="267" spans="1:31" ht="24.95" customHeight="1" x14ac:dyDescent="0.2">
      <c r="A267" s="838"/>
      <c r="B267" s="971"/>
      <c r="C267" s="956"/>
      <c r="D267" s="940"/>
      <c r="E267" s="940"/>
      <c r="F267" s="940"/>
      <c r="G267" s="828"/>
      <c r="H267" s="937"/>
      <c r="I267" s="251" t="s">
        <v>601</v>
      </c>
      <c r="J267" s="474"/>
      <c r="K267" s="475"/>
      <c r="L267" s="476">
        <v>0.1</v>
      </c>
      <c r="M267" s="611">
        <v>0</v>
      </c>
      <c r="N267" s="611">
        <f>H266*M267</f>
        <v>0</v>
      </c>
      <c r="O267" s="477"/>
      <c r="P267" s="475"/>
      <c r="Q267" s="476"/>
      <c r="R267" s="477"/>
      <c r="S267" s="475"/>
      <c r="T267" s="476"/>
      <c r="U267" s="477"/>
      <c r="V267" s="475"/>
      <c r="W267" s="478"/>
      <c r="X267" s="252">
        <f>SUM(J267:L267)*H266</f>
        <v>2.0000000000000004E-2</v>
      </c>
      <c r="Y267" s="253">
        <f>SUM(O267:Q267)*H266</f>
        <v>0</v>
      </c>
      <c r="Z267" s="253">
        <f>SUM(R267:T267)*H266</f>
        <v>0</v>
      </c>
      <c r="AA267" s="253">
        <f>SUM(U267:W267)*H266</f>
        <v>0</v>
      </c>
      <c r="AB267" s="270">
        <f t="shared" si="12"/>
        <v>2.0000000000000004E-2</v>
      </c>
      <c r="AC267" s="936"/>
      <c r="AD267" s="585" t="s">
        <v>721</v>
      </c>
      <c r="AE267" s="898"/>
    </row>
    <row r="268" spans="1:31" ht="24.95" customHeight="1" x14ac:dyDescent="0.2">
      <c r="A268" s="838"/>
      <c r="B268" s="971"/>
      <c r="C268" s="956"/>
      <c r="D268" s="940"/>
      <c r="E268" s="940"/>
      <c r="F268" s="940"/>
      <c r="G268" s="828" t="s">
        <v>229</v>
      </c>
      <c r="H268" s="937">
        <v>0.4</v>
      </c>
      <c r="I268" s="227" t="s">
        <v>600</v>
      </c>
      <c r="J268" s="464"/>
      <c r="K268" s="465"/>
      <c r="L268" s="466">
        <v>0.1</v>
      </c>
      <c r="M268" s="613"/>
      <c r="N268" s="613"/>
      <c r="O268" s="467"/>
      <c r="P268" s="465"/>
      <c r="Q268" s="466">
        <v>0.25</v>
      </c>
      <c r="R268" s="467"/>
      <c r="S268" s="465"/>
      <c r="T268" s="466">
        <v>0.35</v>
      </c>
      <c r="U268" s="467"/>
      <c r="V268" s="465"/>
      <c r="W268" s="468">
        <v>1</v>
      </c>
      <c r="X268" s="219">
        <f>SUM(J268:L268)*H268</f>
        <v>4.0000000000000008E-2</v>
      </c>
      <c r="Y268" s="220">
        <f>SUM(O268:Q268)*H268</f>
        <v>0.1</v>
      </c>
      <c r="Z268" s="220">
        <f>SUM(R268:T268)*H268</f>
        <v>0.13999999999999999</v>
      </c>
      <c r="AA268" s="220">
        <f>SUM(U268:W268)*H268</f>
        <v>0.4</v>
      </c>
      <c r="AB268" s="271">
        <f t="shared" si="12"/>
        <v>0.4</v>
      </c>
      <c r="AC268" s="936"/>
      <c r="AD268" s="585" t="s">
        <v>721</v>
      </c>
      <c r="AE268" s="898"/>
    </row>
    <row r="269" spans="1:31" ht="24.95" customHeight="1" x14ac:dyDescent="0.2">
      <c r="A269" s="838"/>
      <c r="B269" s="971"/>
      <c r="C269" s="956"/>
      <c r="D269" s="940"/>
      <c r="E269" s="940"/>
      <c r="F269" s="940"/>
      <c r="G269" s="828"/>
      <c r="H269" s="937"/>
      <c r="I269" s="251" t="s">
        <v>601</v>
      </c>
      <c r="J269" s="474"/>
      <c r="K269" s="475"/>
      <c r="L269" s="476">
        <v>0.1</v>
      </c>
      <c r="M269" s="611">
        <v>0</v>
      </c>
      <c r="N269" s="611">
        <f>H268*M269</f>
        <v>0</v>
      </c>
      <c r="O269" s="477"/>
      <c r="P269" s="475"/>
      <c r="Q269" s="476"/>
      <c r="R269" s="477"/>
      <c r="S269" s="475"/>
      <c r="T269" s="476"/>
      <c r="U269" s="477"/>
      <c r="V269" s="475"/>
      <c r="W269" s="478"/>
      <c r="X269" s="252">
        <f>SUM(J269:L269)*H268</f>
        <v>4.0000000000000008E-2</v>
      </c>
      <c r="Y269" s="253">
        <f>SUM(O269:Q269)*H268</f>
        <v>0</v>
      </c>
      <c r="Z269" s="253">
        <f>SUM(R269:T269)*H268</f>
        <v>0</v>
      </c>
      <c r="AA269" s="253">
        <f>SUM(U269:W269)*H268</f>
        <v>0</v>
      </c>
      <c r="AB269" s="270">
        <f t="shared" si="12"/>
        <v>4.0000000000000008E-2</v>
      </c>
      <c r="AC269" s="936"/>
      <c r="AD269" s="585" t="s">
        <v>721</v>
      </c>
      <c r="AE269" s="898"/>
    </row>
    <row r="270" spans="1:31" ht="24.95" customHeight="1" x14ac:dyDescent="0.2">
      <c r="A270" s="838"/>
      <c r="B270" s="971"/>
      <c r="C270" s="956"/>
      <c r="D270" s="940"/>
      <c r="E270" s="940"/>
      <c r="F270" s="940"/>
      <c r="G270" s="828" t="s">
        <v>230</v>
      </c>
      <c r="H270" s="937">
        <v>0.4</v>
      </c>
      <c r="I270" s="227" t="s">
        <v>600</v>
      </c>
      <c r="J270" s="464"/>
      <c r="K270" s="465"/>
      <c r="L270" s="466">
        <v>0.1</v>
      </c>
      <c r="M270" s="613"/>
      <c r="N270" s="613"/>
      <c r="O270" s="467"/>
      <c r="P270" s="465"/>
      <c r="Q270" s="466">
        <v>0.25</v>
      </c>
      <c r="R270" s="467"/>
      <c r="S270" s="465"/>
      <c r="T270" s="466">
        <v>0.35</v>
      </c>
      <c r="U270" s="467"/>
      <c r="V270" s="465"/>
      <c r="W270" s="468">
        <v>1</v>
      </c>
      <c r="X270" s="219">
        <f>SUM(J270:L270)*H270</f>
        <v>4.0000000000000008E-2</v>
      </c>
      <c r="Y270" s="220">
        <f>SUM(O270:Q270)*H270</f>
        <v>0.1</v>
      </c>
      <c r="Z270" s="220">
        <f>SUM(R270:T270)*H270</f>
        <v>0.13999999999999999</v>
      </c>
      <c r="AA270" s="220">
        <f>SUM(U270:W270)*H270</f>
        <v>0.4</v>
      </c>
      <c r="AB270" s="271">
        <f t="shared" si="12"/>
        <v>0.4</v>
      </c>
      <c r="AC270" s="936"/>
      <c r="AD270" s="585" t="s">
        <v>721</v>
      </c>
      <c r="AE270" s="898"/>
    </row>
    <row r="271" spans="1:31" ht="24.95" customHeight="1" thickBot="1" x14ac:dyDescent="0.25">
      <c r="A271" s="838"/>
      <c r="B271" s="971"/>
      <c r="C271" s="956"/>
      <c r="D271" s="940"/>
      <c r="E271" s="940"/>
      <c r="F271" s="941"/>
      <c r="G271" s="938"/>
      <c r="H271" s="939"/>
      <c r="I271" s="255" t="s">
        <v>601</v>
      </c>
      <c r="J271" s="479"/>
      <c r="K271" s="480"/>
      <c r="L271" s="481">
        <v>0.1</v>
      </c>
      <c r="M271" s="631"/>
      <c r="N271" s="622">
        <f>H270*L271</f>
        <v>4.0000000000000008E-2</v>
      </c>
      <c r="O271" s="482"/>
      <c r="P271" s="480"/>
      <c r="Q271" s="481"/>
      <c r="R271" s="482"/>
      <c r="S271" s="480"/>
      <c r="T271" s="481"/>
      <c r="U271" s="482"/>
      <c r="V271" s="480"/>
      <c r="W271" s="483"/>
      <c r="X271" s="259">
        <f>SUM(J271:L271)*H270</f>
        <v>4.0000000000000008E-2</v>
      </c>
      <c r="Y271" s="260">
        <f>SUM(O271:Q271)*H270</f>
        <v>0</v>
      </c>
      <c r="Z271" s="260">
        <f>SUM(R271:T271)*H270</f>
        <v>0</v>
      </c>
      <c r="AA271" s="260">
        <f>SUM(U271:W271)*H270</f>
        <v>0</v>
      </c>
      <c r="AB271" s="272">
        <f t="shared" si="12"/>
        <v>4.0000000000000008E-2</v>
      </c>
      <c r="AC271" s="936"/>
      <c r="AD271" s="585" t="s">
        <v>721</v>
      </c>
      <c r="AE271" s="898"/>
    </row>
    <row r="272" spans="1:31" ht="24.95" customHeight="1" x14ac:dyDescent="0.2">
      <c r="A272" s="838"/>
      <c r="B272" s="971"/>
      <c r="C272" s="942" t="s">
        <v>21</v>
      </c>
      <c r="D272" s="944" t="s">
        <v>231</v>
      </c>
      <c r="E272" s="946" t="s">
        <v>232</v>
      </c>
      <c r="F272" s="940" t="s">
        <v>233</v>
      </c>
      <c r="G272" s="947" t="s">
        <v>722</v>
      </c>
      <c r="H272" s="948">
        <v>0.2</v>
      </c>
      <c r="I272" s="226" t="s">
        <v>600</v>
      </c>
      <c r="J272" s="459"/>
      <c r="K272" s="460"/>
      <c r="L272" s="461">
        <v>1</v>
      </c>
      <c r="M272" s="612"/>
      <c r="N272" s="612"/>
      <c r="O272" s="462"/>
      <c r="P272" s="460"/>
      <c r="Q272" s="461"/>
      <c r="R272" s="462"/>
      <c r="S272" s="460"/>
      <c r="T272" s="461"/>
      <c r="U272" s="462"/>
      <c r="V272" s="460"/>
      <c r="W272" s="463">
        <v>1</v>
      </c>
      <c r="X272" s="216">
        <f>SUM(J272:L272)*H272</f>
        <v>0.2</v>
      </c>
      <c r="Y272" s="217">
        <f>SUM(O272:Q272)*H272</f>
        <v>0</v>
      </c>
      <c r="Z272" s="217">
        <f>SUM(R272:T272)*H272</f>
        <v>0</v>
      </c>
      <c r="AA272" s="217">
        <f>SUM(U272:W272)*H272</f>
        <v>0.2</v>
      </c>
      <c r="AB272" s="218">
        <f t="shared" si="12"/>
        <v>0.2</v>
      </c>
      <c r="AC272" s="935" t="s">
        <v>44</v>
      </c>
      <c r="AD272" s="585" t="s">
        <v>721</v>
      </c>
      <c r="AE272" s="897">
        <v>36</v>
      </c>
    </row>
    <row r="273" spans="1:31" ht="24.95" customHeight="1" x14ac:dyDescent="0.2">
      <c r="A273" s="838"/>
      <c r="B273" s="971"/>
      <c r="C273" s="943"/>
      <c r="D273" s="945"/>
      <c r="E273" s="940"/>
      <c r="F273" s="940"/>
      <c r="G273" s="828"/>
      <c r="H273" s="937"/>
      <c r="I273" s="251" t="s">
        <v>601</v>
      </c>
      <c r="J273" s="474"/>
      <c r="K273" s="475"/>
      <c r="L273" s="476">
        <v>1</v>
      </c>
      <c r="M273" s="611">
        <v>0</v>
      </c>
      <c r="N273" s="611">
        <f>H272*M273</f>
        <v>0</v>
      </c>
      <c r="O273" s="477"/>
      <c r="P273" s="475"/>
      <c r="Q273" s="476"/>
      <c r="R273" s="477"/>
      <c r="S273" s="475"/>
      <c r="T273" s="476"/>
      <c r="U273" s="477"/>
      <c r="V273" s="475"/>
      <c r="W273" s="478"/>
      <c r="X273" s="252">
        <f>SUM(J273:L273)*H272</f>
        <v>0.2</v>
      </c>
      <c r="Y273" s="253">
        <f>SUM(O273:Q273)*H272</f>
        <v>0</v>
      </c>
      <c r="Z273" s="253">
        <f>SUM(R273:T273)*H272</f>
        <v>0</v>
      </c>
      <c r="AA273" s="253">
        <f>SUM(U273:W273)*H272</f>
        <v>0</v>
      </c>
      <c r="AB273" s="254">
        <f t="shared" si="12"/>
        <v>0.2</v>
      </c>
      <c r="AC273" s="936"/>
      <c r="AD273" s="585" t="s">
        <v>721</v>
      </c>
      <c r="AE273" s="898"/>
    </row>
    <row r="274" spans="1:31" ht="24.95" customHeight="1" x14ac:dyDescent="0.2">
      <c r="A274" s="838"/>
      <c r="B274" s="971"/>
      <c r="C274" s="943"/>
      <c r="D274" s="945"/>
      <c r="E274" s="940"/>
      <c r="F274" s="940"/>
      <c r="G274" s="828" t="s">
        <v>723</v>
      </c>
      <c r="H274" s="937">
        <v>0.2</v>
      </c>
      <c r="I274" s="227" t="s">
        <v>600</v>
      </c>
      <c r="J274" s="464"/>
      <c r="K274" s="465"/>
      <c r="L274" s="466"/>
      <c r="M274" s="613"/>
      <c r="N274" s="613"/>
      <c r="O274" s="467"/>
      <c r="P274" s="465"/>
      <c r="Q274" s="466">
        <v>1</v>
      </c>
      <c r="R274" s="467"/>
      <c r="S274" s="465"/>
      <c r="T274" s="466"/>
      <c r="U274" s="467"/>
      <c r="V274" s="465"/>
      <c r="W274" s="468">
        <v>1</v>
      </c>
      <c r="X274" s="219">
        <f>SUM(J274:L274)*H274</f>
        <v>0</v>
      </c>
      <c r="Y274" s="220">
        <f>SUM(O274:Q274)*H274</f>
        <v>0.2</v>
      </c>
      <c r="Z274" s="220">
        <f>SUM(R274:T274)*H274</f>
        <v>0</v>
      </c>
      <c r="AA274" s="220">
        <f>SUM(U274:W274)*H274</f>
        <v>0.2</v>
      </c>
      <c r="AB274" s="221">
        <f t="shared" si="12"/>
        <v>0.2</v>
      </c>
      <c r="AC274" s="936"/>
      <c r="AD274" s="585" t="s">
        <v>721</v>
      </c>
      <c r="AE274" s="898"/>
    </row>
    <row r="275" spans="1:31" ht="24.95" customHeight="1" x14ac:dyDescent="0.2">
      <c r="A275" s="838"/>
      <c r="B275" s="971"/>
      <c r="C275" s="943"/>
      <c r="D275" s="945"/>
      <c r="E275" s="940"/>
      <c r="F275" s="940"/>
      <c r="G275" s="828"/>
      <c r="H275" s="937"/>
      <c r="I275" s="251" t="s">
        <v>601</v>
      </c>
      <c r="J275" s="474"/>
      <c r="K275" s="475"/>
      <c r="L275" s="476"/>
      <c r="M275" s="611"/>
      <c r="N275" s="611" t="s">
        <v>1024</v>
      </c>
      <c r="O275" s="477"/>
      <c r="P275" s="475"/>
      <c r="Q275" s="476"/>
      <c r="R275" s="477"/>
      <c r="S275" s="475"/>
      <c r="T275" s="476"/>
      <c r="U275" s="477"/>
      <c r="V275" s="475"/>
      <c r="W275" s="478"/>
      <c r="X275" s="252">
        <f>SUM(J275:L275)*H274</f>
        <v>0</v>
      </c>
      <c r="Y275" s="253">
        <f>SUM(O275:Q275)*H274</f>
        <v>0</v>
      </c>
      <c r="Z275" s="253">
        <f>SUM(R275:T275)*H274</f>
        <v>0</v>
      </c>
      <c r="AA275" s="253">
        <f>SUM(U275:W275)*H274</f>
        <v>0</v>
      </c>
      <c r="AB275" s="254">
        <f t="shared" si="12"/>
        <v>0</v>
      </c>
      <c r="AC275" s="936"/>
      <c r="AD275" s="585" t="s">
        <v>721</v>
      </c>
      <c r="AE275" s="898"/>
    </row>
    <row r="276" spans="1:31" ht="24.95" customHeight="1" x14ac:dyDescent="0.2">
      <c r="A276" s="838"/>
      <c r="B276" s="971"/>
      <c r="C276" s="943"/>
      <c r="D276" s="945"/>
      <c r="E276" s="940"/>
      <c r="F276" s="940"/>
      <c r="G276" s="828" t="s">
        <v>724</v>
      </c>
      <c r="H276" s="937">
        <v>0.2</v>
      </c>
      <c r="I276" s="227" t="s">
        <v>600</v>
      </c>
      <c r="J276" s="464"/>
      <c r="K276" s="465"/>
      <c r="L276" s="466"/>
      <c r="M276" s="613"/>
      <c r="N276" s="613"/>
      <c r="O276" s="467"/>
      <c r="P276" s="465"/>
      <c r="Q276" s="466">
        <v>0.3</v>
      </c>
      <c r="R276" s="467"/>
      <c r="S276" s="465"/>
      <c r="T276" s="466">
        <v>0.5</v>
      </c>
      <c r="U276" s="467"/>
      <c r="V276" s="465"/>
      <c r="W276" s="468">
        <v>1</v>
      </c>
      <c r="X276" s="219">
        <f>SUM(J276:L276)*H276</f>
        <v>0</v>
      </c>
      <c r="Y276" s="220">
        <f>SUM(O276:Q276)*H276</f>
        <v>0.06</v>
      </c>
      <c r="Z276" s="220">
        <f>SUM(R276:T276)*H276</f>
        <v>0.1</v>
      </c>
      <c r="AA276" s="220">
        <f>SUM(U276:W276)*H276</f>
        <v>0.2</v>
      </c>
      <c r="AB276" s="221">
        <f t="shared" si="12"/>
        <v>0.2</v>
      </c>
      <c r="AC276" s="936"/>
      <c r="AD276" s="585" t="s">
        <v>721</v>
      </c>
      <c r="AE276" s="898"/>
    </row>
    <row r="277" spans="1:31" ht="24.95" customHeight="1" x14ac:dyDescent="0.2">
      <c r="A277" s="838"/>
      <c r="B277" s="971"/>
      <c r="C277" s="943"/>
      <c r="D277" s="945"/>
      <c r="E277" s="940"/>
      <c r="F277" s="940"/>
      <c r="G277" s="828"/>
      <c r="H277" s="937"/>
      <c r="I277" s="251" t="s">
        <v>601</v>
      </c>
      <c r="J277" s="474"/>
      <c r="K277" s="475"/>
      <c r="L277" s="476"/>
      <c r="M277" s="611"/>
      <c r="N277" s="611" t="s">
        <v>1024</v>
      </c>
      <c r="O277" s="477"/>
      <c r="P277" s="475"/>
      <c r="Q277" s="476"/>
      <c r="R277" s="477"/>
      <c r="S277" s="475"/>
      <c r="T277" s="476"/>
      <c r="U277" s="477"/>
      <c r="V277" s="475"/>
      <c r="W277" s="478"/>
      <c r="X277" s="252">
        <f>SUM(J277:L277)*H276</f>
        <v>0</v>
      </c>
      <c r="Y277" s="253">
        <f>SUM(O277:Q277)*H276</f>
        <v>0</v>
      </c>
      <c r="Z277" s="253">
        <f>SUM(R277:T277)*H276</f>
        <v>0</v>
      </c>
      <c r="AA277" s="253">
        <f>SUM(U277:W277)*H276</f>
        <v>0</v>
      </c>
      <c r="AB277" s="254">
        <f t="shared" si="12"/>
        <v>0</v>
      </c>
      <c r="AC277" s="936"/>
      <c r="AD277" s="585" t="s">
        <v>721</v>
      </c>
      <c r="AE277" s="898"/>
    </row>
    <row r="278" spans="1:31" ht="24.95" customHeight="1" x14ac:dyDescent="0.2">
      <c r="A278" s="838"/>
      <c r="B278" s="971"/>
      <c r="C278" s="943"/>
      <c r="D278" s="945"/>
      <c r="E278" s="940"/>
      <c r="F278" s="940"/>
      <c r="G278" s="828" t="s">
        <v>725</v>
      </c>
      <c r="H278" s="937">
        <v>0.2</v>
      </c>
      <c r="I278" s="227" t="s">
        <v>600</v>
      </c>
      <c r="J278" s="464"/>
      <c r="K278" s="465"/>
      <c r="L278" s="466"/>
      <c r="M278" s="613"/>
      <c r="N278" s="613"/>
      <c r="O278" s="467"/>
      <c r="P278" s="465"/>
      <c r="Q278" s="466"/>
      <c r="R278" s="467"/>
      <c r="S278" s="465"/>
      <c r="T278" s="466"/>
      <c r="U278" s="467"/>
      <c r="V278" s="465"/>
      <c r="W278" s="468">
        <v>1</v>
      </c>
      <c r="X278" s="219">
        <f>SUM(J278:L278)*H278</f>
        <v>0</v>
      </c>
      <c r="Y278" s="220">
        <f>SUM(O278:Q278)*H278</f>
        <v>0</v>
      </c>
      <c r="Z278" s="220">
        <f>SUM(R278:T278)*H278</f>
        <v>0</v>
      </c>
      <c r="AA278" s="220">
        <f>SUM(U278:W278)*H278</f>
        <v>0.2</v>
      </c>
      <c r="AB278" s="221">
        <f t="shared" si="12"/>
        <v>0.2</v>
      </c>
      <c r="AC278" s="936"/>
      <c r="AD278" s="585" t="s">
        <v>721</v>
      </c>
      <c r="AE278" s="898"/>
    </row>
    <row r="279" spans="1:31" ht="24.95" customHeight="1" x14ac:dyDescent="0.2">
      <c r="A279" s="838"/>
      <c r="B279" s="971"/>
      <c r="C279" s="943"/>
      <c r="D279" s="945"/>
      <c r="E279" s="940"/>
      <c r="F279" s="940"/>
      <c r="G279" s="828"/>
      <c r="H279" s="937"/>
      <c r="I279" s="251" t="s">
        <v>601</v>
      </c>
      <c r="J279" s="474"/>
      <c r="K279" s="475"/>
      <c r="L279" s="476"/>
      <c r="M279" s="611"/>
      <c r="N279" s="611" t="s">
        <v>1024</v>
      </c>
      <c r="O279" s="477"/>
      <c r="P279" s="475"/>
      <c r="Q279" s="476"/>
      <c r="R279" s="477"/>
      <c r="S279" s="475"/>
      <c r="T279" s="476"/>
      <c r="U279" s="477"/>
      <c r="V279" s="475"/>
      <c r="W279" s="478"/>
      <c r="X279" s="252">
        <f>SUM(J279:L279)*H278</f>
        <v>0</v>
      </c>
      <c r="Y279" s="253">
        <f>SUM(O279:Q279)*H278</f>
        <v>0</v>
      </c>
      <c r="Z279" s="253">
        <f>SUM(R279:T279)*H278</f>
        <v>0</v>
      </c>
      <c r="AA279" s="253">
        <f>SUM(U279:W279)*H278</f>
        <v>0</v>
      </c>
      <c r="AB279" s="254">
        <f t="shared" si="12"/>
        <v>0</v>
      </c>
      <c r="AC279" s="936"/>
      <c r="AD279" s="585" t="s">
        <v>721</v>
      </c>
      <c r="AE279" s="898"/>
    </row>
    <row r="280" spans="1:31" ht="24.95" customHeight="1" x14ac:dyDescent="0.2">
      <c r="A280" s="838"/>
      <c r="B280" s="971"/>
      <c r="C280" s="943"/>
      <c r="D280" s="945"/>
      <c r="E280" s="940"/>
      <c r="F280" s="940"/>
      <c r="G280" s="828" t="s">
        <v>726</v>
      </c>
      <c r="H280" s="937">
        <v>0.2</v>
      </c>
      <c r="I280" s="227" t="s">
        <v>600</v>
      </c>
      <c r="J280" s="464"/>
      <c r="K280" s="465"/>
      <c r="L280" s="466"/>
      <c r="M280" s="613"/>
      <c r="N280" s="613"/>
      <c r="O280" s="467"/>
      <c r="P280" s="465"/>
      <c r="Q280" s="466"/>
      <c r="R280" s="467"/>
      <c r="S280" s="465"/>
      <c r="T280" s="466"/>
      <c r="U280" s="467"/>
      <c r="V280" s="465"/>
      <c r="W280" s="468">
        <v>1</v>
      </c>
      <c r="X280" s="219">
        <f>SUM(J280:L280)*H280</f>
        <v>0</v>
      </c>
      <c r="Y280" s="220">
        <f>SUM(O280:Q280)*H280</f>
        <v>0</v>
      </c>
      <c r="Z280" s="220">
        <f>SUM(R280:T280)*H280</f>
        <v>0</v>
      </c>
      <c r="AA280" s="220">
        <f>SUM(U280:W280)*H280</f>
        <v>0.2</v>
      </c>
      <c r="AB280" s="221">
        <f t="shared" si="12"/>
        <v>0.2</v>
      </c>
      <c r="AC280" s="936"/>
      <c r="AD280" s="585" t="s">
        <v>721</v>
      </c>
      <c r="AE280" s="898"/>
    </row>
    <row r="281" spans="1:31" ht="24.95" customHeight="1" thickBot="1" x14ac:dyDescent="0.25">
      <c r="A281" s="838"/>
      <c r="B281" s="971"/>
      <c r="C281" s="943"/>
      <c r="D281" s="945"/>
      <c r="E281" s="940"/>
      <c r="F281" s="941"/>
      <c r="G281" s="938"/>
      <c r="H281" s="939"/>
      <c r="I281" s="255" t="s">
        <v>601</v>
      </c>
      <c r="J281" s="479"/>
      <c r="K281" s="480"/>
      <c r="L281" s="481"/>
      <c r="M281" s="619"/>
      <c r="N281" s="611" t="s">
        <v>1024</v>
      </c>
      <c r="O281" s="482"/>
      <c r="P281" s="480"/>
      <c r="Q281" s="481"/>
      <c r="R281" s="482"/>
      <c r="S281" s="480"/>
      <c r="T281" s="481"/>
      <c r="U281" s="482"/>
      <c r="V281" s="480"/>
      <c r="W281" s="483"/>
      <c r="X281" s="259">
        <f>SUM(J281:L281)*H280</f>
        <v>0</v>
      </c>
      <c r="Y281" s="260">
        <f>SUM(O281:Q281)*H280</f>
        <v>0</v>
      </c>
      <c r="Z281" s="260">
        <f>SUM(R281:T281)*H280</f>
        <v>0</v>
      </c>
      <c r="AA281" s="260">
        <f>SUM(U281:W281)*H280</f>
        <v>0</v>
      </c>
      <c r="AB281" s="261">
        <f t="shared" si="12"/>
        <v>0</v>
      </c>
      <c r="AC281" s="936"/>
      <c r="AD281" s="585" t="s">
        <v>721</v>
      </c>
      <c r="AE281" s="898"/>
    </row>
    <row r="282" spans="1:31" ht="24.95" customHeight="1" x14ac:dyDescent="0.2">
      <c r="A282" s="838"/>
      <c r="B282" s="971"/>
      <c r="C282" s="931" t="s">
        <v>22</v>
      </c>
      <c r="D282" s="957" t="s">
        <v>155</v>
      </c>
      <c r="E282" s="946" t="s">
        <v>156</v>
      </c>
      <c r="F282" s="940" t="s">
        <v>157</v>
      </c>
      <c r="G282" s="827" t="s">
        <v>727</v>
      </c>
      <c r="H282" s="954">
        <v>0.4</v>
      </c>
      <c r="I282" s="288" t="s">
        <v>600</v>
      </c>
      <c r="J282" s="454"/>
      <c r="K282" s="455"/>
      <c r="L282" s="456">
        <v>0.3</v>
      </c>
      <c r="M282" s="610"/>
      <c r="N282" s="610"/>
      <c r="O282" s="457"/>
      <c r="P282" s="455"/>
      <c r="Q282" s="456">
        <v>1</v>
      </c>
      <c r="R282" s="457"/>
      <c r="S282" s="455"/>
      <c r="T282" s="456">
        <v>1</v>
      </c>
      <c r="U282" s="457"/>
      <c r="V282" s="455"/>
      <c r="W282" s="458">
        <v>1</v>
      </c>
      <c r="X282" s="222">
        <f>SUM(J282:L282)*H282</f>
        <v>0.12</v>
      </c>
      <c r="Y282" s="223">
        <f>SUM(O282:Q282)*H282</f>
        <v>0.4</v>
      </c>
      <c r="Z282" s="223">
        <f>SUM(R282:T282)*H282</f>
        <v>0.4</v>
      </c>
      <c r="AA282" s="223">
        <f>SUM(U282:W282)*H282</f>
        <v>0.4</v>
      </c>
      <c r="AB282" s="224">
        <f t="shared" si="12"/>
        <v>0.4</v>
      </c>
      <c r="AC282" s="935" t="s">
        <v>45</v>
      </c>
      <c r="AD282" s="585" t="s">
        <v>721</v>
      </c>
      <c r="AE282" s="897">
        <v>37</v>
      </c>
    </row>
    <row r="283" spans="1:31" ht="24.95" customHeight="1" x14ac:dyDescent="0.2">
      <c r="A283" s="838"/>
      <c r="B283" s="971"/>
      <c r="C283" s="932"/>
      <c r="D283" s="958"/>
      <c r="E283" s="940"/>
      <c r="F283" s="940"/>
      <c r="G283" s="828"/>
      <c r="H283" s="937"/>
      <c r="I283" s="251" t="s">
        <v>601</v>
      </c>
      <c r="J283" s="474"/>
      <c r="K283" s="475"/>
      <c r="L283" s="476">
        <v>0.3</v>
      </c>
      <c r="M283" s="611"/>
      <c r="N283" s="611">
        <f>H282*L283</f>
        <v>0.12</v>
      </c>
      <c r="O283" s="477"/>
      <c r="P283" s="475"/>
      <c r="Q283" s="476"/>
      <c r="R283" s="477"/>
      <c r="S283" s="475"/>
      <c r="T283" s="476"/>
      <c r="U283" s="477"/>
      <c r="V283" s="475"/>
      <c r="W283" s="478"/>
      <c r="X283" s="252">
        <f>SUM(J283:L283)*H282</f>
        <v>0.12</v>
      </c>
      <c r="Y283" s="253">
        <f>SUM(O283:Q283)*H282</f>
        <v>0</v>
      </c>
      <c r="Z283" s="253">
        <f>SUM(R283:T283)*H282</f>
        <v>0</v>
      </c>
      <c r="AA283" s="253">
        <f>SUM(U283:W283)*H282</f>
        <v>0</v>
      </c>
      <c r="AB283" s="254">
        <f t="shared" si="12"/>
        <v>0.12</v>
      </c>
      <c r="AC283" s="936"/>
      <c r="AD283" s="585" t="s">
        <v>721</v>
      </c>
      <c r="AE283" s="898"/>
    </row>
    <row r="284" spans="1:31" ht="24.95" customHeight="1" x14ac:dyDescent="0.2">
      <c r="A284" s="838"/>
      <c r="B284" s="971"/>
      <c r="C284" s="932"/>
      <c r="D284" s="958"/>
      <c r="E284" s="940"/>
      <c r="F284" s="940"/>
      <c r="G284" s="828" t="s">
        <v>728</v>
      </c>
      <c r="H284" s="937">
        <v>0.4</v>
      </c>
      <c r="I284" s="289" t="s">
        <v>600</v>
      </c>
      <c r="J284" s="464"/>
      <c r="K284" s="465"/>
      <c r="L284" s="466"/>
      <c r="M284" s="613"/>
      <c r="N284" s="613"/>
      <c r="O284" s="467"/>
      <c r="P284" s="465"/>
      <c r="Q284" s="466">
        <v>1</v>
      </c>
      <c r="R284" s="467"/>
      <c r="S284" s="465"/>
      <c r="T284" s="466"/>
      <c r="U284" s="467"/>
      <c r="V284" s="465"/>
      <c r="W284" s="468">
        <v>1</v>
      </c>
      <c r="X284" s="219">
        <f>SUM(J284:L284)*H284</f>
        <v>0</v>
      </c>
      <c r="Y284" s="220">
        <f>SUM(O284:Q284)*H284</f>
        <v>0.4</v>
      </c>
      <c r="Z284" s="220">
        <f>SUM(R284:T284)*H284</f>
        <v>0</v>
      </c>
      <c r="AA284" s="220">
        <f>SUM(U284:W284)*H284</f>
        <v>0.4</v>
      </c>
      <c r="AB284" s="221">
        <f t="shared" si="12"/>
        <v>0.4</v>
      </c>
      <c r="AC284" s="936"/>
      <c r="AD284" s="585" t="s">
        <v>721</v>
      </c>
      <c r="AE284" s="898"/>
    </row>
    <row r="285" spans="1:31" ht="24.95" customHeight="1" x14ac:dyDescent="0.2">
      <c r="A285" s="838"/>
      <c r="B285" s="971"/>
      <c r="C285" s="932"/>
      <c r="D285" s="958"/>
      <c r="E285" s="940"/>
      <c r="F285" s="940"/>
      <c r="G285" s="828"/>
      <c r="H285" s="937"/>
      <c r="I285" s="251" t="s">
        <v>601</v>
      </c>
      <c r="J285" s="474"/>
      <c r="K285" s="475"/>
      <c r="L285" s="476"/>
      <c r="M285" s="611"/>
      <c r="N285" s="611" t="s">
        <v>1024</v>
      </c>
      <c r="O285" s="477"/>
      <c r="P285" s="475"/>
      <c r="Q285" s="476"/>
      <c r="R285" s="477"/>
      <c r="S285" s="475"/>
      <c r="T285" s="476"/>
      <c r="U285" s="477"/>
      <c r="V285" s="475"/>
      <c r="W285" s="478"/>
      <c r="X285" s="252">
        <f>SUM(J285:L285)*H284</f>
        <v>0</v>
      </c>
      <c r="Y285" s="253">
        <f>SUM(O285:Q285)*H284</f>
        <v>0</v>
      </c>
      <c r="Z285" s="253">
        <f>SUM(R285:T285)*H284</f>
        <v>0</v>
      </c>
      <c r="AA285" s="253">
        <f>SUM(U285:W285)*H284</f>
        <v>0</v>
      </c>
      <c r="AB285" s="254">
        <f t="shared" si="12"/>
        <v>0</v>
      </c>
      <c r="AC285" s="936"/>
      <c r="AD285" s="585" t="s">
        <v>721</v>
      </c>
      <c r="AE285" s="898"/>
    </row>
    <row r="286" spans="1:31" ht="24.95" customHeight="1" x14ac:dyDescent="0.2">
      <c r="A286" s="838"/>
      <c r="B286" s="971"/>
      <c r="C286" s="932"/>
      <c r="D286" s="958"/>
      <c r="E286" s="940"/>
      <c r="F286" s="940"/>
      <c r="G286" s="828" t="s">
        <v>729</v>
      </c>
      <c r="H286" s="937">
        <v>0.2</v>
      </c>
      <c r="I286" s="289" t="s">
        <v>600</v>
      </c>
      <c r="J286" s="464"/>
      <c r="K286" s="465"/>
      <c r="L286" s="466"/>
      <c r="M286" s="613"/>
      <c r="N286" s="613"/>
      <c r="O286" s="467"/>
      <c r="P286" s="465"/>
      <c r="Q286" s="466"/>
      <c r="R286" s="467"/>
      <c r="S286" s="465"/>
      <c r="T286" s="466">
        <v>1</v>
      </c>
      <c r="U286" s="467"/>
      <c r="V286" s="465"/>
      <c r="W286" s="468">
        <v>1</v>
      </c>
      <c r="X286" s="219">
        <f>SUM(J286:L286)*H286</f>
        <v>0</v>
      </c>
      <c r="Y286" s="220">
        <f>SUM(O286:Q286)*H286</f>
        <v>0</v>
      </c>
      <c r="Z286" s="220">
        <f>SUM(R286:T286)*H286</f>
        <v>0.2</v>
      </c>
      <c r="AA286" s="220">
        <f>SUM(U286:W286)*H286</f>
        <v>0.2</v>
      </c>
      <c r="AB286" s="221">
        <f t="shared" si="12"/>
        <v>0.2</v>
      </c>
      <c r="AC286" s="936"/>
      <c r="AD286" s="585" t="s">
        <v>721</v>
      </c>
      <c r="AE286" s="898"/>
    </row>
    <row r="287" spans="1:31" ht="24.95" customHeight="1" thickBot="1" x14ac:dyDescent="0.25">
      <c r="A287" s="838"/>
      <c r="B287" s="971"/>
      <c r="C287" s="932"/>
      <c r="D287" s="958"/>
      <c r="E287" s="940"/>
      <c r="F287" s="940"/>
      <c r="G287" s="938"/>
      <c r="H287" s="939"/>
      <c r="I287" s="255" t="s">
        <v>601</v>
      </c>
      <c r="J287" s="479"/>
      <c r="K287" s="480"/>
      <c r="L287" s="481"/>
      <c r="M287" s="619"/>
      <c r="N287" s="611" t="s">
        <v>1024</v>
      </c>
      <c r="O287" s="482"/>
      <c r="P287" s="480"/>
      <c r="Q287" s="481"/>
      <c r="R287" s="482"/>
      <c r="S287" s="480"/>
      <c r="T287" s="481"/>
      <c r="U287" s="482"/>
      <c r="V287" s="480"/>
      <c r="W287" s="483"/>
      <c r="X287" s="259">
        <f>SUM(J287:L287)*H286</f>
        <v>0</v>
      </c>
      <c r="Y287" s="260">
        <f>SUM(O287:Q287)*H286</f>
        <v>0</v>
      </c>
      <c r="Z287" s="260">
        <f>SUM(R287:T287)*H286</f>
        <v>0</v>
      </c>
      <c r="AA287" s="260">
        <f>SUM(U287:W287)*H286</f>
        <v>0</v>
      </c>
      <c r="AB287" s="261">
        <f t="shared" si="12"/>
        <v>0</v>
      </c>
      <c r="AC287" s="959"/>
      <c r="AD287" s="585" t="s">
        <v>721</v>
      </c>
      <c r="AE287" s="898"/>
    </row>
    <row r="288" spans="1:31" ht="24.95" customHeight="1" x14ac:dyDescent="0.2">
      <c r="A288" s="838"/>
      <c r="B288" s="971"/>
      <c r="C288" s="932"/>
      <c r="D288" s="957" t="s">
        <v>401</v>
      </c>
      <c r="E288" s="946" t="s">
        <v>158</v>
      </c>
      <c r="F288" s="946" t="s">
        <v>234</v>
      </c>
      <c r="G288" s="947" t="s">
        <v>730</v>
      </c>
      <c r="H288" s="954">
        <v>0.4</v>
      </c>
      <c r="I288" s="288" t="s">
        <v>600</v>
      </c>
      <c r="J288" s="454"/>
      <c r="K288" s="455"/>
      <c r="L288" s="456">
        <v>1</v>
      </c>
      <c r="M288" s="610"/>
      <c r="N288" s="610"/>
      <c r="O288" s="457"/>
      <c r="P288" s="455"/>
      <c r="Q288" s="456">
        <v>1</v>
      </c>
      <c r="R288" s="457"/>
      <c r="S288" s="455"/>
      <c r="T288" s="456">
        <v>1</v>
      </c>
      <c r="U288" s="457"/>
      <c r="V288" s="460"/>
      <c r="W288" s="463">
        <v>1</v>
      </c>
      <c r="X288" s="216">
        <f>SUM(J288:L288)*H288</f>
        <v>0.4</v>
      </c>
      <c r="Y288" s="217">
        <f>SUM(O288:Q288)*H288</f>
        <v>0.4</v>
      </c>
      <c r="Z288" s="217">
        <f>SUM(R288:T288)*H288</f>
        <v>0.4</v>
      </c>
      <c r="AA288" s="217">
        <f>SUM(U288:W288)*H288</f>
        <v>0.4</v>
      </c>
      <c r="AB288" s="218">
        <f t="shared" si="12"/>
        <v>0.4</v>
      </c>
      <c r="AC288" s="936" t="s">
        <v>446</v>
      </c>
      <c r="AD288" s="585" t="s">
        <v>721</v>
      </c>
      <c r="AE288" s="897">
        <v>38</v>
      </c>
    </row>
    <row r="289" spans="1:31" ht="24.95" customHeight="1" x14ac:dyDescent="0.2">
      <c r="A289" s="838"/>
      <c r="B289" s="971"/>
      <c r="C289" s="932"/>
      <c r="D289" s="958"/>
      <c r="E289" s="940"/>
      <c r="F289" s="940"/>
      <c r="G289" s="828"/>
      <c r="H289" s="937"/>
      <c r="I289" s="251" t="s">
        <v>601</v>
      </c>
      <c r="J289" s="474"/>
      <c r="K289" s="475"/>
      <c r="L289" s="476">
        <v>1</v>
      </c>
      <c r="M289" s="611"/>
      <c r="N289" s="611">
        <f>H288*L289</f>
        <v>0.4</v>
      </c>
      <c r="O289" s="477"/>
      <c r="P289" s="475"/>
      <c r="Q289" s="476"/>
      <c r="R289" s="477"/>
      <c r="S289" s="475"/>
      <c r="T289" s="476"/>
      <c r="U289" s="477"/>
      <c r="V289" s="475"/>
      <c r="W289" s="478"/>
      <c r="X289" s="252">
        <f>SUM(J289:L289)*H288</f>
        <v>0.4</v>
      </c>
      <c r="Y289" s="253">
        <f>SUM(O289:Q289)*H288</f>
        <v>0</v>
      </c>
      <c r="Z289" s="253">
        <f>SUM(R289:T289)*H288</f>
        <v>0</v>
      </c>
      <c r="AA289" s="253">
        <f>SUM(U289:W289)*H288</f>
        <v>0</v>
      </c>
      <c r="AB289" s="254">
        <f t="shared" si="12"/>
        <v>0.4</v>
      </c>
      <c r="AC289" s="936"/>
      <c r="AD289" s="585" t="s">
        <v>721</v>
      </c>
      <c r="AE289" s="898"/>
    </row>
    <row r="290" spans="1:31" ht="24.95" customHeight="1" x14ac:dyDescent="0.2">
      <c r="A290" s="838"/>
      <c r="B290" s="971"/>
      <c r="C290" s="932"/>
      <c r="D290" s="958"/>
      <c r="E290" s="940"/>
      <c r="F290" s="940"/>
      <c r="G290" s="828" t="s">
        <v>731</v>
      </c>
      <c r="H290" s="937">
        <v>0.3</v>
      </c>
      <c r="I290" s="289" t="s">
        <v>600</v>
      </c>
      <c r="J290" s="464"/>
      <c r="K290" s="465"/>
      <c r="L290" s="466"/>
      <c r="M290" s="613"/>
      <c r="N290" s="613"/>
      <c r="O290" s="467"/>
      <c r="P290" s="465"/>
      <c r="Q290" s="466">
        <v>1</v>
      </c>
      <c r="R290" s="467"/>
      <c r="S290" s="465"/>
      <c r="T290" s="466"/>
      <c r="U290" s="467"/>
      <c r="V290" s="465"/>
      <c r="W290" s="468">
        <v>1</v>
      </c>
      <c r="X290" s="219">
        <f>SUM(J290:L290)*H290</f>
        <v>0</v>
      </c>
      <c r="Y290" s="220">
        <f>SUM(O290:Q290)*H290</f>
        <v>0.3</v>
      </c>
      <c r="Z290" s="220">
        <f>SUM(R290:T290)*H290</f>
        <v>0</v>
      </c>
      <c r="AA290" s="220">
        <f>SUM(U290:W290)*H290</f>
        <v>0.3</v>
      </c>
      <c r="AB290" s="221">
        <f t="shared" si="12"/>
        <v>0.3</v>
      </c>
      <c r="AC290" s="936"/>
      <c r="AD290" s="585" t="s">
        <v>721</v>
      </c>
      <c r="AE290" s="898"/>
    </row>
    <row r="291" spans="1:31" ht="24.95" customHeight="1" x14ac:dyDescent="0.2">
      <c r="A291" s="838"/>
      <c r="B291" s="971"/>
      <c r="C291" s="932"/>
      <c r="D291" s="958"/>
      <c r="E291" s="940"/>
      <c r="F291" s="940"/>
      <c r="G291" s="828"/>
      <c r="H291" s="937"/>
      <c r="I291" s="251" t="s">
        <v>601</v>
      </c>
      <c r="J291" s="474"/>
      <c r="K291" s="475"/>
      <c r="L291" s="476"/>
      <c r="M291" s="611"/>
      <c r="N291" s="611" t="s">
        <v>1024</v>
      </c>
      <c r="O291" s="477"/>
      <c r="P291" s="475"/>
      <c r="Q291" s="476"/>
      <c r="R291" s="477"/>
      <c r="S291" s="475"/>
      <c r="T291" s="476"/>
      <c r="U291" s="477"/>
      <c r="V291" s="475"/>
      <c r="W291" s="478"/>
      <c r="X291" s="252">
        <f>SUM(J291:L291)*H290</f>
        <v>0</v>
      </c>
      <c r="Y291" s="253">
        <f>SUM(O291:Q291)*H290</f>
        <v>0</v>
      </c>
      <c r="Z291" s="253">
        <f>SUM(R291:T291)*H290</f>
        <v>0</v>
      </c>
      <c r="AA291" s="253">
        <f>SUM(U291:W291)*H290</f>
        <v>0</v>
      </c>
      <c r="AB291" s="254">
        <f t="shared" si="12"/>
        <v>0</v>
      </c>
      <c r="AC291" s="936"/>
      <c r="AD291" s="585" t="s">
        <v>721</v>
      </c>
      <c r="AE291" s="898"/>
    </row>
    <row r="292" spans="1:31" ht="24.95" customHeight="1" x14ac:dyDescent="0.2">
      <c r="A292" s="838"/>
      <c r="B292" s="971"/>
      <c r="C292" s="932"/>
      <c r="D292" s="958"/>
      <c r="E292" s="940"/>
      <c r="F292" s="940"/>
      <c r="G292" s="828" t="s">
        <v>732</v>
      </c>
      <c r="H292" s="937">
        <v>0.3</v>
      </c>
      <c r="I292" s="289" t="s">
        <v>600</v>
      </c>
      <c r="J292" s="464"/>
      <c r="K292" s="465"/>
      <c r="L292" s="466"/>
      <c r="M292" s="613"/>
      <c r="N292" s="613"/>
      <c r="O292" s="467"/>
      <c r="P292" s="465"/>
      <c r="Q292" s="466"/>
      <c r="R292" s="467"/>
      <c r="S292" s="465"/>
      <c r="T292" s="466">
        <v>1</v>
      </c>
      <c r="U292" s="467"/>
      <c r="V292" s="465"/>
      <c r="W292" s="468">
        <v>1</v>
      </c>
      <c r="X292" s="219">
        <f>SUM(J292:L292)*H292</f>
        <v>0</v>
      </c>
      <c r="Y292" s="220">
        <f>SUM(O292:Q292)*H292</f>
        <v>0</v>
      </c>
      <c r="Z292" s="220">
        <f>SUM(R292:T292)*H292</f>
        <v>0.3</v>
      </c>
      <c r="AA292" s="220">
        <f>SUM(U292:W292)*H292</f>
        <v>0.3</v>
      </c>
      <c r="AB292" s="221">
        <f t="shared" si="12"/>
        <v>0.3</v>
      </c>
      <c r="AC292" s="936"/>
      <c r="AD292" s="585" t="s">
        <v>721</v>
      </c>
      <c r="AE292" s="898"/>
    </row>
    <row r="293" spans="1:31" ht="24.95" customHeight="1" thickBot="1" x14ac:dyDescent="0.25">
      <c r="A293" s="838"/>
      <c r="B293" s="971"/>
      <c r="C293" s="932"/>
      <c r="D293" s="958"/>
      <c r="E293" s="940"/>
      <c r="F293" s="940"/>
      <c r="G293" s="938"/>
      <c r="H293" s="939"/>
      <c r="I293" s="255" t="s">
        <v>601</v>
      </c>
      <c r="J293" s="479"/>
      <c r="K293" s="480"/>
      <c r="L293" s="481"/>
      <c r="M293" s="619"/>
      <c r="N293" s="611" t="s">
        <v>1024</v>
      </c>
      <c r="O293" s="482"/>
      <c r="P293" s="480"/>
      <c r="Q293" s="481"/>
      <c r="R293" s="482"/>
      <c r="S293" s="480"/>
      <c r="T293" s="481"/>
      <c r="U293" s="482"/>
      <c r="V293" s="480"/>
      <c r="W293" s="483"/>
      <c r="X293" s="259">
        <f>SUM(J293:L293)*H292</f>
        <v>0</v>
      </c>
      <c r="Y293" s="260">
        <f>SUM(O293:Q293)*H292</f>
        <v>0</v>
      </c>
      <c r="Z293" s="260">
        <f>SUM(R293:T293)*H292</f>
        <v>0</v>
      </c>
      <c r="AA293" s="260">
        <f>SUM(U293:W293)*H292</f>
        <v>0</v>
      </c>
      <c r="AB293" s="261">
        <f t="shared" si="12"/>
        <v>0</v>
      </c>
      <c r="AC293" s="936"/>
      <c r="AD293" s="585" t="s">
        <v>721</v>
      </c>
      <c r="AE293" s="898"/>
    </row>
    <row r="294" spans="1:31" ht="24.95" customHeight="1" x14ac:dyDescent="0.2">
      <c r="A294" s="838"/>
      <c r="B294" s="971"/>
      <c r="C294" s="932"/>
      <c r="D294" s="957" t="s">
        <v>235</v>
      </c>
      <c r="E294" s="946" t="s">
        <v>159</v>
      </c>
      <c r="F294" s="946" t="s">
        <v>160</v>
      </c>
      <c r="G294" s="947" t="s">
        <v>730</v>
      </c>
      <c r="H294" s="954">
        <v>0.33</v>
      </c>
      <c r="I294" s="288" t="s">
        <v>600</v>
      </c>
      <c r="J294" s="454"/>
      <c r="K294" s="455"/>
      <c r="L294" s="456">
        <v>1</v>
      </c>
      <c r="M294" s="610"/>
      <c r="N294" s="610"/>
      <c r="O294" s="457"/>
      <c r="P294" s="455"/>
      <c r="Q294" s="456">
        <v>1</v>
      </c>
      <c r="R294" s="457"/>
      <c r="S294" s="455"/>
      <c r="T294" s="456">
        <v>1</v>
      </c>
      <c r="U294" s="457"/>
      <c r="V294" s="460"/>
      <c r="W294" s="463">
        <v>1</v>
      </c>
      <c r="X294" s="216">
        <f>SUM(J294:L294)*H294</f>
        <v>0.33</v>
      </c>
      <c r="Y294" s="217">
        <f>SUM(O294:Q294)*H294</f>
        <v>0.33</v>
      </c>
      <c r="Z294" s="217">
        <f>SUM(R294:T294)*H294</f>
        <v>0.33</v>
      </c>
      <c r="AA294" s="217">
        <f>SUM(U294:W294)*H294</f>
        <v>0.33</v>
      </c>
      <c r="AB294" s="218">
        <f t="shared" si="12"/>
        <v>0.33</v>
      </c>
      <c r="AC294" s="935" t="s">
        <v>45</v>
      </c>
      <c r="AD294" s="585" t="s">
        <v>721</v>
      </c>
      <c r="AE294" s="897">
        <v>39</v>
      </c>
    </row>
    <row r="295" spans="1:31" ht="24.95" customHeight="1" x14ac:dyDescent="0.2">
      <c r="A295" s="838"/>
      <c r="B295" s="971"/>
      <c r="C295" s="932"/>
      <c r="D295" s="958"/>
      <c r="E295" s="940"/>
      <c r="F295" s="940"/>
      <c r="G295" s="828"/>
      <c r="H295" s="937"/>
      <c r="I295" s="251" t="s">
        <v>601</v>
      </c>
      <c r="J295" s="474"/>
      <c r="K295" s="475"/>
      <c r="L295" s="476">
        <v>1</v>
      </c>
      <c r="M295" s="611">
        <v>0</v>
      </c>
      <c r="N295" s="611">
        <f>H294*M295</f>
        <v>0</v>
      </c>
      <c r="O295" s="477"/>
      <c r="P295" s="475"/>
      <c r="Q295" s="476"/>
      <c r="R295" s="477"/>
      <c r="S295" s="475"/>
      <c r="T295" s="476"/>
      <c r="U295" s="477"/>
      <c r="V295" s="475"/>
      <c r="W295" s="478"/>
      <c r="X295" s="252">
        <f>SUM(J295:L295)*H294</f>
        <v>0.33</v>
      </c>
      <c r="Y295" s="253">
        <f>SUM(O295:Q295)*H294</f>
        <v>0</v>
      </c>
      <c r="Z295" s="253">
        <f>SUM(R295:T295)*H294</f>
        <v>0</v>
      </c>
      <c r="AA295" s="253">
        <f>SUM(U295:W295)*H294</f>
        <v>0</v>
      </c>
      <c r="AB295" s="254">
        <f t="shared" si="12"/>
        <v>0.33</v>
      </c>
      <c r="AC295" s="936"/>
      <c r="AD295" s="585" t="s">
        <v>721</v>
      </c>
      <c r="AE295" s="898"/>
    </row>
    <row r="296" spans="1:31" ht="24.95" customHeight="1" x14ac:dyDescent="0.2">
      <c r="A296" s="838"/>
      <c r="B296" s="971"/>
      <c r="C296" s="932"/>
      <c r="D296" s="958"/>
      <c r="E296" s="940"/>
      <c r="F296" s="940"/>
      <c r="G296" s="828" t="s">
        <v>731</v>
      </c>
      <c r="H296" s="937">
        <v>0.33</v>
      </c>
      <c r="I296" s="289" t="s">
        <v>600</v>
      </c>
      <c r="J296" s="464"/>
      <c r="K296" s="465"/>
      <c r="L296" s="466"/>
      <c r="M296" s="613"/>
      <c r="N296" s="613"/>
      <c r="O296" s="467"/>
      <c r="P296" s="465"/>
      <c r="Q296" s="466">
        <v>1</v>
      </c>
      <c r="R296" s="467"/>
      <c r="S296" s="465"/>
      <c r="T296" s="466">
        <v>1</v>
      </c>
      <c r="U296" s="467"/>
      <c r="V296" s="465"/>
      <c r="W296" s="468">
        <v>1</v>
      </c>
      <c r="X296" s="219">
        <f>SUM(J296:L296)*H296</f>
        <v>0</v>
      </c>
      <c r="Y296" s="220">
        <f>SUM(O296:Q296)*H296</f>
        <v>0.33</v>
      </c>
      <c r="Z296" s="220">
        <f>SUM(R296:T296)*H296</f>
        <v>0.33</v>
      </c>
      <c r="AA296" s="220">
        <f>SUM(U296:W296)*H296</f>
        <v>0.33</v>
      </c>
      <c r="AB296" s="221">
        <f t="shared" si="12"/>
        <v>0.33</v>
      </c>
      <c r="AC296" s="936"/>
      <c r="AD296" s="585" t="s">
        <v>721</v>
      </c>
      <c r="AE296" s="898"/>
    </row>
    <row r="297" spans="1:31" ht="24.95" customHeight="1" x14ac:dyDescent="0.2">
      <c r="A297" s="838"/>
      <c r="B297" s="971"/>
      <c r="C297" s="932"/>
      <c r="D297" s="958"/>
      <c r="E297" s="940"/>
      <c r="F297" s="940"/>
      <c r="G297" s="828"/>
      <c r="H297" s="937"/>
      <c r="I297" s="251" t="s">
        <v>601</v>
      </c>
      <c r="J297" s="474"/>
      <c r="K297" s="475"/>
      <c r="L297" s="476"/>
      <c r="M297" s="611"/>
      <c r="N297" s="611" t="s">
        <v>1024</v>
      </c>
      <c r="O297" s="477"/>
      <c r="P297" s="475"/>
      <c r="Q297" s="476"/>
      <c r="R297" s="477"/>
      <c r="S297" s="475"/>
      <c r="T297" s="476"/>
      <c r="U297" s="477"/>
      <c r="V297" s="475"/>
      <c r="W297" s="478"/>
      <c r="X297" s="252">
        <f>SUM(J297:L297)*H296</f>
        <v>0</v>
      </c>
      <c r="Y297" s="253">
        <f>SUM(O297:Q297)*H296</f>
        <v>0</v>
      </c>
      <c r="Z297" s="253">
        <f>SUM(R297:T297)*H296</f>
        <v>0</v>
      </c>
      <c r="AA297" s="253">
        <f>SUM(U297:W297)*H296</f>
        <v>0</v>
      </c>
      <c r="AB297" s="254">
        <f t="shared" si="12"/>
        <v>0</v>
      </c>
      <c r="AC297" s="936"/>
      <c r="AD297" s="585" t="s">
        <v>721</v>
      </c>
      <c r="AE297" s="898"/>
    </row>
    <row r="298" spans="1:31" ht="24.95" customHeight="1" x14ac:dyDescent="0.2">
      <c r="A298" s="838"/>
      <c r="B298" s="971"/>
      <c r="C298" s="932"/>
      <c r="D298" s="958"/>
      <c r="E298" s="940"/>
      <c r="F298" s="940"/>
      <c r="G298" s="828" t="s">
        <v>732</v>
      </c>
      <c r="H298" s="937">
        <v>0.33</v>
      </c>
      <c r="I298" s="289" t="s">
        <v>600</v>
      </c>
      <c r="J298" s="464"/>
      <c r="K298" s="465"/>
      <c r="L298" s="466"/>
      <c r="M298" s="613"/>
      <c r="N298" s="613"/>
      <c r="O298" s="467"/>
      <c r="P298" s="465"/>
      <c r="Q298" s="466"/>
      <c r="R298" s="467"/>
      <c r="S298" s="465"/>
      <c r="T298" s="466">
        <v>1</v>
      </c>
      <c r="U298" s="467"/>
      <c r="V298" s="465"/>
      <c r="W298" s="468">
        <v>1</v>
      </c>
      <c r="X298" s="219">
        <f>SUM(J298:L298)*H298</f>
        <v>0</v>
      </c>
      <c r="Y298" s="220">
        <f>SUM(O298:Q298)*H298</f>
        <v>0</v>
      </c>
      <c r="Z298" s="220">
        <f>SUM(R298:T298)*H298</f>
        <v>0.33</v>
      </c>
      <c r="AA298" s="220">
        <f>SUM(U298:W298)*H298</f>
        <v>0.33</v>
      </c>
      <c r="AB298" s="221">
        <f t="shared" ref="AB298:AB299" si="13">MAX(X298:AA298)</f>
        <v>0.33</v>
      </c>
      <c r="AC298" s="936"/>
      <c r="AD298" s="585" t="s">
        <v>721</v>
      </c>
      <c r="AE298" s="898"/>
    </row>
    <row r="299" spans="1:31" ht="24.95" customHeight="1" thickBot="1" x14ac:dyDescent="0.25">
      <c r="A299" s="838"/>
      <c r="B299" s="971"/>
      <c r="C299" s="932"/>
      <c r="D299" s="958"/>
      <c r="E299" s="940"/>
      <c r="F299" s="941"/>
      <c r="G299" s="938"/>
      <c r="H299" s="939"/>
      <c r="I299" s="255" t="s">
        <v>601</v>
      </c>
      <c r="J299" s="479"/>
      <c r="K299" s="480"/>
      <c r="L299" s="481"/>
      <c r="M299" s="619"/>
      <c r="N299" s="611" t="s">
        <v>1024</v>
      </c>
      <c r="O299" s="482"/>
      <c r="P299" s="480"/>
      <c r="Q299" s="481"/>
      <c r="R299" s="482"/>
      <c r="S299" s="480"/>
      <c r="T299" s="481"/>
      <c r="U299" s="482"/>
      <c r="V299" s="480"/>
      <c r="W299" s="483"/>
      <c r="X299" s="259">
        <f>SUM(J299:L299)*H298</f>
        <v>0</v>
      </c>
      <c r="Y299" s="260">
        <f>SUM(O299:Q299)*H298</f>
        <v>0</v>
      </c>
      <c r="Z299" s="260">
        <f>SUM(R299:T299)*H298</f>
        <v>0</v>
      </c>
      <c r="AA299" s="260">
        <f>SUM(U299:W299)*H298</f>
        <v>0</v>
      </c>
      <c r="AB299" s="261">
        <f t="shared" si="13"/>
        <v>0</v>
      </c>
      <c r="AC299" s="936"/>
      <c r="AD299" s="585" t="s">
        <v>721</v>
      </c>
      <c r="AE299" s="898"/>
    </row>
    <row r="300" spans="1:31" ht="24.95" customHeight="1" x14ac:dyDescent="0.2">
      <c r="A300" s="838"/>
      <c r="B300" s="971"/>
      <c r="C300" s="964" t="s">
        <v>236</v>
      </c>
      <c r="D300" s="962" t="s">
        <v>999</v>
      </c>
      <c r="E300" s="946" t="s">
        <v>238</v>
      </c>
      <c r="F300" s="940" t="s">
        <v>239</v>
      </c>
      <c r="G300" s="947" t="s">
        <v>727</v>
      </c>
      <c r="H300" s="954">
        <v>0.45</v>
      </c>
      <c r="I300" s="288" t="s">
        <v>600</v>
      </c>
      <c r="J300" s="454"/>
      <c r="K300" s="455"/>
      <c r="L300" s="456">
        <v>0.3</v>
      </c>
      <c r="M300" s="610"/>
      <c r="N300" s="610"/>
      <c r="O300" s="457"/>
      <c r="P300" s="455"/>
      <c r="Q300" s="456">
        <v>1</v>
      </c>
      <c r="R300" s="457"/>
      <c r="S300" s="455"/>
      <c r="T300" s="456">
        <v>1</v>
      </c>
      <c r="U300" s="457"/>
      <c r="V300" s="460"/>
      <c r="W300" s="463">
        <v>1</v>
      </c>
      <c r="X300" s="216">
        <f>SUM(J300:L300)*H300</f>
        <v>0.13500000000000001</v>
      </c>
      <c r="Y300" s="217">
        <f>SUM(O300:Q300)*H300</f>
        <v>0.45</v>
      </c>
      <c r="Z300" s="217">
        <f>SUM(R300:T300)*H300</f>
        <v>0.45</v>
      </c>
      <c r="AA300" s="217">
        <f>SUM(U300:W300)*H300</f>
        <v>0.45</v>
      </c>
      <c r="AB300" s="218">
        <f t="shared" ref="AB300:AB330" si="14">MAX(X300:AA300)</f>
        <v>0.45</v>
      </c>
      <c r="AC300" s="935" t="s">
        <v>46</v>
      </c>
      <c r="AD300" s="585" t="s">
        <v>721</v>
      </c>
      <c r="AE300" s="897">
        <v>40</v>
      </c>
    </row>
    <row r="301" spans="1:31" ht="24.95" customHeight="1" x14ac:dyDescent="0.2">
      <c r="A301" s="838"/>
      <c r="B301" s="971"/>
      <c r="C301" s="965"/>
      <c r="D301" s="963"/>
      <c r="E301" s="940"/>
      <c r="F301" s="940"/>
      <c r="G301" s="828"/>
      <c r="H301" s="937"/>
      <c r="I301" s="251" t="s">
        <v>601</v>
      </c>
      <c r="J301" s="474"/>
      <c r="K301" s="475"/>
      <c r="L301" s="476">
        <v>0.45</v>
      </c>
      <c r="M301" s="635"/>
      <c r="N301" s="475">
        <f>H300*L301</f>
        <v>0.20250000000000001</v>
      </c>
      <c r="O301" s="477"/>
      <c r="P301" s="475"/>
      <c r="Q301" s="476"/>
      <c r="R301" s="477"/>
      <c r="S301" s="475"/>
      <c r="T301" s="476"/>
      <c r="U301" s="477"/>
      <c r="V301" s="475"/>
      <c r="W301" s="478"/>
      <c r="X301" s="252">
        <f>SUM(J301:L301)*H300</f>
        <v>0.20250000000000001</v>
      </c>
      <c r="Y301" s="253">
        <f>SUM(O301:Q301)*H300</f>
        <v>0</v>
      </c>
      <c r="Z301" s="253">
        <f>SUM(R301:T301)*H300</f>
        <v>0</v>
      </c>
      <c r="AA301" s="253">
        <f>SUM(U301:W301)*H300</f>
        <v>0</v>
      </c>
      <c r="AB301" s="254">
        <f t="shared" si="14"/>
        <v>0.20250000000000001</v>
      </c>
      <c r="AC301" s="936"/>
      <c r="AD301" s="585" t="s">
        <v>721</v>
      </c>
      <c r="AE301" s="898"/>
    </row>
    <row r="302" spans="1:31" ht="24.95" customHeight="1" x14ac:dyDescent="0.2">
      <c r="A302" s="838"/>
      <c r="B302" s="971"/>
      <c r="C302" s="965"/>
      <c r="D302" s="963"/>
      <c r="E302" s="940"/>
      <c r="F302" s="940"/>
      <c r="G302" s="828" t="s">
        <v>728</v>
      </c>
      <c r="H302" s="937">
        <v>0.3</v>
      </c>
      <c r="I302" s="289" t="s">
        <v>600</v>
      </c>
      <c r="J302" s="464"/>
      <c r="K302" s="465"/>
      <c r="L302" s="466">
        <v>0.1</v>
      </c>
      <c r="M302" s="636"/>
      <c r="N302" s="465"/>
      <c r="O302" s="467"/>
      <c r="P302" s="465"/>
      <c r="Q302" s="466">
        <v>1</v>
      </c>
      <c r="R302" s="467"/>
      <c r="S302" s="465"/>
      <c r="T302" s="466">
        <v>1</v>
      </c>
      <c r="U302" s="467"/>
      <c r="V302" s="465"/>
      <c r="W302" s="468">
        <v>1</v>
      </c>
      <c r="X302" s="219">
        <f>SUM(J302:L302)*H302</f>
        <v>0.03</v>
      </c>
      <c r="Y302" s="220">
        <f>SUM(O302:Q302)*H302</f>
        <v>0.3</v>
      </c>
      <c r="Z302" s="220">
        <f>SUM(R302:T302)*H302</f>
        <v>0.3</v>
      </c>
      <c r="AA302" s="220">
        <f>SUM(U302:W302)*H302</f>
        <v>0.3</v>
      </c>
      <c r="AB302" s="221">
        <f t="shared" si="14"/>
        <v>0.3</v>
      </c>
      <c r="AC302" s="936"/>
      <c r="AD302" s="585" t="s">
        <v>721</v>
      </c>
      <c r="AE302" s="898"/>
    </row>
    <row r="303" spans="1:31" ht="24.95" customHeight="1" x14ac:dyDescent="0.2">
      <c r="A303" s="838"/>
      <c r="B303" s="971"/>
      <c r="C303" s="965"/>
      <c r="D303" s="963"/>
      <c r="E303" s="940"/>
      <c r="F303" s="940"/>
      <c r="G303" s="828"/>
      <c r="H303" s="937"/>
      <c r="I303" s="251" t="s">
        <v>601</v>
      </c>
      <c r="J303" s="474"/>
      <c r="K303" s="475"/>
      <c r="L303" s="476">
        <v>0.06</v>
      </c>
      <c r="M303" s="635"/>
      <c r="N303" s="475">
        <f>H302*L303</f>
        <v>1.7999999999999999E-2</v>
      </c>
      <c r="O303" s="477"/>
      <c r="P303" s="475"/>
      <c r="Q303" s="476"/>
      <c r="R303" s="477"/>
      <c r="S303" s="475"/>
      <c r="T303" s="476"/>
      <c r="U303" s="477"/>
      <c r="V303" s="475"/>
      <c r="W303" s="478"/>
      <c r="X303" s="252">
        <f>SUM(J303:L303)*H302</f>
        <v>1.7999999999999999E-2</v>
      </c>
      <c r="Y303" s="253">
        <f>SUM(O303:Q303)*H302</f>
        <v>0</v>
      </c>
      <c r="Z303" s="253">
        <f>SUM(R303:T303)*H302</f>
        <v>0</v>
      </c>
      <c r="AA303" s="253">
        <f>SUM(U303:W303)*H302</f>
        <v>0</v>
      </c>
      <c r="AB303" s="254">
        <f t="shared" si="14"/>
        <v>1.7999999999999999E-2</v>
      </c>
      <c r="AC303" s="936"/>
      <c r="AD303" s="585" t="s">
        <v>721</v>
      </c>
      <c r="AE303" s="898"/>
    </row>
    <row r="304" spans="1:31" ht="24.95" customHeight="1" x14ac:dyDescent="0.2">
      <c r="A304" s="838"/>
      <c r="B304" s="971"/>
      <c r="C304" s="965"/>
      <c r="D304" s="963"/>
      <c r="E304" s="940"/>
      <c r="F304" s="940"/>
      <c r="G304" s="828" t="s">
        <v>729</v>
      </c>
      <c r="H304" s="937">
        <v>0.25</v>
      </c>
      <c r="I304" s="289" t="s">
        <v>600</v>
      </c>
      <c r="J304" s="464"/>
      <c r="K304" s="465"/>
      <c r="L304" s="466"/>
      <c r="M304" s="612"/>
      <c r="N304" s="612"/>
      <c r="O304" s="467"/>
      <c r="P304" s="465"/>
      <c r="Q304" s="466">
        <v>0.2</v>
      </c>
      <c r="R304" s="467"/>
      <c r="S304" s="465"/>
      <c r="T304" s="466">
        <v>1</v>
      </c>
      <c r="U304" s="467"/>
      <c r="V304" s="465"/>
      <c r="W304" s="468">
        <v>1</v>
      </c>
      <c r="X304" s="219">
        <f>SUM(J304:L304)*H304</f>
        <v>0</v>
      </c>
      <c r="Y304" s="220">
        <f>SUM(O304:Q304)*H304</f>
        <v>0.05</v>
      </c>
      <c r="Z304" s="220">
        <f>SUM(R304:T304)*H304</f>
        <v>0.25</v>
      </c>
      <c r="AA304" s="220">
        <f>SUM(U304:W304)*H304</f>
        <v>0.25</v>
      </c>
      <c r="AB304" s="221">
        <f t="shared" si="14"/>
        <v>0.25</v>
      </c>
      <c r="AC304" s="936"/>
      <c r="AD304" s="585" t="s">
        <v>721</v>
      </c>
      <c r="AE304" s="898"/>
    </row>
    <row r="305" spans="1:31" ht="24.95" customHeight="1" thickBot="1" x14ac:dyDescent="0.25">
      <c r="A305" s="838"/>
      <c r="B305" s="971"/>
      <c r="C305" s="965"/>
      <c r="D305" s="963"/>
      <c r="E305" s="940"/>
      <c r="F305" s="941"/>
      <c r="G305" s="938"/>
      <c r="H305" s="939"/>
      <c r="I305" s="255" t="s">
        <v>601</v>
      </c>
      <c r="J305" s="479"/>
      <c r="K305" s="480"/>
      <c r="L305" s="481"/>
      <c r="M305" s="614"/>
      <c r="N305" s="614" t="s">
        <v>1024</v>
      </c>
      <c r="O305" s="482"/>
      <c r="P305" s="480"/>
      <c r="Q305" s="481"/>
      <c r="R305" s="482"/>
      <c r="S305" s="480"/>
      <c r="T305" s="481"/>
      <c r="U305" s="482"/>
      <c r="V305" s="480"/>
      <c r="W305" s="483"/>
      <c r="X305" s="259">
        <f>SUM(J305:L305)*H304</f>
        <v>0</v>
      </c>
      <c r="Y305" s="260">
        <f>SUM(O305:Q305)*H304</f>
        <v>0</v>
      </c>
      <c r="Z305" s="260">
        <f>SUM(R305:T305)*H304</f>
        <v>0</v>
      </c>
      <c r="AA305" s="260">
        <f>SUM(U305:W305)*H304</f>
        <v>0</v>
      </c>
      <c r="AB305" s="261">
        <f t="shared" si="14"/>
        <v>0</v>
      </c>
      <c r="AC305" s="936"/>
      <c r="AD305" s="585" t="s">
        <v>721</v>
      </c>
      <c r="AE305" s="898"/>
    </row>
    <row r="306" spans="1:31" ht="24.95" customHeight="1" x14ac:dyDescent="0.2">
      <c r="A306" s="838"/>
      <c r="B306" s="971"/>
      <c r="C306" s="965"/>
      <c r="D306" s="960" t="s">
        <v>241</v>
      </c>
      <c r="E306" s="946" t="s">
        <v>242</v>
      </c>
      <c r="F306" s="940" t="s">
        <v>243</v>
      </c>
      <c r="G306" s="947" t="s">
        <v>733</v>
      </c>
      <c r="H306" s="948">
        <v>0.2</v>
      </c>
      <c r="I306" s="226" t="s">
        <v>600</v>
      </c>
      <c r="J306" s="459"/>
      <c r="K306" s="460"/>
      <c r="L306" s="461">
        <v>0.2</v>
      </c>
      <c r="M306" s="612"/>
      <c r="N306" s="612"/>
      <c r="O306" s="462"/>
      <c r="P306" s="460"/>
      <c r="Q306" s="461">
        <v>0.6</v>
      </c>
      <c r="R306" s="462"/>
      <c r="S306" s="460"/>
      <c r="T306" s="461">
        <v>1</v>
      </c>
      <c r="U306" s="462"/>
      <c r="V306" s="460"/>
      <c r="W306" s="463">
        <v>1</v>
      </c>
      <c r="X306" s="216">
        <f>SUM(J306:L306)*H306</f>
        <v>4.0000000000000008E-2</v>
      </c>
      <c r="Y306" s="217">
        <f>SUM(O306:Q306)*H306</f>
        <v>0.12</v>
      </c>
      <c r="Z306" s="217">
        <f>SUM(R306:T306)*H306</f>
        <v>0.2</v>
      </c>
      <c r="AA306" s="217">
        <f>SUM(U306:W306)*H306</f>
        <v>0.2</v>
      </c>
      <c r="AB306" s="218">
        <f t="shared" si="14"/>
        <v>0.2</v>
      </c>
      <c r="AC306" s="935" t="s">
        <v>447</v>
      </c>
      <c r="AD306" s="585" t="s">
        <v>721</v>
      </c>
      <c r="AE306" s="860">
        <v>41</v>
      </c>
    </row>
    <row r="307" spans="1:31" ht="24.95" customHeight="1" x14ac:dyDescent="0.2">
      <c r="A307" s="838"/>
      <c r="B307" s="971"/>
      <c r="C307" s="965"/>
      <c r="D307" s="961"/>
      <c r="E307" s="940"/>
      <c r="F307" s="940"/>
      <c r="G307" s="828"/>
      <c r="H307" s="937"/>
      <c r="I307" s="251" t="s">
        <v>601</v>
      </c>
      <c r="J307" s="474"/>
      <c r="K307" s="475"/>
      <c r="L307" s="476">
        <v>0.2</v>
      </c>
      <c r="M307" s="611"/>
      <c r="N307" s="611">
        <f>H306*L307</f>
        <v>4.0000000000000008E-2</v>
      </c>
      <c r="O307" s="477"/>
      <c r="P307" s="475"/>
      <c r="Q307" s="476"/>
      <c r="R307" s="477"/>
      <c r="S307" s="475"/>
      <c r="T307" s="476"/>
      <c r="U307" s="477"/>
      <c r="V307" s="475"/>
      <c r="W307" s="478"/>
      <c r="X307" s="252">
        <f>SUM(J307:L307)*H306</f>
        <v>4.0000000000000008E-2</v>
      </c>
      <c r="Y307" s="253">
        <f>SUM(O307:Q307)*H306</f>
        <v>0</v>
      </c>
      <c r="Z307" s="253">
        <f>SUM(R307:T307)*H306</f>
        <v>0</v>
      </c>
      <c r="AA307" s="253">
        <f>SUM(U307:W307)*H306</f>
        <v>0</v>
      </c>
      <c r="AB307" s="254">
        <f t="shared" si="14"/>
        <v>4.0000000000000008E-2</v>
      </c>
      <c r="AC307" s="936"/>
      <c r="AD307" s="585" t="s">
        <v>721</v>
      </c>
      <c r="AE307" s="861"/>
    </row>
    <row r="308" spans="1:31" ht="24.95" customHeight="1" x14ac:dyDescent="0.2">
      <c r="A308" s="838"/>
      <c r="B308" s="971"/>
      <c r="C308" s="965"/>
      <c r="D308" s="961"/>
      <c r="E308" s="940"/>
      <c r="F308" s="940"/>
      <c r="G308" s="828" t="s">
        <v>734</v>
      </c>
      <c r="H308" s="937">
        <v>0.2</v>
      </c>
      <c r="I308" s="227" t="s">
        <v>600</v>
      </c>
      <c r="J308" s="464"/>
      <c r="K308" s="465"/>
      <c r="L308" s="466"/>
      <c r="M308" s="613"/>
      <c r="N308" s="613"/>
      <c r="O308" s="467"/>
      <c r="P308" s="465"/>
      <c r="Q308" s="466">
        <v>0.6</v>
      </c>
      <c r="R308" s="467"/>
      <c r="S308" s="465"/>
      <c r="T308" s="466">
        <v>1</v>
      </c>
      <c r="U308" s="467"/>
      <c r="V308" s="465"/>
      <c r="W308" s="468">
        <v>1</v>
      </c>
      <c r="X308" s="219">
        <f>SUM(J308:L308)*H308</f>
        <v>0</v>
      </c>
      <c r="Y308" s="220">
        <f>SUM(O308:Q308)*H308</f>
        <v>0.12</v>
      </c>
      <c r="Z308" s="220">
        <f>SUM(R308:T308)*H308</f>
        <v>0.2</v>
      </c>
      <c r="AA308" s="220">
        <f>SUM(U308:W308)*H308</f>
        <v>0.2</v>
      </c>
      <c r="AB308" s="221">
        <f t="shared" si="14"/>
        <v>0.2</v>
      </c>
      <c r="AC308" s="936"/>
      <c r="AD308" s="585" t="s">
        <v>721</v>
      </c>
      <c r="AE308" s="861"/>
    </row>
    <row r="309" spans="1:31" ht="24.95" customHeight="1" x14ac:dyDescent="0.2">
      <c r="A309" s="838"/>
      <c r="B309" s="971"/>
      <c r="C309" s="965"/>
      <c r="D309" s="961"/>
      <c r="E309" s="940"/>
      <c r="F309" s="940"/>
      <c r="G309" s="828"/>
      <c r="H309" s="937"/>
      <c r="I309" s="251" t="s">
        <v>601</v>
      </c>
      <c r="J309" s="474"/>
      <c r="K309" s="475"/>
      <c r="L309" s="476"/>
      <c r="M309" s="611"/>
      <c r="N309" s="611" t="s">
        <v>1024</v>
      </c>
      <c r="O309" s="477"/>
      <c r="P309" s="475"/>
      <c r="Q309" s="476"/>
      <c r="R309" s="477"/>
      <c r="S309" s="475"/>
      <c r="T309" s="476"/>
      <c r="U309" s="477"/>
      <c r="V309" s="475"/>
      <c r="W309" s="478"/>
      <c r="X309" s="252">
        <f>SUM(J309:L309)*H308</f>
        <v>0</v>
      </c>
      <c r="Y309" s="253">
        <f>SUM(O309:Q309)*H308</f>
        <v>0</v>
      </c>
      <c r="Z309" s="253">
        <f>SUM(R309:T309)*H308</f>
        <v>0</v>
      </c>
      <c r="AA309" s="253">
        <f>SUM(U309:W309)*H308</f>
        <v>0</v>
      </c>
      <c r="AB309" s="254">
        <f t="shared" si="14"/>
        <v>0</v>
      </c>
      <c r="AC309" s="936"/>
      <c r="AD309" s="585" t="s">
        <v>721</v>
      </c>
      <c r="AE309" s="861"/>
    </row>
    <row r="310" spans="1:31" ht="24.95" customHeight="1" x14ac:dyDescent="0.2">
      <c r="A310" s="838"/>
      <c r="B310" s="971"/>
      <c r="C310" s="965"/>
      <c r="D310" s="961"/>
      <c r="E310" s="940"/>
      <c r="F310" s="940"/>
      <c r="G310" s="828" t="s">
        <v>735</v>
      </c>
      <c r="H310" s="937">
        <v>0.2</v>
      </c>
      <c r="I310" s="227" t="s">
        <v>600</v>
      </c>
      <c r="J310" s="464"/>
      <c r="K310" s="465"/>
      <c r="L310" s="466"/>
      <c r="M310" s="613"/>
      <c r="N310" s="613"/>
      <c r="O310" s="467"/>
      <c r="P310" s="465"/>
      <c r="Q310" s="466"/>
      <c r="R310" s="467"/>
      <c r="S310" s="465"/>
      <c r="T310" s="466">
        <v>0.6</v>
      </c>
      <c r="U310" s="467"/>
      <c r="V310" s="465"/>
      <c r="W310" s="468">
        <v>1</v>
      </c>
      <c r="X310" s="219">
        <f>SUM(J310:L310)*H310</f>
        <v>0</v>
      </c>
      <c r="Y310" s="220">
        <f>SUM(O310:Q310)*H310</f>
        <v>0</v>
      </c>
      <c r="Z310" s="220">
        <f>SUM(R310:T310)*H310</f>
        <v>0.12</v>
      </c>
      <c r="AA310" s="220">
        <f>SUM(U310:W310)*H310</f>
        <v>0.2</v>
      </c>
      <c r="AB310" s="221">
        <f t="shared" si="14"/>
        <v>0.2</v>
      </c>
      <c r="AC310" s="936"/>
      <c r="AD310" s="585" t="s">
        <v>721</v>
      </c>
      <c r="AE310" s="861"/>
    </row>
    <row r="311" spans="1:31" ht="24.95" customHeight="1" x14ac:dyDescent="0.2">
      <c r="A311" s="838"/>
      <c r="B311" s="971"/>
      <c r="C311" s="965"/>
      <c r="D311" s="961"/>
      <c r="E311" s="940"/>
      <c r="F311" s="940"/>
      <c r="G311" s="828"/>
      <c r="H311" s="937"/>
      <c r="I311" s="251" t="s">
        <v>601</v>
      </c>
      <c r="J311" s="474"/>
      <c r="K311" s="475"/>
      <c r="L311" s="476"/>
      <c r="M311" s="611"/>
      <c r="N311" s="611" t="s">
        <v>1024</v>
      </c>
      <c r="O311" s="477"/>
      <c r="P311" s="475"/>
      <c r="Q311" s="476"/>
      <c r="R311" s="477"/>
      <c r="S311" s="475"/>
      <c r="T311" s="476"/>
      <c r="U311" s="477"/>
      <c r="V311" s="475"/>
      <c r="W311" s="478"/>
      <c r="X311" s="273">
        <f>SUM(J311:L311)*H310</f>
        <v>0</v>
      </c>
      <c r="Y311" s="274">
        <f>SUM(O311:Q311)*H310</f>
        <v>0</v>
      </c>
      <c r="Z311" s="274">
        <f>SUM(R311:T311)*H310</f>
        <v>0</v>
      </c>
      <c r="AA311" s="274">
        <f>SUM(U311:W311)*H310</f>
        <v>0</v>
      </c>
      <c r="AB311" s="275">
        <f t="shared" si="14"/>
        <v>0</v>
      </c>
      <c r="AC311" s="936"/>
      <c r="AD311" s="585" t="s">
        <v>721</v>
      </c>
      <c r="AE311" s="861"/>
    </row>
    <row r="312" spans="1:31" ht="24.95" customHeight="1" x14ac:dyDescent="0.2">
      <c r="A312" s="838"/>
      <c r="B312" s="971"/>
      <c r="C312" s="965"/>
      <c r="D312" s="961"/>
      <c r="E312" s="940"/>
      <c r="F312" s="940"/>
      <c r="G312" s="828" t="s">
        <v>736</v>
      </c>
      <c r="H312" s="937">
        <v>0.4</v>
      </c>
      <c r="I312" s="227" t="s">
        <v>600</v>
      </c>
      <c r="J312" s="464"/>
      <c r="K312" s="465"/>
      <c r="L312" s="466">
        <v>0.2</v>
      </c>
      <c r="M312" s="613"/>
      <c r="N312" s="613"/>
      <c r="O312" s="467"/>
      <c r="P312" s="465"/>
      <c r="Q312" s="466">
        <v>0.2</v>
      </c>
      <c r="R312" s="467"/>
      <c r="S312" s="465"/>
      <c r="T312" s="466">
        <v>0.3</v>
      </c>
      <c r="U312" s="467"/>
      <c r="V312" s="465"/>
      <c r="W312" s="468">
        <v>1</v>
      </c>
      <c r="X312" s="219">
        <f>SUM(J312:L312)*H312</f>
        <v>8.0000000000000016E-2</v>
      </c>
      <c r="Y312" s="220">
        <f>SUM(O312:Q312)*H312</f>
        <v>8.0000000000000016E-2</v>
      </c>
      <c r="Z312" s="220">
        <f>SUM(R312:T312)*H312</f>
        <v>0.12</v>
      </c>
      <c r="AA312" s="220">
        <f>SUM(U312:W312)*H312</f>
        <v>0.4</v>
      </c>
      <c r="AB312" s="221">
        <f t="shared" si="14"/>
        <v>0.4</v>
      </c>
      <c r="AC312" s="936"/>
      <c r="AD312" s="585" t="s">
        <v>721</v>
      </c>
      <c r="AE312" s="861"/>
    </row>
    <row r="313" spans="1:31" ht="24.95" customHeight="1" thickBot="1" x14ac:dyDescent="0.25">
      <c r="A313" s="838"/>
      <c r="B313" s="971"/>
      <c r="C313" s="965"/>
      <c r="D313" s="961"/>
      <c r="E313" s="940"/>
      <c r="F313" s="940"/>
      <c r="G313" s="938"/>
      <c r="H313" s="939"/>
      <c r="I313" s="255" t="s">
        <v>601</v>
      </c>
      <c r="J313" s="479"/>
      <c r="K313" s="480"/>
      <c r="L313" s="481"/>
      <c r="M313" s="614"/>
      <c r="N313" s="614">
        <v>0</v>
      </c>
      <c r="O313" s="482"/>
      <c r="P313" s="480"/>
      <c r="Q313" s="481"/>
      <c r="R313" s="482"/>
      <c r="S313" s="480"/>
      <c r="T313" s="481"/>
      <c r="U313" s="482"/>
      <c r="V313" s="480"/>
      <c r="W313" s="483"/>
      <c r="X313" s="259">
        <f>SUM(J313:L313)*H312</f>
        <v>0</v>
      </c>
      <c r="Y313" s="260">
        <f>SUM(O313:Q313)*H312</f>
        <v>0</v>
      </c>
      <c r="Z313" s="260">
        <f>SUM(R313:T313)*H312</f>
        <v>0</v>
      </c>
      <c r="AA313" s="260">
        <f>SUM(U313:W313)*H312</f>
        <v>0</v>
      </c>
      <c r="AB313" s="261">
        <f t="shared" si="14"/>
        <v>0</v>
      </c>
      <c r="AC313" s="936"/>
      <c r="AD313" s="585" t="s">
        <v>721</v>
      </c>
      <c r="AE313" s="861"/>
    </row>
    <row r="314" spans="1:31" ht="24.95" customHeight="1" x14ac:dyDescent="0.2">
      <c r="A314" s="838"/>
      <c r="B314" s="971"/>
      <c r="C314" s="965"/>
      <c r="D314" s="944" t="s">
        <v>237</v>
      </c>
      <c r="E314" s="946" t="s">
        <v>161</v>
      </c>
      <c r="F314" s="946" t="s">
        <v>245</v>
      </c>
      <c r="G314" s="947" t="s">
        <v>738</v>
      </c>
      <c r="H314" s="948">
        <v>0.5</v>
      </c>
      <c r="I314" s="226" t="s">
        <v>600</v>
      </c>
      <c r="J314" s="459"/>
      <c r="K314" s="460"/>
      <c r="L314" s="461">
        <v>0.25</v>
      </c>
      <c r="M314" s="612"/>
      <c r="N314" s="612"/>
      <c r="O314" s="462"/>
      <c r="P314" s="460"/>
      <c r="Q314" s="461">
        <v>0.5</v>
      </c>
      <c r="R314" s="462"/>
      <c r="S314" s="460"/>
      <c r="T314" s="461">
        <v>0.75</v>
      </c>
      <c r="U314" s="462"/>
      <c r="V314" s="460"/>
      <c r="W314" s="463">
        <v>1</v>
      </c>
      <c r="X314" s="216">
        <f>SUM(J314:L314)*H314</f>
        <v>0.125</v>
      </c>
      <c r="Y314" s="217">
        <f>SUM(O314:Q314)*H314</f>
        <v>0.25</v>
      </c>
      <c r="Z314" s="217">
        <f>SUM(R314:T314)*H314</f>
        <v>0.375</v>
      </c>
      <c r="AA314" s="217">
        <f>SUM(U314:W314)*H314</f>
        <v>0.5</v>
      </c>
      <c r="AB314" s="218">
        <f t="shared" si="14"/>
        <v>0.5</v>
      </c>
      <c r="AC314" s="935" t="s">
        <v>244</v>
      </c>
      <c r="AD314" s="585" t="s">
        <v>721</v>
      </c>
      <c r="AE314" s="860">
        <v>42</v>
      </c>
    </row>
    <row r="315" spans="1:31" ht="24.95" customHeight="1" x14ac:dyDescent="0.2">
      <c r="A315" s="838"/>
      <c r="B315" s="971"/>
      <c r="C315" s="965"/>
      <c r="D315" s="945"/>
      <c r="E315" s="940"/>
      <c r="F315" s="940"/>
      <c r="G315" s="828"/>
      <c r="H315" s="937"/>
      <c r="I315" s="251" t="s">
        <v>601</v>
      </c>
      <c r="J315" s="474"/>
      <c r="K315" s="475"/>
      <c r="L315" s="476">
        <v>0.25</v>
      </c>
      <c r="M315" s="611"/>
      <c r="N315" s="611">
        <f>H314*L315</f>
        <v>0.125</v>
      </c>
      <c r="O315" s="477"/>
      <c r="P315" s="475"/>
      <c r="Q315" s="476"/>
      <c r="R315" s="477"/>
      <c r="S315" s="475"/>
      <c r="T315" s="476"/>
      <c r="U315" s="477"/>
      <c r="V315" s="475"/>
      <c r="W315" s="478"/>
      <c r="X315" s="252">
        <f>SUM(J315:L315)*H314</f>
        <v>0.125</v>
      </c>
      <c r="Y315" s="253">
        <f>SUM(O315:Q315)*H314</f>
        <v>0</v>
      </c>
      <c r="Z315" s="253">
        <f>SUM(R315:T315)*H314</f>
        <v>0</v>
      </c>
      <c r="AA315" s="253">
        <f>SUM(U315:W315)*H314</f>
        <v>0</v>
      </c>
      <c r="AB315" s="254">
        <f t="shared" si="14"/>
        <v>0.125</v>
      </c>
      <c r="AC315" s="936"/>
      <c r="AD315" s="585" t="s">
        <v>721</v>
      </c>
      <c r="AE315" s="861"/>
    </row>
    <row r="316" spans="1:31" ht="24.95" customHeight="1" x14ac:dyDescent="0.2">
      <c r="A316" s="838"/>
      <c r="B316" s="971"/>
      <c r="C316" s="965"/>
      <c r="D316" s="945"/>
      <c r="E316" s="940"/>
      <c r="F316" s="940"/>
      <c r="G316" s="828" t="s">
        <v>739</v>
      </c>
      <c r="H316" s="937">
        <v>0.2</v>
      </c>
      <c r="I316" s="227" t="s">
        <v>600</v>
      </c>
      <c r="J316" s="464"/>
      <c r="K316" s="465"/>
      <c r="L316" s="466">
        <v>0.25</v>
      </c>
      <c r="M316" s="612"/>
      <c r="N316" s="612"/>
      <c r="O316" s="467"/>
      <c r="P316" s="465"/>
      <c r="Q316" s="466">
        <v>0.5</v>
      </c>
      <c r="R316" s="467"/>
      <c r="S316" s="465"/>
      <c r="T316" s="466">
        <v>0.75</v>
      </c>
      <c r="U316" s="467"/>
      <c r="V316" s="465"/>
      <c r="W316" s="468">
        <v>1</v>
      </c>
      <c r="X316" s="219">
        <f>SUM(J316:L316)*H316</f>
        <v>0.05</v>
      </c>
      <c r="Y316" s="220">
        <f>SUM(O316:Q316)*H316</f>
        <v>0.1</v>
      </c>
      <c r="Z316" s="220">
        <f>SUM(R316:T316)*H316</f>
        <v>0.15000000000000002</v>
      </c>
      <c r="AA316" s="220">
        <f>SUM(U316:W316)*H316</f>
        <v>0.2</v>
      </c>
      <c r="AB316" s="221">
        <f t="shared" si="14"/>
        <v>0.2</v>
      </c>
      <c r="AC316" s="936"/>
      <c r="AD316" s="585" t="s">
        <v>721</v>
      </c>
      <c r="AE316" s="861"/>
    </row>
    <row r="317" spans="1:31" ht="24.95" customHeight="1" thickBot="1" x14ac:dyDescent="0.25">
      <c r="A317" s="838"/>
      <c r="B317" s="971"/>
      <c r="C317" s="965"/>
      <c r="D317" s="945"/>
      <c r="E317" s="940"/>
      <c r="F317" s="940"/>
      <c r="G317" s="828"/>
      <c r="H317" s="937"/>
      <c r="I317" s="255" t="s">
        <v>601</v>
      </c>
      <c r="J317" s="474"/>
      <c r="K317" s="475"/>
      <c r="L317" s="476">
        <v>0.25</v>
      </c>
      <c r="M317" s="611"/>
      <c r="N317" s="611">
        <f>H316*L317</f>
        <v>0.05</v>
      </c>
      <c r="O317" s="477"/>
      <c r="P317" s="475"/>
      <c r="Q317" s="476"/>
      <c r="R317" s="477"/>
      <c r="S317" s="475"/>
      <c r="T317" s="476"/>
      <c r="U317" s="477"/>
      <c r="V317" s="475"/>
      <c r="W317" s="478"/>
      <c r="X317" s="252">
        <f>SUM(J317:L317)*H316</f>
        <v>0.05</v>
      </c>
      <c r="Y317" s="253">
        <f>SUM(O317:Q317)*H316</f>
        <v>0</v>
      </c>
      <c r="Z317" s="253">
        <f>SUM(R317:T317)*H316</f>
        <v>0</v>
      </c>
      <c r="AA317" s="253">
        <f>SUM(U317:W317)*H316</f>
        <v>0</v>
      </c>
      <c r="AB317" s="254">
        <f t="shared" si="14"/>
        <v>0.05</v>
      </c>
      <c r="AC317" s="936"/>
      <c r="AD317" s="585" t="s">
        <v>721</v>
      </c>
      <c r="AE317" s="881"/>
    </row>
    <row r="318" spans="1:31" ht="24.95" customHeight="1" x14ac:dyDescent="0.2">
      <c r="A318" s="838"/>
      <c r="B318" s="971"/>
      <c r="C318" s="965"/>
      <c r="D318" s="945"/>
      <c r="E318" s="946" t="s">
        <v>248</v>
      </c>
      <c r="F318" s="946" t="s">
        <v>247</v>
      </c>
      <c r="G318" s="828" t="s">
        <v>737</v>
      </c>
      <c r="H318" s="937">
        <v>0.3</v>
      </c>
      <c r="I318" s="225" t="s">
        <v>600</v>
      </c>
      <c r="J318" s="464"/>
      <c r="K318" s="465"/>
      <c r="L318" s="466">
        <v>0.25</v>
      </c>
      <c r="M318" s="613"/>
      <c r="N318" s="613"/>
      <c r="O318" s="467"/>
      <c r="P318" s="465"/>
      <c r="Q318" s="466">
        <v>0.5</v>
      </c>
      <c r="R318" s="467"/>
      <c r="S318" s="465"/>
      <c r="T318" s="466">
        <v>0.75</v>
      </c>
      <c r="U318" s="467"/>
      <c r="V318" s="465"/>
      <c r="W318" s="468">
        <v>1</v>
      </c>
      <c r="X318" s="219">
        <f>SUM(J318:L318)*H318</f>
        <v>7.4999999999999997E-2</v>
      </c>
      <c r="Y318" s="220">
        <f>SUM(O318:Q318)*H318</f>
        <v>0.15</v>
      </c>
      <c r="Z318" s="220">
        <f>SUM(R318:T318)*H318</f>
        <v>0.22499999999999998</v>
      </c>
      <c r="AA318" s="220">
        <f>SUM(U318:W318)*H318</f>
        <v>0.3</v>
      </c>
      <c r="AB318" s="221">
        <f t="shared" si="14"/>
        <v>0.3</v>
      </c>
      <c r="AC318" s="936"/>
      <c r="AD318" s="585" t="s">
        <v>721</v>
      </c>
      <c r="AE318" s="861">
        <v>43</v>
      </c>
    </row>
    <row r="319" spans="1:31" ht="24.95" customHeight="1" thickBot="1" x14ac:dyDescent="0.25">
      <c r="A319" s="838"/>
      <c r="B319" s="971"/>
      <c r="C319" s="965"/>
      <c r="D319" s="945"/>
      <c r="E319" s="940"/>
      <c r="F319" s="940"/>
      <c r="G319" s="938"/>
      <c r="H319" s="939"/>
      <c r="I319" s="255" t="s">
        <v>601</v>
      </c>
      <c r="J319" s="479"/>
      <c r="K319" s="480"/>
      <c r="L319" s="481">
        <v>0.25</v>
      </c>
      <c r="M319" s="619"/>
      <c r="N319" s="611">
        <f>H318*L319</f>
        <v>7.4999999999999997E-2</v>
      </c>
      <c r="O319" s="482"/>
      <c r="P319" s="480"/>
      <c r="Q319" s="481"/>
      <c r="R319" s="482"/>
      <c r="S319" s="480"/>
      <c r="T319" s="481"/>
      <c r="U319" s="482"/>
      <c r="V319" s="480"/>
      <c r="W319" s="483"/>
      <c r="X319" s="259">
        <f>SUM(J319:L319)*H318</f>
        <v>7.4999999999999997E-2</v>
      </c>
      <c r="Y319" s="260">
        <f>SUM(O319:Q319)*H318</f>
        <v>0</v>
      </c>
      <c r="Z319" s="260">
        <f>SUM(R319:T319)*H318</f>
        <v>0</v>
      </c>
      <c r="AA319" s="260">
        <f>SUM(U319:W319)*H318</f>
        <v>0</v>
      </c>
      <c r="AB319" s="261">
        <f t="shared" si="14"/>
        <v>7.4999999999999997E-2</v>
      </c>
      <c r="AC319" s="936"/>
      <c r="AD319" s="585" t="s">
        <v>721</v>
      </c>
      <c r="AE319" s="861"/>
    </row>
    <row r="320" spans="1:31" ht="24.95" customHeight="1" x14ac:dyDescent="0.2">
      <c r="A320" s="838"/>
      <c r="B320" s="971"/>
      <c r="C320" s="968" t="s">
        <v>741</v>
      </c>
      <c r="D320" s="962" t="s">
        <v>250</v>
      </c>
      <c r="E320" s="946" t="s">
        <v>163</v>
      </c>
      <c r="F320" s="966" t="s">
        <v>252</v>
      </c>
      <c r="G320" s="947" t="s">
        <v>742</v>
      </c>
      <c r="H320" s="954">
        <v>0.15</v>
      </c>
      <c r="I320" s="288" t="s">
        <v>600</v>
      </c>
      <c r="J320" s="454"/>
      <c r="K320" s="455"/>
      <c r="L320" s="456">
        <v>0.25</v>
      </c>
      <c r="M320" s="610"/>
      <c r="N320" s="610"/>
      <c r="O320" s="457"/>
      <c r="P320" s="455"/>
      <c r="Q320" s="456">
        <v>0.5</v>
      </c>
      <c r="R320" s="457"/>
      <c r="S320" s="455"/>
      <c r="T320" s="456">
        <v>0.75</v>
      </c>
      <c r="U320" s="457"/>
      <c r="V320" s="460"/>
      <c r="W320" s="463">
        <v>1</v>
      </c>
      <c r="X320" s="216">
        <f>SUM(J320:L320)*H320</f>
        <v>3.7499999999999999E-2</v>
      </c>
      <c r="Y320" s="217">
        <f>SUM(O320:Q320)*H320</f>
        <v>7.4999999999999997E-2</v>
      </c>
      <c r="Z320" s="217">
        <f>SUM(R320:T320)*H320</f>
        <v>0.11249999999999999</v>
      </c>
      <c r="AA320" s="217">
        <f>SUM(U320:W320)*H320</f>
        <v>0.15</v>
      </c>
      <c r="AB320" s="218">
        <f t="shared" si="14"/>
        <v>0.15</v>
      </c>
      <c r="AC320" s="935" t="s">
        <v>745</v>
      </c>
      <c r="AD320" s="585" t="s">
        <v>721</v>
      </c>
      <c r="AE320" s="860">
        <v>44</v>
      </c>
    </row>
    <row r="321" spans="1:31" ht="24.95" customHeight="1" x14ac:dyDescent="0.2">
      <c r="A321" s="838"/>
      <c r="B321" s="971"/>
      <c r="C321" s="969"/>
      <c r="D321" s="963"/>
      <c r="E321" s="940"/>
      <c r="F321" s="967"/>
      <c r="G321" s="828"/>
      <c r="H321" s="937"/>
      <c r="I321" s="251" t="s">
        <v>601</v>
      </c>
      <c r="J321" s="474"/>
      <c r="K321" s="475"/>
      <c r="L321" s="476">
        <v>0.25</v>
      </c>
      <c r="M321" s="611"/>
      <c r="N321" s="611">
        <f>H320*L321</f>
        <v>3.7499999999999999E-2</v>
      </c>
      <c r="O321" s="477"/>
      <c r="P321" s="475"/>
      <c r="Q321" s="476"/>
      <c r="R321" s="477"/>
      <c r="S321" s="475"/>
      <c r="T321" s="476"/>
      <c r="U321" s="477"/>
      <c r="V321" s="475"/>
      <c r="W321" s="478"/>
      <c r="X321" s="252">
        <f>SUM(J321:L321)*H320</f>
        <v>3.7499999999999999E-2</v>
      </c>
      <c r="Y321" s="253">
        <f>SUM(O321:Q321)*H320</f>
        <v>0</v>
      </c>
      <c r="Z321" s="253">
        <f>SUM(R321:T321)*H320</f>
        <v>0</v>
      </c>
      <c r="AA321" s="253">
        <f>SUM(U321:W321)*H320</f>
        <v>0</v>
      </c>
      <c r="AB321" s="254">
        <f t="shared" si="14"/>
        <v>3.7499999999999999E-2</v>
      </c>
      <c r="AC321" s="936"/>
      <c r="AD321" s="585" t="s">
        <v>721</v>
      </c>
      <c r="AE321" s="861"/>
    </row>
    <row r="322" spans="1:31" ht="24.95" customHeight="1" x14ac:dyDescent="0.2">
      <c r="A322" s="838"/>
      <c r="B322" s="971"/>
      <c r="C322" s="969"/>
      <c r="D322" s="963"/>
      <c r="E322" s="940"/>
      <c r="F322" s="967"/>
      <c r="G322" s="828" t="s">
        <v>743</v>
      </c>
      <c r="H322" s="937">
        <v>0.15</v>
      </c>
      <c r="I322" s="289" t="s">
        <v>600</v>
      </c>
      <c r="J322" s="464"/>
      <c r="K322" s="465"/>
      <c r="L322" s="466">
        <v>0.25</v>
      </c>
      <c r="M322" s="613"/>
      <c r="N322" s="613"/>
      <c r="O322" s="467"/>
      <c r="P322" s="465"/>
      <c r="Q322" s="466">
        <v>0.5</v>
      </c>
      <c r="R322" s="467"/>
      <c r="S322" s="465"/>
      <c r="T322" s="466">
        <v>0.75</v>
      </c>
      <c r="U322" s="467"/>
      <c r="V322" s="465"/>
      <c r="W322" s="468">
        <v>1</v>
      </c>
      <c r="X322" s="219">
        <f>SUM(J322:L322)*H322</f>
        <v>3.7499999999999999E-2</v>
      </c>
      <c r="Y322" s="220">
        <f>SUM(O322:Q322)*H322</f>
        <v>7.4999999999999997E-2</v>
      </c>
      <c r="Z322" s="220">
        <f>SUM(R322:T322)*H322</f>
        <v>0.11249999999999999</v>
      </c>
      <c r="AA322" s="220">
        <f>SUM(U322:W322)*H322</f>
        <v>0.15</v>
      </c>
      <c r="AB322" s="221">
        <f t="shared" si="14"/>
        <v>0.15</v>
      </c>
      <c r="AC322" s="936"/>
      <c r="AD322" s="585" t="s">
        <v>721</v>
      </c>
      <c r="AE322" s="861"/>
    </row>
    <row r="323" spans="1:31" ht="24.95" customHeight="1" x14ac:dyDescent="0.2">
      <c r="A323" s="838"/>
      <c r="B323" s="971"/>
      <c r="C323" s="969"/>
      <c r="D323" s="963"/>
      <c r="E323" s="940"/>
      <c r="F323" s="967"/>
      <c r="G323" s="828"/>
      <c r="H323" s="937"/>
      <c r="I323" s="251" t="s">
        <v>601</v>
      </c>
      <c r="J323" s="474"/>
      <c r="K323" s="475"/>
      <c r="L323" s="476">
        <v>0.25</v>
      </c>
      <c r="M323" s="611"/>
      <c r="N323" s="611">
        <f>H322*L323</f>
        <v>3.7499999999999999E-2</v>
      </c>
      <c r="O323" s="477"/>
      <c r="P323" s="475"/>
      <c r="Q323" s="476"/>
      <c r="R323" s="477"/>
      <c r="S323" s="475"/>
      <c r="T323" s="476"/>
      <c r="U323" s="477"/>
      <c r="V323" s="475"/>
      <c r="W323" s="478"/>
      <c r="X323" s="252">
        <f>SUM(J323:L323)*H322</f>
        <v>3.7499999999999999E-2</v>
      </c>
      <c r="Y323" s="253">
        <f>SUM(O323:Q323)*H322</f>
        <v>0</v>
      </c>
      <c r="Z323" s="253">
        <f>SUM(R323:T323)*H322</f>
        <v>0</v>
      </c>
      <c r="AA323" s="253">
        <f>SUM(U323:W323)*H322</f>
        <v>0</v>
      </c>
      <c r="AB323" s="254">
        <f t="shared" si="14"/>
        <v>3.7499999999999999E-2</v>
      </c>
      <c r="AC323" s="936"/>
      <c r="AD323" s="585" t="s">
        <v>721</v>
      </c>
      <c r="AE323" s="861"/>
    </row>
    <row r="324" spans="1:31" ht="24.95" customHeight="1" x14ac:dyDescent="0.2">
      <c r="A324" s="838"/>
      <c r="B324" s="971"/>
      <c r="C324" s="969"/>
      <c r="D324" s="963"/>
      <c r="E324" s="940"/>
      <c r="F324" s="967"/>
      <c r="G324" s="828" t="s">
        <v>744</v>
      </c>
      <c r="H324" s="937">
        <v>0.7</v>
      </c>
      <c r="I324" s="289" t="s">
        <v>600</v>
      </c>
      <c r="J324" s="464"/>
      <c r="K324" s="465"/>
      <c r="L324" s="466">
        <v>0.25</v>
      </c>
      <c r="M324" s="613"/>
      <c r="N324" s="613"/>
      <c r="O324" s="467"/>
      <c r="P324" s="465"/>
      <c r="Q324" s="466">
        <v>0.5</v>
      </c>
      <c r="R324" s="467"/>
      <c r="S324" s="465"/>
      <c r="T324" s="466">
        <v>0.75</v>
      </c>
      <c r="U324" s="467"/>
      <c r="V324" s="465"/>
      <c r="W324" s="468">
        <v>1</v>
      </c>
      <c r="X324" s="219">
        <f>SUM(J324:L324)*H324</f>
        <v>0.17499999999999999</v>
      </c>
      <c r="Y324" s="220">
        <f>SUM(O324:Q324)*H324</f>
        <v>0.35</v>
      </c>
      <c r="Z324" s="220">
        <f>SUM(R324:T324)*H324</f>
        <v>0.52499999999999991</v>
      </c>
      <c r="AA324" s="220">
        <f>SUM(U324:W324)*H324</f>
        <v>0.7</v>
      </c>
      <c r="AB324" s="221">
        <f t="shared" si="14"/>
        <v>0.7</v>
      </c>
      <c r="AC324" s="936"/>
      <c r="AD324" s="585" t="s">
        <v>721</v>
      </c>
      <c r="AE324" s="861"/>
    </row>
    <row r="325" spans="1:31" ht="24.95" customHeight="1" thickBot="1" x14ac:dyDescent="0.25">
      <c r="A325" s="838"/>
      <c r="B325" s="971"/>
      <c r="C325" s="969"/>
      <c r="D325" s="963"/>
      <c r="E325" s="940"/>
      <c r="F325" s="967"/>
      <c r="G325" s="938"/>
      <c r="H325" s="939"/>
      <c r="I325" s="255" t="s">
        <v>601</v>
      </c>
      <c r="J325" s="479"/>
      <c r="K325" s="480"/>
      <c r="L325" s="481">
        <v>0.25</v>
      </c>
      <c r="M325" s="619">
        <v>0.15</v>
      </c>
      <c r="N325" s="611">
        <f>H324*M325</f>
        <v>0.105</v>
      </c>
      <c r="O325" s="482"/>
      <c r="P325" s="480"/>
      <c r="Q325" s="481"/>
      <c r="R325" s="482"/>
      <c r="S325" s="480"/>
      <c r="T325" s="481"/>
      <c r="U325" s="482"/>
      <c r="V325" s="480"/>
      <c r="W325" s="483"/>
      <c r="X325" s="259">
        <f>SUM(J325:L325)*H324</f>
        <v>0.17499999999999999</v>
      </c>
      <c r="Y325" s="260">
        <f>SUM(O325:Q325)*H324</f>
        <v>0</v>
      </c>
      <c r="Z325" s="260">
        <f>SUM(R325:T325)*H324</f>
        <v>0</v>
      </c>
      <c r="AA325" s="260">
        <f>SUM(U325:W325)*H324</f>
        <v>0</v>
      </c>
      <c r="AB325" s="261">
        <f t="shared" si="14"/>
        <v>0.17499999999999999</v>
      </c>
      <c r="AC325" s="936"/>
      <c r="AD325" s="585" t="s">
        <v>721</v>
      </c>
      <c r="AE325" s="881"/>
    </row>
    <row r="326" spans="1:31" ht="24.95" customHeight="1" x14ac:dyDescent="0.2">
      <c r="A326" s="838"/>
      <c r="B326" s="971"/>
      <c r="C326" s="969"/>
      <c r="D326" s="962" t="s">
        <v>740</v>
      </c>
      <c r="E326" s="940"/>
      <c r="F326" s="967"/>
      <c r="G326" s="947" t="s">
        <v>742</v>
      </c>
      <c r="H326" s="954">
        <v>0.15</v>
      </c>
      <c r="I326" s="288" t="s">
        <v>600</v>
      </c>
      <c r="J326" s="454"/>
      <c r="K326" s="455"/>
      <c r="L326" s="456">
        <v>0.25</v>
      </c>
      <c r="M326" s="610"/>
      <c r="N326" s="610"/>
      <c r="O326" s="457"/>
      <c r="P326" s="455"/>
      <c r="Q326" s="456">
        <v>0.5</v>
      </c>
      <c r="R326" s="457"/>
      <c r="S326" s="455"/>
      <c r="T326" s="456">
        <v>0.75</v>
      </c>
      <c r="U326" s="457"/>
      <c r="V326" s="460"/>
      <c r="W326" s="463">
        <v>1</v>
      </c>
      <c r="X326" s="216">
        <f>SUM(J326:L326)*H326</f>
        <v>3.7499999999999999E-2</v>
      </c>
      <c r="Y326" s="217">
        <f>SUM(O326:Q326)*H326</f>
        <v>7.4999999999999997E-2</v>
      </c>
      <c r="Z326" s="217">
        <f>SUM(R326:T326)*H326</f>
        <v>0.11249999999999999</v>
      </c>
      <c r="AA326" s="217">
        <f>SUM(U326:W326)*H326</f>
        <v>0.15</v>
      </c>
      <c r="AB326" s="218">
        <f t="shared" si="14"/>
        <v>0.15</v>
      </c>
      <c r="AC326" s="936"/>
      <c r="AD326" s="585" t="s">
        <v>721</v>
      </c>
      <c r="AE326" s="861">
        <v>45</v>
      </c>
    </row>
    <row r="327" spans="1:31" ht="24.95" customHeight="1" x14ac:dyDescent="0.2">
      <c r="A327" s="838"/>
      <c r="B327" s="971"/>
      <c r="C327" s="969"/>
      <c r="D327" s="963"/>
      <c r="E327" s="940"/>
      <c r="F327" s="967"/>
      <c r="G327" s="828"/>
      <c r="H327" s="937"/>
      <c r="I327" s="251" t="s">
        <v>601</v>
      </c>
      <c r="J327" s="474"/>
      <c r="K327" s="475"/>
      <c r="L327" s="476">
        <v>0.25</v>
      </c>
      <c r="M327" s="611"/>
      <c r="N327" s="611">
        <f>H326*L327</f>
        <v>3.7499999999999999E-2</v>
      </c>
      <c r="O327" s="477"/>
      <c r="P327" s="475"/>
      <c r="Q327" s="476"/>
      <c r="R327" s="477"/>
      <c r="S327" s="475"/>
      <c r="T327" s="476"/>
      <c r="U327" s="477"/>
      <c r="V327" s="475"/>
      <c r="W327" s="478"/>
      <c r="X327" s="252">
        <f>SUM(J327:L327)*H326</f>
        <v>3.7499999999999999E-2</v>
      </c>
      <c r="Y327" s="253">
        <f>SUM(O327:Q327)*H326</f>
        <v>0</v>
      </c>
      <c r="Z327" s="253">
        <f>SUM(R327:T327)*H326</f>
        <v>0</v>
      </c>
      <c r="AA327" s="253">
        <f>SUM(U327:W327)*H326</f>
        <v>0</v>
      </c>
      <c r="AB327" s="254">
        <f t="shared" si="14"/>
        <v>3.7499999999999999E-2</v>
      </c>
      <c r="AC327" s="936"/>
      <c r="AD327" s="585" t="s">
        <v>721</v>
      </c>
      <c r="AE327" s="861"/>
    </row>
    <row r="328" spans="1:31" ht="24.95" customHeight="1" x14ac:dyDescent="0.2">
      <c r="A328" s="838"/>
      <c r="B328" s="971"/>
      <c r="C328" s="969"/>
      <c r="D328" s="963"/>
      <c r="E328" s="940"/>
      <c r="F328" s="967"/>
      <c r="G328" s="828" t="s">
        <v>743</v>
      </c>
      <c r="H328" s="937">
        <v>0.15</v>
      </c>
      <c r="I328" s="289" t="s">
        <v>600</v>
      </c>
      <c r="J328" s="464"/>
      <c r="K328" s="465"/>
      <c r="L328" s="466">
        <v>0.25</v>
      </c>
      <c r="M328" s="613"/>
      <c r="N328" s="613"/>
      <c r="O328" s="467"/>
      <c r="P328" s="465"/>
      <c r="Q328" s="466">
        <v>0.5</v>
      </c>
      <c r="R328" s="467"/>
      <c r="S328" s="465"/>
      <c r="T328" s="466">
        <v>0.75</v>
      </c>
      <c r="U328" s="467"/>
      <c r="V328" s="465"/>
      <c r="W328" s="468">
        <v>1</v>
      </c>
      <c r="X328" s="219">
        <f>SUM(J328:L328)*H328</f>
        <v>3.7499999999999999E-2</v>
      </c>
      <c r="Y328" s="220">
        <f>SUM(O328:Q328)*H328</f>
        <v>7.4999999999999997E-2</v>
      </c>
      <c r="Z328" s="220">
        <f>SUM(R328:T328)*H328</f>
        <v>0.11249999999999999</v>
      </c>
      <c r="AA328" s="220">
        <f>SUM(U328:W328)*H328</f>
        <v>0.15</v>
      </c>
      <c r="AB328" s="221">
        <f t="shared" si="14"/>
        <v>0.15</v>
      </c>
      <c r="AC328" s="936"/>
      <c r="AD328" s="585" t="s">
        <v>721</v>
      </c>
      <c r="AE328" s="861"/>
    </row>
    <row r="329" spans="1:31" ht="24.95" customHeight="1" x14ac:dyDescent="0.2">
      <c r="A329" s="838"/>
      <c r="B329" s="971"/>
      <c r="C329" s="969"/>
      <c r="D329" s="963"/>
      <c r="E329" s="940"/>
      <c r="F329" s="967"/>
      <c r="G329" s="828"/>
      <c r="H329" s="937"/>
      <c r="I329" s="251" t="s">
        <v>601</v>
      </c>
      <c r="J329" s="474"/>
      <c r="K329" s="475"/>
      <c r="L329" s="476">
        <v>0.25</v>
      </c>
      <c r="M329" s="611"/>
      <c r="N329" s="611">
        <f>H328*L329</f>
        <v>3.7499999999999999E-2</v>
      </c>
      <c r="O329" s="477"/>
      <c r="P329" s="475"/>
      <c r="Q329" s="476"/>
      <c r="R329" s="477"/>
      <c r="S329" s="475"/>
      <c r="T329" s="476"/>
      <c r="U329" s="477"/>
      <c r="V329" s="475"/>
      <c r="W329" s="478"/>
      <c r="X329" s="252">
        <f>SUM(J329:L329)*H328</f>
        <v>3.7499999999999999E-2</v>
      </c>
      <c r="Y329" s="253">
        <f>SUM(O329:Q329)*H328</f>
        <v>0</v>
      </c>
      <c r="Z329" s="253">
        <f>SUM(R329:T329)*H328</f>
        <v>0</v>
      </c>
      <c r="AA329" s="253">
        <f>SUM(U329:W329)*H328</f>
        <v>0</v>
      </c>
      <c r="AB329" s="254">
        <f t="shared" si="14"/>
        <v>3.7499999999999999E-2</v>
      </c>
      <c r="AC329" s="936"/>
      <c r="AD329" s="585" t="s">
        <v>721</v>
      </c>
      <c r="AE329" s="861"/>
    </row>
    <row r="330" spans="1:31" ht="24.95" customHeight="1" x14ac:dyDescent="0.2">
      <c r="A330" s="838"/>
      <c r="B330" s="971"/>
      <c r="C330" s="969"/>
      <c r="D330" s="963"/>
      <c r="E330" s="940"/>
      <c r="F330" s="967"/>
      <c r="G330" s="828" t="s">
        <v>744</v>
      </c>
      <c r="H330" s="937">
        <v>0.7</v>
      </c>
      <c r="I330" s="289" t="s">
        <v>600</v>
      </c>
      <c r="J330" s="464"/>
      <c r="K330" s="465"/>
      <c r="L330" s="466">
        <v>0.25</v>
      </c>
      <c r="M330" s="613"/>
      <c r="N330" s="613"/>
      <c r="O330" s="467"/>
      <c r="P330" s="465"/>
      <c r="Q330" s="466">
        <v>0.5</v>
      </c>
      <c r="R330" s="467"/>
      <c r="S330" s="465"/>
      <c r="T330" s="466">
        <v>0.75</v>
      </c>
      <c r="U330" s="467"/>
      <c r="V330" s="465"/>
      <c r="W330" s="468">
        <v>1</v>
      </c>
      <c r="X330" s="219">
        <f>SUM(J330:L330)*H330</f>
        <v>0.17499999999999999</v>
      </c>
      <c r="Y330" s="220">
        <f>SUM(O330:Q330)*H330</f>
        <v>0.35</v>
      </c>
      <c r="Z330" s="220">
        <f>SUM(R330:T330)*H330</f>
        <v>0.52499999999999991</v>
      </c>
      <c r="AA330" s="220">
        <f>SUM(U330:W330)*H330</f>
        <v>0.7</v>
      </c>
      <c r="AB330" s="221">
        <f t="shared" si="14"/>
        <v>0.7</v>
      </c>
      <c r="AC330" s="936"/>
      <c r="AD330" s="585" t="s">
        <v>721</v>
      </c>
      <c r="AE330" s="861"/>
    </row>
    <row r="331" spans="1:31" ht="24.95" customHeight="1" thickBot="1" x14ac:dyDescent="0.25">
      <c r="A331" s="838"/>
      <c r="B331" s="971"/>
      <c r="C331" s="969"/>
      <c r="D331" s="963"/>
      <c r="E331" s="940"/>
      <c r="F331" s="967"/>
      <c r="G331" s="938"/>
      <c r="H331" s="939"/>
      <c r="I331" s="255" t="s">
        <v>601</v>
      </c>
      <c r="J331" s="479"/>
      <c r="K331" s="480"/>
      <c r="L331" s="481">
        <v>0.25</v>
      </c>
      <c r="M331" s="619">
        <v>0.15</v>
      </c>
      <c r="N331" s="611">
        <f>H330*M331</f>
        <v>0.105</v>
      </c>
      <c r="O331" s="482"/>
      <c r="P331" s="480"/>
      <c r="Q331" s="481"/>
      <c r="R331" s="482"/>
      <c r="S331" s="480"/>
      <c r="T331" s="481"/>
      <c r="U331" s="482"/>
      <c r="V331" s="480"/>
      <c r="W331" s="483"/>
      <c r="X331" s="259">
        <f>SUM(J331:L331)*H330</f>
        <v>0.17499999999999999</v>
      </c>
      <c r="Y331" s="260">
        <f>SUM(O331:Q331)*H330</f>
        <v>0</v>
      </c>
      <c r="Z331" s="260">
        <f>SUM(R331:T331)*H330</f>
        <v>0</v>
      </c>
      <c r="AA331" s="260">
        <f>SUM(U331:W331)*H330</f>
        <v>0</v>
      </c>
      <c r="AB331" s="261">
        <f t="shared" ref="AB331:AB394" si="15">MAX(X331:AA331)</f>
        <v>0.17499999999999999</v>
      </c>
      <c r="AC331" s="936"/>
      <c r="AD331" s="585" t="s">
        <v>721</v>
      </c>
      <c r="AE331" s="861"/>
    </row>
    <row r="332" spans="1:31" ht="24.95" customHeight="1" x14ac:dyDescent="0.2">
      <c r="A332" s="838"/>
      <c r="B332" s="971"/>
      <c r="C332" s="969"/>
      <c r="D332" s="944" t="s">
        <v>162</v>
      </c>
      <c r="E332" s="946" t="s">
        <v>165</v>
      </c>
      <c r="F332" s="946" t="s">
        <v>253</v>
      </c>
      <c r="G332" s="947" t="s">
        <v>746</v>
      </c>
      <c r="H332" s="954">
        <v>0.15</v>
      </c>
      <c r="I332" s="288" t="s">
        <v>600</v>
      </c>
      <c r="J332" s="454"/>
      <c r="K332" s="455"/>
      <c r="L332" s="456">
        <v>0.25</v>
      </c>
      <c r="M332" s="610"/>
      <c r="N332" s="610"/>
      <c r="O332" s="457"/>
      <c r="P332" s="455"/>
      <c r="Q332" s="456">
        <v>0.5</v>
      </c>
      <c r="R332" s="457"/>
      <c r="S332" s="455"/>
      <c r="T332" s="456">
        <v>0.75</v>
      </c>
      <c r="U332" s="457"/>
      <c r="V332" s="460"/>
      <c r="W332" s="463">
        <v>1</v>
      </c>
      <c r="X332" s="216">
        <f>SUM(J332:L332)*H332</f>
        <v>3.7499999999999999E-2</v>
      </c>
      <c r="Y332" s="217">
        <f>SUM(O332:Q332)*H332</f>
        <v>7.4999999999999997E-2</v>
      </c>
      <c r="Z332" s="217">
        <f>SUM(R332:T332)*H332</f>
        <v>0.11249999999999999</v>
      </c>
      <c r="AA332" s="217">
        <f>SUM(U332:W332)*H332</f>
        <v>0.15</v>
      </c>
      <c r="AB332" s="218">
        <f t="shared" si="15"/>
        <v>0.15</v>
      </c>
      <c r="AC332" s="935" t="s">
        <v>164</v>
      </c>
      <c r="AD332" s="585" t="s">
        <v>721</v>
      </c>
      <c r="AE332" s="897">
        <v>46</v>
      </c>
    </row>
    <row r="333" spans="1:31" ht="24.95" customHeight="1" x14ac:dyDescent="0.2">
      <c r="A333" s="838"/>
      <c r="B333" s="971"/>
      <c r="C333" s="969"/>
      <c r="D333" s="945"/>
      <c r="E333" s="940"/>
      <c r="F333" s="940"/>
      <c r="G333" s="828"/>
      <c r="H333" s="937"/>
      <c r="I333" s="251" t="s">
        <v>601</v>
      </c>
      <c r="J333" s="474"/>
      <c r="K333" s="475"/>
      <c r="L333" s="476">
        <v>0.25</v>
      </c>
      <c r="M333" s="611"/>
      <c r="N333" s="611">
        <f>H332*L333</f>
        <v>3.7499999999999999E-2</v>
      </c>
      <c r="O333" s="477"/>
      <c r="P333" s="475"/>
      <c r="Q333" s="476"/>
      <c r="R333" s="477"/>
      <c r="S333" s="475"/>
      <c r="T333" s="476"/>
      <c r="U333" s="477"/>
      <c r="V333" s="475"/>
      <c r="W333" s="478"/>
      <c r="X333" s="252">
        <f>SUM(J333:L333)*H332</f>
        <v>3.7499999999999999E-2</v>
      </c>
      <c r="Y333" s="253">
        <f>SUM(O333:Q333)*H332</f>
        <v>0</v>
      </c>
      <c r="Z333" s="253">
        <f>SUM(R333:T333)*H332</f>
        <v>0</v>
      </c>
      <c r="AA333" s="253">
        <f>SUM(U333:W333)*H332</f>
        <v>0</v>
      </c>
      <c r="AB333" s="254">
        <f t="shared" si="15"/>
        <v>3.7499999999999999E-2</v>
      </c>
      <c r="AC333" s="936"/>
      <c r="AD333" s="585" t="s">
        <v>721</v>
      </c>
      <c r="AE333" s="898"/>
    </row>
    <row r="334" spans="1:31" ht="24.95" customHeight="1" x14ac:dyDescent="0.2">
      <c r="A334" s="838"/>
      <c r="B334" s="971"/>
      <c r="C334" s="969"/>
      <c r="D334" s="945"/>
      <c r="E334" s="940"/>
      <c r="F334" s="940"/>
      <c r="G334" s="828" t="s">
        <v>747</v>
      </c>
      <c r="H334" s="937">
        <v>0.15</v>
      </c>
      <c r="I334" s="289" t="s">
        <v>600</v>
      </c>
      <c r="J334" s="464"/>
      <c r="K334" s="465"/>
      <c r="L334" s="466">
        <v>0.25</v>
      </c>
      <c r="M334" s="613"/>
      <c r="N334" s="613"/>
      <c r="O334" s="467"/>
      <c r="P334" s="465"/>
      <c r="Q334" s="466">
        <v>0.5</v>
      </c>
      <c r="R334" s="467"/>
      <c r="S334" s="465"/>
      <c r="T334" s="466">
        <v>0.75</v>
      </c>
      <c r="U334" s="467"/>
      <c r="V334" s="465"/>
      <c r="W334" s="468">
        <v>1</v>
      </c>
      <c r="X334" s="219">
        <f>SUM(J334:L334)*H334</f>
        <v>3.7499999999999999E-2</v>
      </c>
      <c r="Y334" s="220">
        <f>SUM(O334:Q334)*H334</f>
        <v>7.4999999999999997E-2</v>
      </c>
      <c r="Z334" s="220">
        <f>SUM(R334:T334)*H334</f>
        <v>0.11249999999999999</v>
      </c>
      <c r="AA334" s="220">
        <f>SUM(U334:W334)*H334</f>
        <v>0.15</v>
      </c>
      <c r="AB334" s="221">
        <f t="shared" si="15"/>
        <v>0.15</v>
      </c>
      <c r="AC334" s="936"/>
      <c r="AD334" s="585" t="s">
        <v>721</v>
      </c>
      <c r="AE334" s="898"/>
    </row>
    <row r="335" spans="1:31" ht="24.95" customHeight="1" x14ac:dyDescent="0.2">
      <c r="A335" s="838"/>
      <c r="B335" s="971"/>
      <c r="C335" s="969"/>
      <c r="D335" s="945"/>
      <c r="E335" s="940"/>
      <c r="F335" s="940"/>
      <c r="G335" s="828"/>
      <c r="H335" s="937"/>
      <c r="I335" s="251" t="s">
        <v>601</v>
      </c>
      <c r="J335" s="474"/>
      <c r="K335" s="475"/>
      <c r="L335" s="476">
        <v>0.25</v>
      </c>
      <c r="M335" s="611"/>
      <c r="N335" s="611">
        <f>H334*L335</f>
        <v>3.7499999999999999E-2</v>
      </c>
      <c r="O335" s="477"/>
      <c r="P335" s="475"/>
      <c r="Q335" s="476"/>
      <c r="R335" s="477"/>
      <c r="S335" s="475"/>
      <c r="T335" s="476"/>
      <c r="U335" s="477"/>
      <c r="V335" s="475"/>
      <c r="W335" s="478"/>
      <c r="X335" s="252">
        <f>SUM(J335:L335)*H334</f>
        <v>3.7499999999999999E-2</v>
      </c>
      <c r="Y335" s="253">
        <f>SUM(O335:Q335)*H334</f>
        <v>0</v>
      </c>
      <c r="Z335" s="253">
        <f>SUM(R335:T335)*H334</f>
        <v>0</v>
      </c>
      <c r="AA335" s="253">
        <f>SUM(U335:W335)*H334</f>
        <v>0</v>
      </c>
      <c r="AB335" s="254">
        <f t="shared" si="15"/>
        <v>3.7499999999999999E-2</v>
      </c>
      <c r="AC335" s="936"/>
      <c r="AD335" s="585" t="s">
        <v>721</v>
      </c>
      <c r="AE335" s="898"/>
    </row>
    <row r="336" spans="1:31" ht="24.95" customHeight="1" x14ac:dyDescent="0.2">
      <c r="A336" s="838"/>
      <c r="B336" s="971"/>
      <c r="C336" s="969"/>
      <c r="D336" s="945"/>
      <c r="E336" s="940"/>
      <c r="F336" s="940"/>
      <c r="G336" s="828" t="s">
        <v>748</v>
      </c>
      <c r="H336" s="937">
        <v>0.7</v>
      </c>
      <c r="I336" s="289" t="s">
        <v>600</v>
      </c>
      <c r="J336" s="464"/>
      <c r="K336" s="465"/>
      <c r="L336" s="466">
        <v>0.25</v>
      </c>
      <c r="M336" s="613"/>
      <c r="N336" s="613"/>
      <c r="O336" s="467"/>
      <c r="P336" s="465"/>
      <c r="Q336" s="466">
        <v>0.5</v>
      </c>
      <c r="R336" s="467"/>
      <c r="S336" s="465"/>
      <c r="T336" s="466">
        <v>0.75</v>
      </c>
      <c r="U336" s="467"/>
      <c r="V336" s="465"/>
      <c r="W336" s="468">
        <v>1</v>
      </c>
      <c r="X336" s="219">
        <f>SUM(J336:L336)*H336</f>
        <v>0.17499999999999999</v>
      </c>
      <c r="Y336" s="220">
        <f>SUM(O336:Q336)*H336</f>
        <v>0.35</v>
      </c>
      <c r="Z336" s="220">
        <f>SUM(R336:T336)*H336</f>
        <v>0.52499999999999991</v>
      </c>
      <c r="AA336" s="220">
        <f>SUM(U336:W336)*H336</f>
        <v>0.7</v>
      </c>
      <c r="AB336" s="221">
        <f t="shared" si="15"/>
        <v>0.7</v>
      </c>
      <c r="AC336" s="936"/>
      <c r="AD336" s="585" t="s">
        <v>721</v>
      </c>
      <c r="AE336" s="898"/>
    </row>
    <row r="337" spans="1:31" ht="24.95" customHeight="1" thickBot="1" x14ac:dyDescent="0.25">
      <c r="A337" s="838"/>
      <c r="B337" s="971"/>
      <c r="C337" s="969"/>
      <c r="D337" s="945"/>
      <c r="E337" s="940"/>
      <c r="F337" s="940"/>
      <c r="G337" s="938"/>
      <c r="H337" s="939"/>
      <c r="I337" s="255" t="s">
        <v>601</v>
      </c>
      <c r="J337" s="479"/>
      <c r="K337" s="480"/>
      <c r="L337" s="481">
        <v>0.25</v>
      </c>
      <c r="M337" s="619"/>
      <c r="N337" s="611">
        <f>H336*L337</f>
        <v>0.17499999999999999</v>
      </c>
      <c r="O337" s="482"/>
      <c r="P337" s="480"/>
      <c r="Q337" s="481"/>
      <c r="R337" s="482"/>
      <c r="S337" s="480"/>
      <c r="T337" s="481"/>
      <c r="U337" s="482"/>
      <c r="V337" s="480"/>
      <c r="W337" s="483"/>
      <c r="X337" s="259">
        <f>SUM(J337:L337)*H336</f>
        <v>0.17499999999999999</v>
      </c>
      <c r="Y337" s="260">
        <f>SUM(O337:Q337)*H336</f>
        <v>0</v>
      </c>
      <c r="Z337" s="260">
        <f>SUM(R337:T337)*H336</f>
        <v>0</v>
      </c>
      <c r="AA337" s="260">
        <f>SUM(U337:W337)*H336</f>
        <v>0</v>
      </c>
      <c r="AB337" s="261">
        <f t="shared" si="15"/>
        <v>0.17499999999999999</v>
      </c>
      <c r="AC337" s="936"/>
      <c r="AD337" s="585" t="s">
        <v>721</v>
      </c>
      <c r="AE337" s="898"/>
    </row>
    <row r="338" spans="1:31" ht="24.95" customHeight="1" x14ac:dyDescent="0.2">
      <c r="A338" s="838"/>
      <c r="B338" s="971"/>
      <c r="C338" s="968" t="s">
        <v>983</v>
      </c>
      <c r="D338" s="962" t="s">
        <v>254</v>
      </c>
      <c r="E338" s="946" t="s">
        <v>166</v>
      </c>
      <c r="F338" s="946" t="s">
        <v>449</v>
      </c>
      <c r="G338" s="947" t="s">
        <v>742</v>
      </c>
      <c r="H338" s="954">
        <v>0.1</v>
      </c>
      <c r="I338" s="288" t="s">
        <v>600</v>
      </c>
      <c r="J338" s="454"/>
      <c r="K338" s="455"/>
      <c r="L338" s="456">
        <v>1</v>
      </c>
      <c r="M338" s="610"/>
      <c r="N338" s="610"/>
      <c r="O338" s="457"/>
      <c r="P338" s="455"/>
      <c r="Q338" s="456">
        <v>1</v>
      </c>
      <c r="R338" s="457"/>
      <c r="S338" s="455"/>
      <c r="T338" s="456">
        <v>1</v>
      </c>
      <c r="U338" s="457"/>
      <c r="V338" s="460"/>
      <c r="W338" s="463">
        <v>1</v>
      </c>
      <c r="X338" s="216">
        <f>SUM(J338:L338)*H338</f>
        <v>0.1</v>
      </c>
      <c r="Y338" s="217">
        <f>SUM(O338:Q338)*H338</f>
        <v>0.1</v>
      </c>
      <c r="Z338" s="217">
        <f>SUM(R338:T338)*H338</f>
        <v>0.1</v>
      </c>
      <c r="AA338" s="217">
        <f>SUM(U338:W338)*H338</f>
        <v>0.1</v>
      </c>
      <c r="AB338" s="218">
        <f t="shared" si="15"/>
        <v>0.1</v>
      </c>
      <c r="AC338" s="935" t="s">
        <v>47</v>
      </c>
      <c r="AD338" s="584" t="s">
        <v>559</v>
      </c>
      <c r="AE338" s="897">
        <v>47</v>
      </c>
    </row>
    <row r="339" spans="1:31" ht="24.95" customHeight="1" x14ac:dyDescent="0.2">
      <c r="A339" s="838"/>
      <c r="B339" s="971"/>
      <c r="C339" s="969"/>
      <c r="D339" s="963"/>
      <c r="E339" s="940"/>
      <c r="F339" s="940"/>
      <c r="G339" s="828"/>
      <c r="H339" s="937"/>
      <c r="I339" s="251" t="s">
        <v>601</v>
      </c>
      <c r="J339" s="474"/>
      <c r="K339" s="475"/>
      <c r="L339" s="476">
        <v>1</v>
      </c>
      <c r="M339" s="611"/>
      <c r="N339" s="611">
        <f>H338*L339</f>
        <v>0.1</v>
      </c>
      <c r="O339" s="477"/>
      <c r="P339" s="475"/>
      <c r="Q339" s="476"/>
      <c r="R339" s="477"/>
      <c r="S339" s="475"/>
      <c r="T339" s="476"/>
      <c r="U339" s="477"/>
      <c r="V339" s="475"/>
      <c r="W339" s="478"/>
      <c r="X339" s="252">
        <f>SUM(J339:L339)*H338</f>
        <v>0.1</v>
      </c>
      <c r="Y339" s="253">
        <f>SUM(O339:Q339)*H338</f>
        <v>0</v>
      </c>
      <c r="Z339" s="253">
        <f>SUM(R339:T339)*H338</f>
        <v>0</v>
      </c>
      <c r="AA339" s="253">
        <f>SUM(U339:W339)*H338</f>
        <v>0</v>
      </c>
      <c r="AB339" s="254">
        <f t="shared" si="15"/>
        <v>0.1</v>
      </c>
      <c r="AC339" s="936"/>
      <c r="AD339" s="585" t="s">
        <v>559</v>
      </c>
      <c r="AE339" s="898"/>
    </row>
    <row r="340" spans="1:31" ht="24.95" customHeight="1" x14ac:dyDescent="0.2">
      <c r="A340" s="838"/>
      <c r="B340" s="971"/>
      <c r="C340" s="969"/>
      <c r="D340" s="963"/>
      <c r="E340" s="940"/>
      <c r="F340" s="940"/>
      <c r="G340" s="828" t="s">
        <v>749</v>
      </c>
      <c r="H340" s="937">
        <v>0.1</v>
      </c>
      <c r="I340" s="289" t="s">
        <v>600</v>
      </c>
      <c r="J340" s="464"/>
      <c r="K340" s="465"/>
      <c r="L340" s="466">
        <v>1</v>
      </c>
      <c r="M340" s="613"/>
      <c r="N340" s="613"/>
      <c r="O340" s="467"/>
      <c r="P340" s="465"/>
      <c r="Q340" s="466">
        <v>1</v>
      </c>
      <c r="R340" s="467"/>
      <c r="S340" s="465"/>
      <c r="T340" s="466">
        <v>1</v>
      </c>
      <c r="U340" s="467"/>
      <c r="V340" s="465"/>
      <c r="W340" s="468">
        <v>1</v>
      </c>
      <c r="X340" s="219">
        <f>SUM(J340:L340)*H340</f>
        <v>0.1</v>
      </c>
      <c r="Y340" s="220">
        <f>SUM(O340:Q340)*H340</f>
        <v>0.1</v>
      </c>
      <c r="Z340" s="220">
        <f>SUM(R340:T340)*H340</f>
        <v>0.1</v>
      </c>
      <c r="AA340" s="220">
        <f>SUM(U340:W340)*H340</f>
        <v>0.1</v>
      </c>
      <c r="AB340" s="221">
        <f t="shared" si="15"/>
        <v>0.1</v>
      </c>
      <c r="AC340" s="936"/>
      <c r="AD340" s="585" t="s">
        <v>559</v>
      </c>
      <c r="AE340" s="898"/>
    </row>
    <row r="341" spans="1:31" ht="24.95" customHeight="1" x14ac:dyDescent="0.2">
      <c r="A341" s="838"/>
      <c r="B341" s="971"/>
      <c r="C341" s="969"/>
      <c r="D341" s="963"/>
      <c r="E341" s="940"/>
      <c r="F341" s="940"/>
      <c r="G341" s="828"/>
      <c r="H341" s="937"/>
      <c r="I341" s="251" t="s">
        <v>601</v>
      </c>
      <c r="J341" s="474"/>
      <c r="K341" s="475"/>
      <c r="L341" s="476">
        <v>1</v>
      </c>
      <c r="M341" s="611"/>
      <c r="N341" s="611">
        <f>H340*L341</f>
        <v>0.1</v>
      </c>
      <c r="O341" s="477"/>
      <c r="P341" s="475"/>
      <c r="Q341" s="476"/>
      <c r="R341" s="477"/>
      <c r="S341" s="475"/>
      <c r="T341" s="476"/>
      <c r="U341" s="477"/>
      <c r="V341" s="475"/>
      <c r="W341" s="478"/>
      <c r="X341" s="252">
        <f>SUM(J341:L341)*H340</f>
        <v>0.1</v>
      </c>
      <c r="Y341" s="253">
        <f>SUM(O341:Q341)*H340</f>
        <v>0</v>
      </c>
      <c r="Z341" s="253">
        <f>SUM(R341:T341)*H340</f>
        <v>0</v>
      </c>
      <c r="AA341" s="253">
        <f>SUM(U341:W341)*H340</f>
        <v>0</v>
      </c>
      <c r="AB341" s="254">
        <f t="shared" si="15"/>
        <v>0.1</v>
      </c>
      <c r="AC341" s="936"/>
      <c r="AD341" s="585" t="s">
        <v>559</v>
      </c>
      <c r="AE341" s="898"/>
    </row>
    <row r="342" spans="1:31" ht="24.95" customHeight="1" x14ac:dyDescent="0.2">
      <c r="A342" s="838"/>
      <c r="B342" s="971"/>
      <c r="C342" s="969"/>
      <c r="D342" s="963"/>
      <c r="E342" s="940"/>
      <c r="F342" s="940"/>
      <c r="G342" s="828" t="s">
        <v>744</v>
      </c>
      <c r="H342" s="937">
        <v>0.8</v>
      </c>
      <c r="I342" s="289" t="s">
        <v>600</v>
      </c>
      <c r="J342" s="464"/>
      <c r="K342" s="465"/>
      <c r="L342" s="466">
        <v>0.2</v>
      </c>
      <c r="M342" s="613"/>
      <c r="N342" s="613"/>
      <c r="O342" s="467"/>
      <c r="P342" s="465"/>
      <c r="Q342" s="466">
        <v>0.3</v>
      </c>
      <c r="R342" s="467"/>
      <c r="S342" s="465"/>
      <c r="T342" s="466">
        <v>1</v>
      </c>
      <c r="U342" s="467"/>
      <c r="V342" s="465"/>
      <c r="W342" s="468">
        <v>1</v>
      </c>
      <c r="X342" s="219">
        <f>SUM(J342:L342)*H342</f>
        <v>0.16000000000000003</v>
      </c>
      <c r="Y342" s="220">
        <f>SUM(O342:Q342)*H342</f>
        <v>0.24</v>
      </c>
      <c r="Z342" s="220">
        <f>SUM(R342:T342)*H342</f>
        <v>0.8</v>
      </c>
      <c r="AA342" s="220">
        <f>SUM(U342:W342)*H342</f>
        <v>0.8</v>
      </c>
      <c r="AB342" s="221">
        <f t="shared" si="15"/>
        <v>0.8</v>
      </c>
      <c r="AC342" s="936"/>
      <c r="AD342" s="585" t="s">
        <v>559</v>
      </c>
      <c r="AE342" s="898"/>
    </row>
    <row r="343" spans="1:31" ht="24.95" customHeight="1" thickBot="1" x14ac:dyDescent="0.25">
      <c r="A343" s="838"/>
      <c r="B343" s="971"/>
      <c r="C343" s="969"/>
      <c r="D343" s="963"/>
      <c r="E343" s="940"/>
      <c r="F343" s="940"/>
      <c r="G343" s="938"/>
      <c r="H343" s="939"/>
      <c r="I343" s="255" t="s">
        <v>601</v>
      </c>
      <c r="J343" s="479"/>
      <c r="K343" s="480"/>
      <c r="L343" s="481">
        <v>0.2</v>
      </c>
      <c r="M343" s="619"/>
      <c r="N343" s="611">
        <f>H342*L343</f>
        <v>0.16000000000000003</v>
      </c>
      <c r="O343" s="482"/>
      <c r="P343" s="480"/>
      <c r="Q343" s="481"/>
      <c r="R343" s="482"/>
      <c r="S343" s="480"/>
      <c r="T343" s="481"/>
      <c r="U343" s="482"/>
      <c r="V343" s="480"/>
      <c r="W343" s="483"/>
      <c r="X343" s="259">
        <f>SUM(J343:L343)*H342</f>
        <v>0.16000000000000003</v>
      </c>
      <c r="Y343" s="260">
        <f>SUM(O343:Q343)*H342</f>
        <v>0</v>
      </c>
      <c r="Z343" s="260">
        <f>SUM(R343:T343)*H342</f>
        <v>0</v>
      </c>
      <c r="AA343" s="260">
        <f>SUM(U343:W343)*H342</f>
        <v>0</v>
      </c>
      <c r="AB343" s="261">
        <f t="shared" si="15"/>
        <v>0.16000000000000003</v>
      </c>
      <c r="AC343" s="936"/>
      <c r="AD343" s="585" t="s">
        <v>559</v>
      </c>
      <c r="AE343" s="898"/>
    </row>
    <row r="344" spans="1:31" ht="24.95" customHeight="1" x14ac:dyDescent="0.2">
      <c r="A344" s="838"/>
      <c r="B344" s="971"/>
      <c r="C344" s="969"/>
      <c r="D344" s="944" t="s">
        <v>547</v>
      </c>
      <c r="E344" s="946" t="s">
        <v>548</v>
      </c>
      <c r="F344" s="946" t="s">
        <v>549</v>
      </c>
      <c r="G344" s="947" t="s">
        <v>1000</v>
      </c>
      <c r="H344" s="954">
        <v>0.4</v>
      </c>
      <c r="I344" s="288" t="s">
        <v>600</v>
      </c>
      <c r="J344" s="454"/>
      <c r="K344" s="455"/>
      <c r="L344" s="456">
        <v>0.25</v>
      </c>
      <c r="M344" s="610"/>
      <c r="N344" s="632"/>
      <c r="O344" s="457"/>
      <c r="P344" s="455"/>
      <c r="Q344" s="456">
        <v>0.5</v>
      </c>
      <c r="R344" s="457"/>
      <c r="S344" s="455"/>
      <c r="T344" s="456">
        <v>0.75</v>
      </c>
      <c r="U344" s="457"/>
      <c r="V344" s="460"/>
      <c r="W344" s="463">
        <v>1</v>
      </c>
      <c r="X344" s="216">
        <f>SUM(J344:L344)*H344</f>
        <v>0.1</v>
      </c>
      <c r="Y344" s="217">
        <f>SUM(O344:Q344)*H344</f>
        <v>0.2</v>
      </c>
      <c r="Z344" s="217">
        <f>SUM(R344:T344)*H344</f>
        <v>0.30000000000000004</v>
      </c>
      <c r="AA344" s="217">
        <f>SUM(U344:W344)*H344</f>
        <v>0.4</v>
      </c>
      <c r="AB344" s="218">
        <f t="shared" si="15"/>
        <v>0.4</v>
      </c>
      <c r="AC344" s="935" t="s">
        <v>255</v>
      </c>
      <c r="AD344" s="585" t="s">
        <v>559</v>
      </c>
      <c r="AE344" s="897">
        <v>48</v>
      </c>
    </row>
    <row r="345" spans="1:31" ht="24.95" customHeight="1" x14ac:dyDescent="0.2">
      <c r="A345" s="838"/>
      <c r="B345" s="971"/>
      <c r="C345" s="969"/>
      <c r="D345" s="945"/>
      <c r="E345" s="940"/>
      <c r="F345" s="940"/>
      <c r="G345" s="828"/>
      <c r="H345" s="937"/>
      <c r="I345" s="251" t="s">
        <v>601</v>
      </c>
      <c r="J345" s="474"/>
      <c r="K345" s="475"/>
      <c r="L345" s="476">
        <v>0.25</v>
      </c>
      <c r="M345" s="611"/>
      <c r="N345" s="633">
        <f>H344*L345</f>
        <v>0.1</v>
      </c>
      <c r="O345" s="477"/>
      <c r="P345" s="475"/>
      <c r="Q345" s="476"/>
      <c r="R345" s="477"/>
      <c r="S345" s="475"/>
      <c r="T345" s="476"/>
      <c r="U345" s="477"/>
      <c r="V345" s="475"/>
      <c r="W345" s="478"/>
      <c r="X345" s="252">
        <f>SUM(J345:L345)*H344</f>
        <v>0.1</v>
      </c>
      <c r="Y345" s="253">
        <f>SUM(O345:Q345)*H344</f>
        <v>0</v>
      </c>
      <c r="Z345" s="253">
        <f>SUM(R345:T345)*H344</f>
        <v>0</v>
      </c>
      <c r="AA345" s="253">
        <f>SUM(U345:W345)*H344</f>
        <v>0</v>
      </c>
      <c r="AB345" s="254">
        <f t="shared" si="15"/>
        <v>0.1</v>
      </c>
      <c r="AC345" s="936"/>
      <c r="AD345" s="585" t="s">
        <v>559</v>
      </c>
      <c r="AE345" s="898"/>
    </row>
    <row r="346" spans="1:31" ht="24.95" customHeight="1" x14ac:dyDescent="0.2">
      <c r="A346" s="838"/>
      <c r="B346" s="971"/>
      <c r="C346" s="969"/>
      <c r="D346" s="945"/>
      <c r="E346" s="940"/>
      <c r="F346" s="940"/>
      <c r="G346" s="828" t="s">
        <v>747</v>
      </c>
      <c r="H346" s="937">
        <v>0.2</v>
      </c>
      <c r="I346" s="289" t="s">
        <v>600</v>
      </c>
      <c r="J346" s="464"/>
      <c r="K346" s="465"/>
      <c r="L346" s="466">
        <v>0.25</v>
      </c>
      <c r="M346" s="613"/>
      <c r="N346" s="634"/>
      <c r="O346" s="467"/>
      <c r="P346" s="465"/>
      <c r="Q346" s="466">
        <v>0.5</v>
      </c>
      <c r="R346" s="467"/>
      <c r="S346" s="465"/>
      <c r="T346" s="466">
        <v>0.75</v>
      </c>
      <c r="U346" s="467"/>
      <c r="V346" s="465"/>
      <c r="W346" s="468">
        <v>1</v>
      </c>
      <c r="X346" s="219">
        <f>SUM(J346:L346)*H346</f>
        <v>0.05</v>
      </c>
      <c r="Y346" s="220">
        <f>SUM(O346:Q346)*H346</f>
        <v>0.1</v>
      </c>
      <c r="Z346" s="220">
        <f>SUM(R346:T346)*H346</f>
        <v>0.15000000000000002</v>
      </c>
      <c r="AA346" s="220">
        <f>SUM(U346:W346)*H346</f>
        <v>0.2</v>
      </c>
      <c r="AB346" s="221">
        <f t="shared" si="15"/>
        <v>0.2</v>
      </c>
      <c r="AC346" s="936"/>
      <c r="AD346" s="585" t="s">
        <v>559</v>
      </c>
      <c r="AE346" s="898"/>
    </row>
    <row r="347" spans="1:31" ht="24.95" customHeight="1" x14ac:dyDescent="0.2">
      <c r="A347" s="838"/>
      <c r="B347" s="971"/>
      <c r="C347" s="969"/>
      <c r="D347" s="945"/>
      <c r="E347" s="940"/>
      <c r="F347" s="940"/>
      <c r="G347" s="828"/>
      <c r="H347" s="937"/>
      <c r="I347" s="251" t="s">
        <v>601</v>
      </c>
      <c r="J347" s="474"/>
      <c r="K347" s="475"/>
      <c r="L347" s="476">
        <v>0.25</v>
      </c>
      <c r="M347" s="611"/>
      <c r="N347" s="633">
        <f>H346*L347</f>
        <v>0.05</v>
      </c>
      <c r="O347" s="477"/>
      <c r="P347" s="475"/>
      <c r="Q347" s="476"/>
      <c r="R347" s="477"/>
      <c r="S347" s="475"/>
      <c r="T347" s="476"/>
      <c r="U347" s="477"/>
      <c r="V347" s="475"/>
      <c r="W347" s="478"/>
      <c r="X347" s="252">
        <f>SUM(J347:L347)*H346</f>
        <v>0.05</v>
      </c>
      <c r="Y347" s="253">
        <f>SUM(O347:Q347)*H346</f>
        <v>0</v>
      </c>
      <c r="Z347" s="253">
        <f>SUM(R347:T347)*H346</f>
        <v>0</v>
      </c>
      <c r="AA347" s="253">
        <f>SUM(U347:W347)*H346</f>
        <v>0</v>
      </c>
      <c r="AB347" s="254">
        <f t="shared" si="15"/>
        <v>0.05</v>
      </c>
      <c r="AC347" s="936"/>
      <c r="AD347" s="585" t="s">
        <v>559</v>
      </c>
      <c r="AE347" s="898"/>
    </row>
    <row r="348" spans="1:31" ht="24.95" customHeight="1" x14ac:dyDescent="0.2">
      <c r="A348" s="838"/>
      <c r="B348" s="971"/>
      <c r="C348" s="969"/>
      <c r="D348" s="945"/>
      <c r="E348" s="940"/>
      <c r="F348" s="940"/>
      <c r="G348" s="828" t="s">
        <v>748</v>
      </c>
      <c r="H348" s="974">
        <v>0.4</v>
      </c>
      <c r="I348" s="289" t="s">
        <v>600</v>
      </c>
      <c r="J348" s="464"/>
      <c r="K348" s="465"/>
      <c r="L348" s="466">
        <v>0.25</v>
      </c>
      <c r="M348" s="613"/>
      <c r="N348" s="634"/>
      <c r="O348" s="467"/>
      <c r="P348" s="465"/>
      <c r="Q348" s="466">
        <v>0.5</v>
      </c>
      <c r="R348" s="467"/>
      <c r="S348" s="465"/>
      <c r="T348" s="466">
        <v>0.75</v>
      </c>
      <c r="U348" s="467"/>
      <c r="V348" s="465"/>
      <c r="W348" s="468">
        <v>1</v>
      </c>
      <c r="X348" s="219">
        <f>SUM(J348:L348)*H348</f>
        <v>0.1</v>
      </c>
      <c r="Y348" s="220">
        <f>SUM(O348:Q348)*H348</f>
        <v>0.2</v>
      </c>
      <c r="Z348" s="220">
        <f>SUM(R348:T348)*H348</f>
        <v>0.30000000000000004</v>
      </c>
      <c r="AA348" s="220">
        <f>SUM(U348:W348)*H348</f>
        <v>0.4</v>
      </c>
      <c r="AB348" s="221">
        <f t="shared" si="15"/>
        <v>0.4</v>
      </c>
      <c r="AC348" s="936"/>
      <c r="AD348" s="585" t="s">
        <v>559</v>
      </c>
      <c r="AE348" s="898"/>
    </row>
    <row r="349" spans="1:31" ht="24.95" customHeight="1" thickBot="1" x14ac:dyDescent="0.25">
      <c r="A349" s="838"/>
      <c r="B349" s="971"/>
      <c r="C349" s="969"/>
      <c r="D349" s="945"/>
      <c r="E349" s="940"/>
      <c r="F349" s="940"/>
      <c r="G349" s="938"/>
      <c r="H349" s="975"/>
      <c r="I349" s="255" t="s">
        <v>601</v>
      </c>
      <c r="J349" s="479"/>
      <c r="K349" s="480"/>
      <c r="L349" s="481">
        <v>0.25</v>
      </c>
      <c r="M349" s="631"/>
      <c r="N349" s="631">
        <f>H348*L349</f>
        <v>0.1</v>
      </c>
      <c r="O349" s="482"/>
      <c r="P349" s="480"/>
      <c r="Q349" s="481"/>
      <c r="R349" s="482"/>
      <c r="S349" s="480"/>
      <c r="T349" s="481"/>
      <c r="U349" s="482"/>
      <c r="V349" s="480"/>
      <c r="W349" s="483"/>
      <c r="X349" s="259">
        <f>SUM(J349:L349)*H348</f>
        <v>0.1</v>
      </c>
      <c r="Y349" s="260">
        <f>SUM(O349:Q349)*H348</f>
        <v>0</v>
      </c>
      <c r="Z349" s="260">
        <f>SUM(R349:T349)*H348</f>
        <v>0</v>
      </c>
      <c r="AA349" s="260">
        <f>SUM(U349:W349)*H348</f>
        <v>0</v>
      </c>
      <c r="AB349" s="261">
        <f t="shared" si="15"/>
        <v>0.1</v>
      </c>
      <c r="AC349" s="936"/>
      <c r="AD349" s="585" t="s">
        <v>559</v>
      </c>
      <c r="AE349" s="898"/>
    </row>
    <row r="350" spans="1:31" ht="24.95" customHeight="1" x14ac:dyDescent="0.2">
      <c r="A350" s="838"/>
      <c r="B350" s="971"/>
      <c r="C350" s="968" t="s">
        <v>24</v>
      </c>
      <c r="D350" s="944" t="s">
        <v>543</v>
      </c>
      <c r="E350" s="946" t="s">
        <v>544</v>
      </c>
      <c r="F350" s="946" t="s">
        <v>538</v>
      </c>
      <c r="G350" s="947" t="s">
        <v>1001</v>
      </c>
      <c r="H350" s="948">
        <v>0.15</v>
      </c>
      <c r="I350" s="226" t="s">
        <v>600</v>
      </c>
      <c r="J350" s="521"/>
      <c r="K350" s="460"/>
      <c r="L350" s="461">
        <v>1</v>
      </c>
      <c r="M350" s="612"/>
      <c r="N350" s="612"/>
      <c r="O350" s="462"/>
      <c r="P350" s="460"/>
      <c r="Q350" s="461">
        <v>1</v>
      </c>
      <c r="R350" s="462"/>
      <c r="S350" s="460"/>
      <c r="T350" s="461">
        <v>1</v>
      </c>
      <c r="U350" s="462"/>
      <c r="V350" s="460"/>
      <c r="W350" s="463">
        <v>1</v>
      </c>
      <c r="X350" s="216">
        <f>SUM(J350:L350)*H350</f>
        <v>0.15</v>
      </c>
      <c r="Y350" s="217">
        <f>SUM(O350:Q350)*H350</f>
        <v>0.15</v>
      </c>
      <c r="Z350" s="217">
        <f>SUM(R350:T350)*H350</f>
        <v>0.15</v>
      </c>
      <c r="AA350" s="217">
        <f>SUM(U350:W350)*H350</f>
        <v>0.15</v>
      </c>
      <c r="AB350" s="218">
        <f t="shared" si="15"/>
        <v>0.15</v>
      </c>
      <c r="AC350" s="935" t="s">
        <v>451</v>
      </c>
      <c r="AD350" s="584" t="s">
        <v>562</v>
      </c>
      <c r="AE350" s="897">
        <v>49</v>
      </c>
    </row>
    <row r="351" spans="1:31" ht="24.95" customHeight="1" x14ac:dyDescent="0.2">
      <c r="A351" s="838"/>
      <c r="B351" s="971"/>
      <c r="C351" s="969"/>
      <c r="D351" s="945"/>
      <c r="E351" s="940"/>
      <c r="F351" s="940"/>
      <c r="G351" s="828"/>
      <c r="H351" s="937"/>
      <c r="I351" s="251" t="s">
        <v>601</v>
      </c>
      <c r="J351" s="474"/>
      <c r="K351" s="475"/>
      <c r="L351" s="476">
        <v>1</v>
      </c>
      <c r="M351" s="611"/>
      <c r="N351" s="611">
        <f>H350*L351</f>
        <v>0.15</v>
      </c>
      <c r="O351" s="477"/>
      <c r="P351" s="475"/>
      <c r="Q351" s="476"/>
      <c r="R351" s="477"/>
      <c r="S351" s="475"/>
      <c r="T351" s="476"/>
      <c r="U351" s="477"/>
      <c r="V351" s="475"/>
      <c r="W351" s="478"/>
      <c r="X351" s="252">
        <f>SUM(J351:L351)*H350</f>
        <v>0.15</v>
      </c>
      <c r="Y351" s="253">
        <f>SUM(O351:Q351)*H350</f>
        <v>0</v>
      </c>
      <c r="Z351" s="253">
        <f>SUM(R351:T351)*H350</f>
        <v>0</v>
      </c>
      <c r="AA351" s="253">
        <f>SUM(U351:W351)*H350</f>
        <v>0</v>
      </c>
      <c r="AB351" s="254">
        <f t="shared" si="15"/>
        <v>0.15</v>
      </c>
      <c r="AC351" s="936"/>
      <c r="AD351" s="585" t="s">
        <v>562</v>
      </c>
      <c r="AE351" s="898"/>
    </row>
    <row r="352" spans="1:31" ht="24.95" customHeight="1" x14ac:dyDescent="0.2">
      <c r="A352" s="838"/>
      <c r="B352" s="971"/>
      <c r="C352" s="969"/>
      <c r="D352" s="945"/>
      <c r="E352" s="940"/>
      <c r="F352" s="940"/>
      <c r="G352" s="828" t="s">
        <v>750</v>
      </c>
      <c r="H352" s="937">
        <v>0.15</v>
      </c>
      <c r="I352" s="227" t="s">
        <v>600</v>
      </c>
      <c r="J352" s="464"/>
      <c r="K352" s="465"/>
      <c r="L352" s="466">
        <v>1</v>
      </c>
      <c r="M352" s="613"/>
      <c r="N352" s="613"/>
      <c r="O352" s="467"/>
      <c r="P352" s="465"/>
      <c r="Q352" s="466">
        <v>1</v>
      </c>
      <c r="R352" s="467"/>
      <c r="S352" s="465"/>
      <c r="T352" s="466">
        <v>1</v>
      </c>
      <c r="U352" s="467"/>
      <c r="V352" s="465"/>
      <c r="W352" s="468">
        <v>1</v>
      </c>
      <c r="X352" s="219">
        <f>SUM(J352:L352)*H352</f>
        <v>0.15</v>
      </c>
      <c r="Y352" s="220">
        <f>SUM(O352:Q352)*H352</f>
        <v>0.15</v>
      </c>
      <c r="Z352" s="220">
        <f>SUM(R352:T352)*H352</f>
        <v>0.15</v>
      </c>
      <c r="AA352" s="220">
        <f>SUM(U352:W352)*H352</f>
        <v>0.15</v>
      </c>
      <c r="AB352" s="221">
        <f t="shared" si="15"/>
        <v>0.15</v>
      </c>
      <c r="AC352" s="936"/>
      <c r="AD352" s="585" t="s">
        <v>562</v>
      </c>
      <c r="AE352" s="898"/>
    </row>
    <row r="353" spans="1:31" ht="24.95" customHeight="1" x14ac:dyDescent="0.2">
      <c r="A353" s="838"/>
      <c r="B353" s="971"/>
      <c r="C353" s="969"/>
      <c r="D353" s="945"/>
      <c r="E353" s="940"/>
      <c r="F353" s="940"/>
      <c r="G353" s="828"/>
      <c r="H353" s="937"/>
      <c r="I353" s="251" t="s">
        <v>601</v>
      </c>
      <c r="J353" s="474"/>
      <c r="K353" s="475"/>
      <c r="L353" s="476">
        <v>1</v>
      </c>
      <c r="M353" s="611"/>
      <c r="N353" s="611">
        <f>H352*L353</f>
        <v>0.15</v>
      </c>
      <c r="O353" s="477"/>
      <c r="P353" s="475"/>
      <c r="Q353" s="476"/>
      <c r="R353" s="477"/>
      <c r="S353" s="475"/>
      <c r="T353" s="476"/>
      <c r="U353" s="477"/>
      <c r="V353" s="475"/>
      <c r="W353" s="478"/>
      <c r="X353" s="252">
        <f>SUM(J353:L353)*H352</f>
        <v>0.15</v>
      </c>
      <c r="Y353" s="253">
        <f>SUM(O353:Q353)*H352</f>
        <v>0</v>
      </c>
      <c r="Z353" s="253">
        <f>SUM(R353:T353)*H352</f>
        <v>0</v>
      </c>
      <c r="AA353" s="253">
        <f>SUM(U353:W353)*H352</f>
        <v>0</v>
      </c>
      <c r="AB353" s="254">
        <f t="shared" si="15"/>
        <v>0.15</v>
      </c>
      <c r="AC353" s="936"/>
      <c r="AD353" s="585" t="s">
        <v>562</v>
      </c>
      <c r="AE353" s="898"/>
    </row>
    <row r="354" spans="1:31" ht="24.95" customHeight="1" x14ac:dyDescent="0.2">
      <c r="A354" s="838"/>
      <c r="B354" s="971"/>
      <c r="C354" s="969"/>
      <c r="D354" s="945"/>
      <c r="E354" s="940"/>
      <c r="F354" s="940"/>
      <c r="G354" s="828" t="s">
        <v>751</v>
      </c>
      <c r="H354" s="937">
        <v>0.3</v>
      </c>
      <c r="I354" s="227" t="s">
        <v>600</v>
      </c>
      <c r="J354" s="464"/>
      <c r="K354" s="465"/>
      <c r="L354" s="466">
        <v>0.15</v>
      </c>
      <c r="M354" s="613"/>
      <c r="N354" s="613"/>
      <c r="O354" s="467"/>
      <c r="P354" s="465"/>
      <c r="Q354" s="466">
        <v>1</v>
      </c>
      <c r="R354" s="467"/>
      <c r="S354" s="465"/>
      <c r="T354" s="466"/>
      <c r="U354" s="467"/>
      <c r="V354" s="465"/>
      <c r="W354" s="468">
        <v>1</v>
      </c>
      <c r="X354" s="219">
        <f>SUM(J354:L354)*H354</f>
        <v>4.4999999999999998E-2</v>
      </c>
      <c r="Y354" s="220">
        <f>SUM(O354:Q354)*H354</f>
        <v>0.3</v>
      </c>
      <c r="Z354" s="220">
        <f>SUM(R354:T354)*H354</f>
        <v>0</v>
      </c>
      <c r="AA354" s="220">
        <f>SUM(U354:W354)*H354</f>
        <v>0.3</v>
      </c>
      <c r="AB354" s="221">
        <f t="shared" si="15"/>
        <v>0.3</v>
      </c>
      <c r="AC354" s="936"/>
      <c r="AD354" s="585" t="s">
        <v>562</v>
      </c>
      <c r="AE354" s="898"/>
    </row>
    <row r="355" spans="1:31" ht="24.95" customHeight="1" x14ac:dyDescent="0.2">
      <c r="A355" s="838"/>
      <c r="B355" s="971"/>
      <c r="C355" s="969"/>
      <c r="D355" s="945"/>
      <c r="E355" s="940"/>
      <c r="F355" s="940"/>
      <c r="G355" s="828"/>
      <c r="H355" s="937"/>
      <c r="I355" s="251" t="s">
        <v>601</v>
      </c>
      <c r="J355" s="474"/>
      <c r="K355" s="475"/>
      <c r="L355" s="476">
        <v>0.15</v>
      </c>
      <c r="M355" s="611">
        <v>0</v>
      </c>
      <c r="N355" s="611">
        <f>H354*M355</f>
        <v>0</v>
      </c>
      <c r="O355" s="477"/>
      <c r="P355" s="475"/>
      <c r="Q355" s="476"/>
      <c r="R355" s="477"/>
      <c r="S355" s="475"/>
      <c r="T355" s="476"/>
      <c r="U355" s="477"/>
      <c r="V355" s="475"/>
      <c r="W355" s="478"/>
      <c r="X355" s="273">
        <f>SUM(J355:L355)*H354</f>
        <v>4.4999999999999998E-2</v>
      </c>
      <c r="Y355" s="274">
        <f>SUM(O355:Q355)*H354</f>
        <v>0</v>
      </c>
      <c r="Z355" s="274">
        <f>SUM(R355:T355)*H354</f>
        <v>0</v>
      </c>
      <c r="AA355" s="274">
        <f>SUM(U355:W355)*H354</f>
        <v>0</v>
      </c>
      <c r="AB355" s="275">
        <f t="shared" si="15"/>
        <v>4.4999999999999998E-2</v>
      </c>
      <c r="AC355" s="936"/>
      <c r="AD355" s="585" t="s">
        <v>562</v>
      </c>
      <c r="AE355" s="898"/>
    </row>
    <row r="356" spans="1:31" ht="24.95" customHeight="1" x14ac:dyDescent="0.2">
      <c r="A356" s="838"/>
      <c r="B356" s="971"/>
      <c r="C356" s="969"/>
      <c r="D356" s="945"/>
      <c r="E356" s="940"/>
      <c r="F356" s="940"/>
      <c r="G356" s="828" t="s">
        <v>752</v>
      </c>
      <c r="H356" s="937">
        <v>0.4</v>
      </c>
      <c r="I356" s="227" t="s">
        <v>600</v>
      </c>
      <c r="J356" s="464"/>
      <c r="K356" s="465"/>
      <c r="L356" s="466"/>
      <c r="M356" s="613"/>
      <c r="N356" s="613"/>
      <c r="O356" s="467"/>
      <c r="P356" s="465"/>
      <c r="Q356" s="466"/>
      <c r="R356" s="467"/>
      <c r="S356" s="465"/>
      <c r="T356" s="466">
        <v>0.5</v>
      </c>
      <c r="U356" s="467"/>
      <c r="V356" s="465"/>
      <c r="W356" s="468">
        <v>1</v>
      </c>
      <c r="X356" s="219">
        <f>SUM(J356:L356)*H356</f>
        <v>0</v>
      </c>
      <c r="Y356" s="220">
        <f>SUM(O356:Q356)*H356</f>
        <v>0</v>
      </c>
      <c r="Z356" s="220">
        <f>SUM(R356:T356)*H356</f>
        <v>0.2</v>
      </c>
      <c r="AA356" s="220">
        <f>SUM(U356:W356)*H356</f>
        <v>0.4</v>
      </c>
      <c r="AB356" s="221">
        <f t="shared" si="15"/>
        <v>0.4</v>
      </c>
      <c r="AC356" s="936"/>
      <c r="AD356" s="585" t="s">
        <v>562</v>
      </c>
      <c r="AE356" s="898"/>
    </row>
    <row r="357" spans="1:31" ht="24.95" customHeight="1" thickBot="1" x14ac:dyDescent="0.25">
      <c r="A357" s="838"/>
      <c r="B357" s="971"/>
      <c r="C357" s="969"/>
      <c r="D357" s="945"/>
      <c r="E357" s="940"/>
      <c r="F357" s="940"/>
      <c r="G357" s="938"/>
      <c r="H357" s="939"/>
      <c r="I357" s="255" t="s">
        <v>601</v>
      </c>
      <c r="J357" s="479"/>
      <c r="K357" s="480"/>
      <c r="L357" s="481"/>
      <c r="M357" s="614"/>
      <c r="N357" s="614" t="s">
        <v>1024</v>
      </c>
      <c r="O357" s="482"/>
      <c r="P357" s="480"/>
      <c r="Q357" s="481"/>
      <c r="R357" s="482"/>
      <c r="S357" s="480"/>
      <c r="T357" s="481"/>
      <c r="U357" s="482"/>
      <c r="V357" s="480"/>
      <c r="W357" s="483"/>
      <c r="X357" s="259">
        <f>SUM(J357:L357)*H356</f>
        <v>0</v>
      </c>
      <c r="Y357" s="260">
        <f>SUM(O357:Q357)*H356</f>
        <v>0</v>
      </c>
      <c r="Z357" s="260">
        <f>SUM(R357:T357)*H356</f>
        <v>0</v>
      </c>
      <c r="AA357" s="260">
        <f>SUM(U357:W357)*H356</f>
        <v>0</v>
      </c>
      <c r="AB357" s="261">
        <f t="shared" si="15"/>
        <v>0</v>
      </c>
      <c r="AC357" s="936"/>
      <c r="AD357" s="585" t="s">
        <v>562</v>
      </c>
      <c r="AE357" s="898"/>
    </row>
    <row r="358" spans="1:31" ht="24.95" customHeight="1" x14ac:dyDescent="0.2">
      <c r="A358" s="838"/>
      <c r="B358" s="971"/>
      <c r="C358" s="946" t="s">
        <v>167</v>
      </c>
      <c r="D358" s="966" t="s">
        <v>256</v>
      </c>
      <c r="E358" s="946" t="s">
        <v>257</v>
      </c>
      <c r="F358" s="946" t="s">
        <v>168</v>
      </c>
      <c r="G358" s="947" t="s">
        <v>953</v>
      </c>
      <c r="H358" s="954">
        <v>0.1</v>
      </c>
      <c r="I358" s="226" t="s">
        <v>600</v>
      </c>
      <c r="J358" s="459"/>
      <c r="K358" s="460"/>
      <c r="L358" s="461">
        <v>1</v>
      </c>
      <c r="M358" s="612"/>
      <c r="N358" s="612"/>
      <c r="O358" s="462"/>
      <c r="P358" s="460"/>
      <c r="Q358" s="461">
        <v>1</v>
      </c>
      <c r="R358" s="462"/>
      <c r="S358" s="460"/>
      <c r="T358" s="461">
        <v>1</v>
      </c>
      <c r="U358" s="462"/>
      <c r="V358" s="460"/>
      <c r="W358" s="463">
        <v>1</v>
      </c>
      <c r="X358" s="216">
        <f>SUM(J358:L358)*H358</f>
        <v>0.1</v>
      </c>
      <c r="Y358" s="217">
        <f>SUM(O358:Q358)*H358</f>
        <v>0.1</v>
      </c>
      <c r="Z358" s="217">
        <f>SUM(R358:T358)*H358</f>
        <v>0.1</v>
      </c>
      <c r="AA358" s="217">
        <f>SUM(U358:W358)*H358</f>
        <v>0.1</v>
      </c>
      <c r="AB358" s="218">
        <f t="shared" si="15"/>
        <v>0.1</v>
      </c>
      <c r="AC358" s="935" t="s">
        <v>48</v>
      </c>
      <c r="AD358" s="584" t="s">
        <v>558</v>
      </c>
      <c r="AE358" s="860">
        <v>50</v>
      </c>
    </row>
    <row r="359" spans="1:31" ht="24.95" customHeight="1" x14ac:dyDescent="0.2">
      <c r="A359" s="838"/>
      <c r="B359" s="971"/>
      <c r="C359" s="940"/>
      <c r="D359" s="967"/>
      <c r="E359" s="940"/>
      <c r="F359" s="940"/>
      <c r="G359" s="828"/>
      <c r="H359" s="937"/>
      <c r="I359" s="251" t="s">
        <v>601</v>
      </c>
      <c r="J359" s="474"/>
      <c r="K359" s="475"/>
      <c r="L359" s="476">
        <v>1</v>
      </c>
      <c r="M359" s="611"/>
      <c r="N359" s="611">
        <f>H358*L359</f>
        <v>0.1</v>
      </c>
      <c r="O359" s="477"/>
      <c r="P359" s="475"/>
      <c r="Q359" s="476"/>
      <c r="R359" s="477"/>
      <c r="S359" s="475"/>
      <c r="T359" s="476"/>
      <c r="U359" s="477"/>
      <c r="V359" s="475"/>
      <c r="W359" s="478"/>
      <c r="X359" s="252">
        <f>SUM(J359:L359)*H358</f>
        <v>0.1</v>
      </c>
      <c r="Y359" s="253">
        <f>SUM(O359:Q359)*H358</f>
        <v>0</v>
      </c>
      <c r="Z359" s="253">
        <f>SUM(R359:T359)*H358</f>
        <v>0</v>
      </c>
      <c r="AA359" s="253">
        <f>SUM(U359:W359)*H358</f>
        <v>0</v>
      </c>
      <c r="AB359" s="254">
        <f t="shared" si="15"/>
        <v>0.1</v>
      </c>
      <c r="AC359" s="936"/>
      <c r="AD359" s="585" t="s">
        <v>558</v>
      </c>
      <c r="AE359" s="861"/>
    </row>
    <row r="360" spans="1:31" ht="24.95" customHeight="1" x14ac:dyDescent="0.2">
      <c r="A360" s="838"/>
      <c r="B360" s="971"/>
      <c r="C360" s="940"/>
      <c r="D360" s="967"/>
      <c r="E360" s="940"/>
      <c r="F360" s="940"/>
      <c r="G360" s="828" t="s">
        <v>749</v>
      </c>
      <c r="H360" s="937">
        <v>0.3</v>
      </c>
      <c r="I360" s="227" t="s">
        <v>600</v>
      </c>
      <c r="J360" s="464"/>
      <c r="K360" s="465"/>
      <c r="L360" s="466">
        <v>0.9</v>
      </c>
      <c r="M360" s="613"/>
      <c r="N360" s="613"/>
      <c r="O360" s="467"/>
      <c r="P360" s="465"/>
      <c r="Q360" s="466">
        <v>1</v>
      </c>
      <c r="R360" s="467"/>
      <c r="S360" s="465"/>
      <c r="T360" s="466">
        <v>1</v>
      </c>
      <c r="U360" s="467"/>
      <c r="V360" s="465"/>
      <c r="W360" s="468">
        <v>1</v>
      </c>
      <c r="X360" s="219">
        <f>SUM(J360:L360)*H360</f>
        <v>0.27</v>
      </c>
      <c r="Y360" s="220">
        <f>SUM(O360:Q360)*H360</f>
        <v>0.3</v>
      </c>
      <c r="Z360" s="220">
        <f>SUM(R360:T360)*H360</f>
        <v>0.3</v>
      </c>
      <c r="AA360" s="220">
        <f>SUM(U360:W360)*H360</f>
        <v>0.3</v>
      </c>
      <c r="AB360" s="221">
        <f t="shared" si="15"/>
        <v>0.3</v>
      </c>
      <c r="AC360" s="936"/>
      <c r="AD360" s="585" t="s">
        <v>558</v>
      </c>
      <c r="AE360" s="861"/>
    </row>
    <row r="361" spans="1:31" ht="24.95" customHeight="1" x14ac:dyDescent="0.2">
      <c r="A361" s="838"/>
      <c r="B361" s="971"/>
      <c r="C361" s="940"/>
      <c r="D361" s="967"/>
      <c r="E361" s="940"/>
      <c r="F361" s="940"/>
      <c r="G361" s="828"/>
      <c r="H361" s="937"/>
      <c r="I361" s="251" t="s">
        <v>601</v>
      </c>
      <c r="J361" s="474"/>
      <c r="K361" s="475"/>
      <c r="L361" s="476">
        <v>0.4</v>
      </c>
      <c r="M361" s="611"/>
      <c r="N361" s="611">
        <f>H360*L361</f>
        <v>0.12</v>
      </c>
      <c r="O361" s="477"/>
      <c r="P361" s="475"/>
      <c r="Q361" s="476"/>
      <c r="R361" s="477"/>
      <c r="S361" s="475"/>
      <c r="T361" s="476"/>
      <c r="U361" s="477"/>
      <c r="V361" s="475"/>
      <c r="W361" s="478"/>
      <c r="X361" s="252">
        <f>SUM(J361:L361)*H360</f>
        <v>0.12</v>
      </c>
      <c r="Y361" s="253">
        <f>SUM(O361:Q361)*H360</f>
        <v>0</v>
      </c>
      <c r="Z361" s="253">
        <f>SUM(R361:T361)*H360</f>
        <v>0</v>
      </c>
      <c r="AA361" s="253">
        <f>SUM(U361:W361)*H360</f>
        <v>0</v>
      </c>
      <c r="AB361" s="254">
        <f t="shared" si="15"/>
        <v>0.12</v>
      </c>
      <c r="AC361" s="936"/>
      <c r="AD361" s="585" t="s">
        <v>558</v>
      </c>
      <c r="AE361" s="861"/>
    </row>
    <row r="362" spans="1:31" ht="24.95" customHeight="1" x14ac:dyDescent="0.2">
      <c r="A362" s="838"/>
      <c r="B362" s="971"/>
      <c r="C362" s="940"/>
      <c r="D362" s="967"/>
      <c r="E362" s="940"/>
      <c r="F362" s="940"/>
      <c r="G362" s="828" t="s">
        <v>744</v>
      </c>
      <c r="H362" s="937">
        <v>0.6</v>
      </c>
      <c r="I362" s="227" t="s">
        <v>600</v>
      </c>
      <c r="J362" s="464"/>
      <c r="K362" s="465"/>
      <c r="L362" s="466">
        <v>0.05</v>
      </c>
      <c r="M362" s="613"/>
      <c r="N362" s="613"/>
      <c r="O362" s="467">
        <v>0.22009999999999999</v>
      </c>
      <c r="P362" s="465"/>
      <c r="Q362" s="466">
        <v>0.4</v>
      </c>
      <c r="R362" s="467"/>
      <c r="S362" s="465"/>
      <c r="T362" s="466">
        <v>0.75</v>
      </c>
      <c r="U362" s="467"/>
      <c r="V362" s="465"/>
      <c r="W362" s="468">
        <v>1</v>
      </c>
      <c r="X362" s="219">
        <f>SUM(J362:L362)*H362</f>
        <v>0.03</v>
      </c>
      <c r="Y362" s="220">
        <f>SUM(O362:Q362)*H362</f>
        <v>0.37206</v>
      </c>
      <c r="Z362" s="220">
        <f>SUM(R362:T362)*H362</f>
        <v>0.44999999999999996</v>
      </c>
      <c r="AA362" s="220">
        <f>SUM(U362:W362)*H362</f>
        <v>0.6</v>
      </c>
      <c r="AB362" s="221">
        <f t="shared" si="15"/>
        <v>0.6</v>
      </c>
      <c r="AC362" s="936"/>
      <c r="AD362" s="585" t="s">
        <v>558</v>
      </c>
      <c r="AE362" s="861"/>
    </row>
    <row r="363" spans="1:31" ht="24.95" customHeight="1" thickBot="1" x14ac:dyDescent="0.25">
      <c r="A363" s="838"/>
      <c r="B363" s="971"/>
      <c r="C363" s="940"/>
      <c r="D363" s="967"/>
      <c r="E363" s="940"/>
      <c r="F363" s="940"/>
      <c r="G363" s="938"/>
      <c r="H363" s="939"/>
      <c r="I363" s="255" t="s">
        <v>601</v>
      </c>
      <c r="J363" s="479"/>
      <c r="K363" s="480"/>
      <c r="L363" s="481">
        <v>4.99E-2</v>
      </c>
      <c r="M363" s="631"/>
      <c r="N363" s="622">
        <f>H362*L363</f>
        <v>2.9939999999999998E-2</v>
      </c>
      <c r="O363" s="482"/>
      <c r="P363" s="480"/>
      <c r="Q363" s="481"/>
      <c r="R363" s="482"/>
      <c r="S363" s="480"/>
      <c r="T363" s="481"/>
      <c r="U363" s="482"/>
      <c r="V363" s="480"/>
      <c r="W363" s="483"/>
      <c r="X363" s="259">
        <f>SUM(J363:L363)*H362</f>
        <v>2.9939999999999998E-2</v>
      </c>
      <c r="Y363" s="260">
        <f>SUM(O363:Q363)*H362</f>
        <v>0</v>
      </c>
      <c r="Z363" s="260">
        <f>SUM(R363:T363)*H362</f>
        <v>0</v>
      </c>
      <c r="AA363" s="260">
        <f>SUM(U363:W363)*H362</f>
        <v>0</v>
      </c>
      <c r="AB363" s="261">
        <f t="shared" si="15"/>
        <v>2.9939999999999998E-2</v>
      </c>
      <c r="AC363" s="936"/>
      <c r="AD363" s="585" t="s">
        <v>558</v>
      </c>
      <c r="AE363" s="861"/>
    </row>
    <row r="364" spans="1:31" ht="24.95" customHeight="1" x14ac:dyDescent="0.2">
      <c r="A364" s="838"/>
      <c r="B364" s="971"/>
      <c r="C364" s="940"/>
      <c r="D364" s="967"/>
      <c r="E364" s="940"/>
      <c r="F364" s="940"/>
      <c r="G364" s="947" t="s">
        <v>954</v>
      </c>
      <c r="H364" s="948">
        <v>0.1</v>
      </c>
      <c r="I364" s="226" t="s">
        <v>600</v>
      </c>
      <c r="J364" s="459"/>
      <c r="K364" s="460"/>
      <c r="L364" s="461">
        <v>1</v>
      </c>
      <c r="M364" s="612"/>
      <c r="N364" s="612"/>
      <c r="O364" s="462"/>
      <c r="P364" s="460"/>
      <c r="Q364" s="461">
        <v>1</v>
      </c>
      <c r="R364" s="462"/>
      <c r="S364" s="460"/>
      <c r="T364" s="461">
        <v>1</v>
      </c>
      <c r="U364" s="462"/>
      <c r="V364" s="460"/>
      <c r="W364" s="463">
        <v>1</v>
      </c>
      <c r="X364" s="216">
        <f>SUM(J364:L364)*H364</f>
        <v>0.1</v>
      </c>
      <c r="Y364" s="217">
        <f>SUM(O364:Q364)*H364</f>
        <v>0.1</v>
      </c>
      <c r="Z364" s="217">
        <f>SUM(R364:T364)*H364</f>
        <v>0.1</v>
      </c>
      <c r="AA364" s="217">
        <f>SUM(U364:W364)*H364</f>
        <v>0.1</v>
      </c>
      <c r="AB364" s="218">
        <f t="shared" si="15"/>
        <v>0.1</v>
      </c>
      <c r="AC364" s="935" t="s">
        <v>48</v>
      </c>
      <c r="AD364" s="585" t="s">
        <v>558</v>
      </c>
      <c r="AE364" s="861"/>
    </row>
    <row r="365" spans="1:31" ht="24.95" customHeight="1" x14ac:dyDescent="0.2">
      <c r="A365" s="838"/>
      <c r="B365" s="971"/>
      <c r="C365" s="940"/>
      <c r="D365" s="967"/>
      <c r="E365" s="940"/>
      <c r="F365" s="940"/>
      <c r="G365" s="828"/>
      <c r="H365" s="937"/>
      <c r="I365" s="251" t="s">
        <v>601</v>
      </c>
      <c r="J365" s="474"/>
      <c r="K365" s="475"/>
      <c r="L365" s="476">
        <v>1</v>
      </c>
      <c r="M365" s="611"/>
      <c r="N365" s="611">
        <f>H364*L365</f>
        <v>0.1</v>
      </c>
      <c r="O365" s="477"/>
      <c r="P365" s="475"/>
      <c r="Q365" s="476"/>
      <c r="R365" s="477"/>
      <c r="S365" s="475"/>
      <c r="T365" s="476"/>
      <c r="U365" s="477"/>
      <c r="V365" s="475"/>
      <c r="W365" s="478"/>
      <c r="X365" s="252">
        <f>SUM(J365:L365)*H364</f>
        <v>0.1</v>
      </c>
      <c r="Y365" s="253">
        <f>SUM(O365:Q365)*H364</f>
        <v>0</v>
      </c>
      <c r="Z365" s="253">
        <f>SUM(R365:T365)*H364</f>
        <v>0</v>
      </c>
      <c r="AA365" s="253">
        <f>SUM(U365:W365)*H364</f>
        <v>0</v>
      </c>
      <c r="AB365" s="254">
        <f t="shared" si="15"/>
        <v>0.1</v>
      </c>
      <c r="AC365" s="936"/>
      <c r="AD365" s="585" t="s">
        <v>558</v>
      </c>
      <c r="AE365" s="861"/>
    </row>
    <row r="366" spans="1:31" ht="24.95" customHeight="1" x14ac:dyDescent="0.2">
      <c r="A366" s="838"/>
      <c r="B366" s="971"/>
      <c r="C366" s="940"/>
      <c r="D366" s="967"/>
      <c r="E366" s="940"/>
      <c r="F366" s="940"/>
      <c r="G366" s="828" t="s">
        <v>749</v>
      </c>
      <c r="H366" s="937">
        <v>0.3</v>
      </c>
      <c r="I366" s="227" t="s">
        <v>600</v>
      </c>
      <c r="J366" s="464"/>
      <c r="K366" s="465"/>
      <c r="L366" s="466">
        <v>0.9</v>
      </c>
      <c r="M366" s="613"/>
      <c r="N366" s="613"/>
      <c r="O366" s="467"/>
      <c r="P366" s="465"/>
      <c r="Q366" s="466">
        <v>1</v>
      </c>
      <c r="R366" s="467"/>
      <c r="S366" s="465"/>
      <c r="T366" s="466">
        <v>1</v>
      </c>
      <c r="U366" s="467"/>
      <c r="V366" s="465"/>
      <c r="W366" s="468">
        <v>1</v>
      </c>
      <c r="X366" s="219">
        <f>SUM(J366:L366)*H366</f>
        <v>0.27</v>
      </c>
      <c r="Y366" s="220">
        <f>SUM(O366:Q366)*H366</f>
        <v>0.3</v>
      </c>
      <c r="Z366" s="220">
        <f>SUM(R366:T366)*H366</f>
        <v>0.3</v>
      </c>
      <c r="AA366" s="220">
        <f>SUM(U366:W366)*H366</f>
        <v>0.3</v>
      </c>
      <c r="AB366" s="221">
        <f t="shared" si="15"/>
        <v>0.3</v>
      </c>
      <c r="AC366" s="936"/>
      <c r="AD366" s="585" t="s">
        <v>558</v>
      </c>
      <c r="AE366" s="861"/>
    </row>
    <row r="367" spans="1:31" ht="24.95" customHeight="1" x14ac:dyDescent="0.2">
      <c r="A367" s="838"/>
      <c r="B367" s="971"/>
      <c r="C367" s="940"/>
      <c r="D367" s="967"/>
      <c r="E367" s="940"/>
      <c r="F367" s="940"/>
      <c r="G367" s="828"/>
      <c r="H367" s="937"/>
      <c r="I367" s="251" t="s">
        <v>601</v>
      </c>
      <c r="J367" s="474"/>
      <c r="K367" s="475"/>
      <c r="L367" s="476">
        <v>0.4</v>
      </c>
      <c r="M367" s="611"/>
      <c r="N367" s="611">
        <f>H366*L367</f>
        <v>0.12</v>
      </c>
      <c r="O367" s="477"/>
      <c r="P367" s="475"/>
      <c r="Q367" s="476"/>
      <c r="R367" s="477"/>
      <c r="S367" s="475"/>
      <c r="T367" s="476"/>
      <c r="U367" s="477"/>
      <c r="V367" s="475"/>
      <c r="W367" s="478"/>
      <c r="X367" s="252">
        <f>SUM(J367:L367)*H366</f>
        <v>0.12</v>
      </c>
      <c r="Y367" s="253">
        <f>SUM(O367:Q367)*H366</f>
        <v>0</v>
      </c>
      <c r="Z367" s="253">
        <f>SUM(R367:T367)*H366</f>
        <v>0</v>
      </c>
      <c r="AA367" s="253">
        <f>SUM(U367:W367)*H366</f>
        <v>0</v>
      </c>
      <c r="AB367" s="254">
        <f t="shared" si="15"/>
        <v>0.12</v>
      </c>
      <c r="AC367" s="936"/>
      <c r="AD367" s="585" t="s">
        <v>558</v>
      </c>
      <c r="AE367" s="861"/>
    </row>
    <row r="368" spans="1:31" ht="24.95" customHeight="1" x14ac:dyDescent="0.2">
      <c r="A368" s="838"/>
      <c r="B368" s="971"/>
      <c r="C368" s="940"/>
      <c r="D368" s="967"/>
      <c r="E368" s="940"/>
      <c r="F368" s="940"/>
      <c r="G368" s="828" t="s">
        <v>744</v>
      </c>
      <c r="H368" s="937">
        <v>0.6</v>
      </c>
      <c r="I368" s="227" t="s">
        <v>600</v>
      </c>
      <c r="J368" s="464"/>
      <c r="K368" s="465"/>
      <c r="L368" s="466">
        <v>0.05</v>
      </c>
      <c r="M368" s="613"/>
      <c r="N368" s="613"/>
      <c r="O368" s="467">
        <v>0.22009999999999999</v>
      </c>
      <c r="P368" s="465"/>
      <c r="Q368" s="466">
        <v>0.25</v>
      </c>
      <c r="R368" s="467"/>
      <c r="S368" s="465"/>
      <c r="T368" s="466">
        <v>0.75</v>
      </c>
      <c r="U368" s="467"/>
      <c r="V368" s="465"/>
      <c r="W368" s="468">
        <v>1</v>
      </c>
      <c r="X368" s="219">
        <f>SUM(J368:L368)*H368</f>
        <v>0.03</v>
      </c>
      <c r="Y368" s="220">
        <f>SUM(O368:Q368)*H368</f>
        <v>0.28205999999999998</v>
      </c>
      <c r="Z368" s="220">
        <f>SUM(R368:T368)*H368</f>
        <v>0.44999999999999996</v>
      </c>
      <c r="AA368" s="220">
        <f>SUM(U368:W368)*H368</f>
        <v>0.6</v>
      </c>
      <c r="AB368" s="221">
        <f t="shared" si="15"/>
        <v>0.6</v>
      </c>
      <c r="AC368" s="936"/>
      <c r="AD368" s="585" t="s">
        <v>558</v>
      </c>
      <c r="AE368" s="861"/>
    </row>
    <row r="369" spans="1:31" ht="24.95" customHeight="1" thickBot="1" x14ac:dyDescent="0.25">
      <c r="A369" s="838"/>
      <c r="B369" s="971"/>
      <c r="C369" s="940"/>
      <c r="D369" s="967"/>
      <c r="E369" s="940"/>
      <c r="F369" s="940"/>
      <c r="G369" s="938"/>
      <c r="H369" s="939"/>
      <c r="I369" s="255" t="s">
        <v>601</v>
      </c>
      <c r="J369" s="479"/>
      <c r="K369" s="480"/>
      <c r="L369" s="481">
        <v>7.5200000000000003E-2</v>
      </c>
      <c r="M369" s="631"/>
      <c r="N369" s="622">
        <f>H368*L369</f>
        <v>4.512E-2</v>
      </c>
      <c r="O369" s="482"/>
      <c r="P369" s="480"/>
      <c r="Q369" s="481"/>
      <c r="R369" s="482"/>
      <c r="S369" s="480"/>
      <c r="T369" s="481"/>
      <c r="U369" s="482"/>
      <c r="V369" s="480"/>
      <c r="W369" s="483"/>
      <c r="X369" s="259">
        <f>SUM(J369:L369)*H368</f>
        <v>4.512E-2</v>
      </c>
      <c r="Y369" s="260">
        <f>SUM(O369:Q369)*H368</f>
        <v>0</v>
      </c>
      <c r="Z369" s="260">
        <f>SUM(R369:T369)*H368</f>
        <v>0</v>
      </c>
      <c r="AA369" s="260">
        <f>SUM(U369:W369)*H368</f>
        <v>0</v>
      </c>
      <c r="AB369" s="261">
        <f t="shared" si="15"/>
        <v>4.512E-2</v>
      </c>
      <c r="AC369" s="936"/>
      <c r="AD369" s="585" t="s">
        <v>558</v>
      </c>
      <c r="AE369" s="861"/>
    </row>
    <row r="370" spans="1:31" ht="24.95" customHeight="1" x14ac:dyDescent="0.2">
      <c r="A370" s="838"/>
      <c r="B370" s="971"/>
      <c r="C370" s="940"/>
      <c r="D370" s="967"/>
      <c r="E370" s="940"/>
      <c r="F370" s="940"/>
      <c r="G370" s="947" t="s">
        <v>955</v>
      </c>
      <c r="H370" s="948">
        <v>0.1</v>
      </c>
      <c r="I370" s="226" t="s">
        <v>600</v>
      </c>
      <c r="J370" s="459"/>
      <c r="K370" s="460"/>
      <c r="L370" s="461">
        <v>0.5</v>
      </c>
      <c r="M370" s="612"/>
      <c r="N370" s="612"/>
      <c r="O370" s="462"/>
      <c r="P370" s="460"/>
      <c r="Q370" s="461">
        <v>1</v>
      </c>
      <c r="R370" s="462"/>
      <c r="S370" s="460"/>
      <c r="T370" s="461">
        <v>1</v>
      </c>
      <c r="U370" s="462"/>
      <c r="V370" s="460"/>
      <c r="W370" s="463">
        <v>1</v>
      </c>
      <c r="X370" s="216">
        <f>SUM(J370:L370)*H370</f>
        <v>0.05</v>
      </c>
      <c r="Y370" s="217">
        <f>SUM(O370:Q370)*H370</f>
        <v>0.1</v>
      </c>
      <c r="Z370" s="217">
        <f>SUM(R370:T370)*H370</f>
        <v>0.1</v>
      </c>
      <c r="AA370" s="217">
        <f>SUM(U370:W370)*H370</f>
        <v>0.1</v>
      </c>
      <c r="AB370" s="218">
        <f t="shared" si="15"/>
        <v>0.1</v>
      </c>
      <c r="AC370" s="935" t="s">
        <v>48</v>
      </c>
      <c r="AD370" s="585" t="s">
        <v>558</v>
      </c>
      <c r="AE370" s="861"/>
    </row>
    <row r="371" spans="1:31" ht="24.95" customHeight="1" x14ac:dyDescent="0.2">
      <c r="A371" s="838"/>
      <c r="B371" s="971"/>
      <c r="C371" s="940"/>
      <c r="D371" s="967"/>
      <c r="E371" s="940"/>
      <c r="F371" s="940"/>
      <c r="G371" s="828"/>
      <c r="H371" s="937"/>
      <c r="I371" s="251" t="s">
        <v>601</v>
      </c>
      <c r="J371" s="474"/>
      <c r="K371" s="475"/>
      <c r="L371" s="476">
        <v>0.5</v>
      </c>
      <c r="M371" s="611"/>
      <c r="N371" s="611">
        <f>H370*L371</f>
        <v>0.05</v>
      </c>
      <c r="O371" s="477"/>
      <c r="P371" s="475"/>
      <c r="Q371" s="476"/>
      <c r="R371" s="477"/>
      <c r="S371" s="475"/>
      <c r="T371" s="476"/>
      <c r="U371" s="477"/>
      <c r="V371" s="475"/>
      <c r="W371" s="478"/>
      <c r="X371" s="252">
        <f>SUM(J371:L371)*H370</f>
        <v>0.05</v>
      </c>
      <c r="Y371" s="253">
        <f>SUM(O371:Q371)*H370</f>
        <v>0</v>
      </c>
      <c r="Z371" s="253">
        <f>SUM(R371:T371)*H370</f>
        <v>0</v>
      </c>
      <c r="AA371" s="253">
        <f>SUM(U371:W371)*H370</f>
        <v>0</v>
      </c>
      <c r="AB371" s="254">
        <f t="shared" si="15"/>
        <v>0.05</v>
      </c>
      <c r="AC371" s="936"/>
      <c r="AD371" s="585" t="s">
        <v>558</v>
      </c>
      <c r="AE371" s="861"/>
    </row>
    <row r="372" spans="1:31" ht="24.95" customHeight="1" x14ac:dyDescent="0.2">
      <c r="A372" s="838"/>
      <c r="B372" s="971"/>
      <c r="C372" s="940"/>
      <c r="D372" s="967"/>
      <c r="E372" s="940"/>
      <c r="F372" s="940"/>
      <c r="G372" s="828" t="s">
        <v>749</v>
      </c>
      <c r="H372" s="937">
        <v>0.3</v>
      </c>
      <c r="I372" s="227" t="s">
        <v>600</v>
      </c>
      <c r="J372" s="464"/>
      <c r="K372" s="465"/>
      <c r="L372" s="466">
        <v>0.8</v>
      </c>
      <c r="M372" s="613"/>
      <c r="N372" s="613"/>
      <c r="O372" s="467"/>
      <c r="P372" s="465"/>
      <c r="Q372" s="466">
        <v>1</v>
      </c>
      <c r="R372" s="467"/>
      <c r="S372" s="465"/>
      <c r="T372" s="466">
        <v>1</v>
      </c>
      <c r="U372" s="467"/>
      <c r="V372" s="465"/>
      <c r="W372" s="468">
        <v>1</v>
      </c>
      <c r="X372" s="219">
        <f>SUM(J372:L372)*H372</f>
        <v>0.24</v>
      </c>
      <c r="Y372" s="220">
        <f>SUM(O372:Q372)*H372</f>
        <v>0.3</v>
      </c>
      <c r="Z372" s="220">
        <f>SUM(R372:T372)*H372</f>
        <v>0.3</v>
      </c>
      <c r="AA372" s="220">
        <f>SUM(U372:W372)*H372</f>
        <v>0.3</v>
      </c>
      <c r="AB372" s="221">
        <f t="shared" si="15"/>
        <v>0.3</v>
      </c>
      <c r="AC372" s="936"/>
      <c r="AD372" s="585" t="s">
        <v>558</v>
      </c>
      <c r="AE372" s="861"/>
    </row>
    <row r="373" spans="1:31" ht="24.95" customHeight="1" x14ac:dyDescent="0.2">
      <c r="A373" s="838"/>
      <c r="B373" s="971"/>
      <c r="C373" s="940"/>
      <c r="D373" s="967"/>
      <c r="E373" s="940"/>
      <c r="F373" s="940"/>
      <c r="G373" s="828"/>
      <c r="H373" s="937"/>
      <c r="I373" s="251" t="s">
        <v>601</v>
      </c>
      <c r="J373" s="474"/>
      <c r="K373" s="475"/>
      <c r="L373" s="476">
        <v>0.4</v>
      </c>
      <c r="M373" s="611"/>
      <c r="N373" s="611">
        <f>H372*L373</f>
        <v>0.12</v>
      </c>
      <c r="O373" s="477"/>
      <c r="P373" s="475"/>
      <c r="Q373" s="476"/>
      <c r="R373" s="477"/>
      <c r="S373" s="475"/>
      <c r="T373" s="476"/>
      <c r="U373" s="477"/>
      <c r="V373" s="475"/>
      <c r="W373" s="478"/>
      <c r="X373" s="252">
        <f>SUM(J373:L373)*H372</f>
        <v>0.12</v>
      </c>
      <c r="Y373" s="253">
        <f>SUM(O373:Q373)*H372</f>
        <v>0</v>
      </c>
      <c r="Z373" s="253">
        <f>SUM(R373:T373)*H372</f>
        <v>0</v>
      </c>
      <c r="AA373" s="253">
        <f>SUM(U373:W373)*H372</f>
        <v>0</v>
      </c>
      <c r="AB373" s="254">
        <f t="shared" si="15"/>
        <v>0.12</v>
      </c>
      <c r="AC373" s="936"/>
      <c r="AD373" s="585" t="s">
        <v>558</v>
      </c>
      <c r="AE373" s="861"/>
    </row>
    <row r="374" spans="1:31" ht="24.95" customHeight="1" x14ac:dyDescent="0.2">
      <c r="A374" s="838"/>
      <c r="B374" s="971"/>
      <c r="C374" s="940"/>
      <c r="D374" s="967"/>
      <c r="E374" s="940"/>
      <c r="F374" s="940"/>
      <c r="G374" s="828" t="s">
        <v>744</v>
      </c>
      <c r="H374" s="937">
        <v>0.6</v>
      </c>
      <c r="I374" s="227" t="s">
        <v>600</v>
      </c>
      <c r="J374" s="464"/>
      <c r="K374" s="465"/>
      <c r="L374" s="466">
        <v>0.05</v>
      </c>
      <c r="M374" s="613"/>
      <c r="N374" s="613"/>
      <c r="O374" s="467">
        <v>0.28399999999999997</v>
      </c>
      <c r="P374" s="465"/>
      <c r="Q374" s="466">
        <v>0.4</v>
      </c>
      <c r="R374" s="467"/>
      <c r="S374" s="465"/>
      <c r="T374" s="466">
        <v>0.75</v>
      </c>
      <c r="U374" s="467"/>
      <c r="V374" s="465"/>
      <c r="W374" s="468">
        <v>1</v>
      </c>
      <c r="X374" s="219">
        <f>SUM(J374:L374)*H374</f>
        <v>0.03</v>
      </c>
      <c r="Y374" s="220">
        <f>SUM(O374:Q374)*H374</f>
        <v>0.41039999999999993</v>
      </c>
      <c r="Z374" s="220">
        <f>SUM(R374:T374)*H374</f>
        <v>0.44999999999999996</v>
      </c>
      <c r="AA374" s="220">
        <f>SUM(U374:W374)*H374</f>
        <v>0.6</v>
      </c>
      <c r="AB374" s="221">
        <f t="shared" si="15"/>
        <v>0.6</v>
      </c>
      <c r="AC374" s="936"/>
      <c r="AD374" s="585" t="s">
        <v>558</v>
      </c>
      <c r="AE374" s="861"/>
    </row>
    <row r="375" spans="1:31" ht="24.95" customHeight="1" thickBot="1" x14ac:dyDescent="0.25">
      <c r="A375" s="838"/>
      <c r="B375" s="971"/>
      <c r="C375" s="940"/>
      <c r="D375" s="967"/>
      <c r="E375" s="940"/>
      <c r="F375" s="940"/>
      <c r="G375" s="938"/>
      <c r="H375" s="939"/>
      <c r="I375" s="255" t="s">
        <v>601</v>
      </c>
      <c r="J375" s="479"/>
      <c r="K375" s="480"/>
      <c r="L375" s="481">
        <v>0.66449999999999998</v>
      </c>
      <c r="M375" s="631"/>
      <c r="N375" s="622">
        <f>H374*L375</f>
        <v>0.3987</v>
      </c>
      <c r="O375" s="482"/>
      <c r="P375" s="480"/>
      <c r="Q375" s="481"/>
      <c r="R375" s="482"/>
      <c r="S375" s="480"/>
      <c r="T375" s="481"/>
      <c r="U375" s="482"/>
      <c r="V375" s="480"/>
      <c r="W375" s="483"/>
      <c r="X375" s="259">
        <f>SUM(J375:L375)*H374</f>
        <v>0.3987</v>
      </c>
      <c r="Y375" s="260">
        <f>SUM(O375:Q375)*H374</f>
        <v>0</v>
      </c>
      <c r="Z375" s="260">
        <f>SUM(R375:T375)*H374</f>
        <v>0</v>
      </c>
      <c r="AA375" s="260">
        <f>SUM(U375:W375)*H374</f>
        <v>0</v>
      </c>
      <c r="AB375" s="261">
        <f t="shared" si="15"/>
        <v>0.3987</v>
      </c>
      <c r="AC375" s="936"/>
      <c r="AD375" s="585" t="s">
        <v>558</v>
      </c>
      <c r="AE375" s="861"/>
    </row>
    <row r="376" spans="1:31" ht="24.95" customHeight="1" x14ac:dyDescent="0.2">
      <c r="A376" s="838"/>
      <c r="B376" s="971"/>
      <c r="C376" s="940"/>
      <c r="D376" s="967"/>
      <c r="E376" s="940"/>
      <c r="F376" s="940"/>
      <c r="G376" s="947" t="s">
        <v>946</v>
      </c>
      <c r="H376" s="948">
        <v>0.1</v>
      </c>
      <c r="I376" s="226" t="s">
        <v>600</v>
      </c>
      <c r="J376" s="459"/>
      <c r="K376" s="460"/>
      <c r="L376" s="461">
        <v>1</v>
      </c>
      <c r="M376" s="612"/>
      <c r="N376" s="612"/>
      <c r="O376" s="462"/>
      <c r="P376" s="460"/>
      <c r="Q376" s="461">
        <v>1</v>
      </c>
      <c r="R376" s="462"/>
      <c r="S376" s="460"/>
      <c r="T376" s="461">
        <v>1</v>
      </c>
      <c r="U376" s="462"/>
      <c r="V376" s="460"/>
      <c r="W376" s="463">
        <v>1</v>
      </c>
      <c r="X376" s="216">
        <f>SUM(J376:L376)*H376</f>
        <v>0.1</v>
      </c>
      <c r="Y376" s="217">
        <f>SUM(O376:Q376)*H376</f>
        <v>0.1</v>
      </c>
      <c r="Z376" s="217">
        <f>SUM(R376:T376)*H376</f>
        <v>0.1</v>
      </c>
      <c r="AA376" s="217">
        <f>SUM(U376:W376)*H376</f>
        <v>0.1</v>
      </c>
      <c r="AB376" s="218">
        <f t="shared" si="15"/>
        <v>0.1</v>
      </c>
      <c r="AC376" s="935" t="s">
        <v>48</v>
      </c>
      <c r="AD376" s="585" t="s">
        <v>558</v>
      </c>
      <c r="AE376" s="861"/>
    </row>
    <row r="377" spans="1:31" ht="24.95" customHeight="1" x14ac:dyDescent="0.2">
      <c r="A377" s="838"/>
      <c r="B377" s="971"/>
      <c r="C377" s="940"/>
      <c r="D377" s="967"/>
      <c r="E377" s="940"/>
      <c r="F377" s="940"/>
      <c r="G377" s="828"/>
      <c r="H377" s="937"/>
      <c r="I377" s="251" t="s">
        <v>601</v>
      </c>
      <c r="J377" s="474"/>
      <c r="K377" s="475"/>
      <c r="L377" s="476">
        <v>1</v>
      </c>
      <c r="M377" s="611"/>
      <c r="N377" s="611">
        <f>H376*L377</f>
        <v>0.1</v>
      </c>
      <c r="O377" s="477"/>
      <c r="P377" s="475"/>
      <c r="Q377" s="476"/>
      <c r="R377" s="477"/>
      <c r="S377" s="475"/>
      <c r="T377" s="476"/>
      <c r="U377" s="477"/>
      <c r="V377" s="475"/>
      <c r="W377" s="478"/>
      <c r="X377" s="252">
        <f>SUM(J377:L377)*H376</f>
        <v>0.1</v>
      </c>
      <c r="Y377" s="253">
        <f>SUM(O377:Q377)*H376</f>
        <v>0</v>
      </c>
      <c r="Z377" s="253">
        <f>SUM(R377:T377)*H376</f>
        <v>0</v>
      </c>
      <c r="AA377" s="253">
        <f>SUM(U377:W377)*H376</f>
        <v>0</v>
      </c>
      <c r="AB377" s="254">
        <f t="shared" si="15"/>
        <v>0.1</v>
      </c>
      <c r="AC377" s="936"/>
      <c r="AD377" s="585" t="s">
        <v>558</v>
      </c>
      <c r="AE377" s="861"/>
    </row>
    <row r="378" spans="1:31" ht="24.95" customHeight="1" x14ac:dyDescent="0.2">
      <c r="A378" s="838"/>
      <c r="B378" s="971"/>
      <c r="C378" s="940"/>
      <c r="D378" s="967"/>
      <c r="E378" s="940"/>
      <c r="F378" s="940"/>
      <c r="G378" s="828" t="s">
        <v>749</v>
      </c>
      <c r="H378" s="937">
        <v>0.3</v>
      </c>
      <c r="I378" s="227" t="s">
        <v>600</v>
      </c>
      <c r="J378" s="464"/>
      <c r="K378" s="465"/>
      <c r="L378" s="466">
        <v>0.5</v>
      </c>
      <c r="M378" s="613"/>
      <c r="N378" s="613"/>
      <c r="O378" s="467">
        <v>0.25600000000000001</v>
      </c>
      <c r="P378" s="465"/>
      <c r="Q378" s="466">
        <v>1</v>
      </c>
      <c r="R378" s="467"/>
      <c r="S378" s="465"/>
      <c r="T378" s="466">
        <v>1</v>
      </c>
      <c r="U378" s="467"/>
      <c r="V378" s="465"/>
      <c r="W378" s="468">
        <v>1</v>
      </c>
      <c r="X378" s="219">
        <f>SUM(J378:L378)*H378</f>
        <v>0.15</v>
      </c>
      <c r="Y378" s="220">
        <f>SUM(O378:Q378)*H378</f>
        <v>0.37679999999999997</v>
      </c>
      <c r="Z378" s="220">
        <f>SUM(R378:T378)*H378</f>
        <v>0.3</v>
      </c>
      <c r="AA378" s="220">
        <f>SUM(U378:W378)*H378</f>
        <v>0.3</v>
      </c>
      <c r="AB378" s="221">
        <f t="shared" si="15"/>
        <v>0.37679999999999997</v>
      </c>
      <c r="AC378" s="936"/>
      <c r="AD378" s="585" t="s">
        <v>558</v>
      </c>
      <c r="AE378" s="861"/>
    </row>
    <row r="379" spans="1:31" ht="24.95" customHeight="1" x14ac:dyDescent="0.2">
      <c r="A379" s="838"/>
      <c r="B379" s="971"/>
      <c r="C379" s="940"/>
      <c r="D379" s="967"/>
      <c r="E379" s="940"/>
      <c r="F379" s="940"/>
      <c r="G379" s="828"/>
      <c r="H379" s="937"/>
      <c r="I379" s="251" t="s">
        <v>601</v>
      </c>
      <c r="J379" s="474"/>
      <c r="K379" s="475"/>
      <c r="L379" s="476">
        <v>0.2</v>
      </c>
      <c r="M379" s="611"/>
      <c r="N379" s="611">
        <f>H378*L379</f>
        <v>0.06</v>
      </c>
      <c r="O379" s="477"/>
      <c r="P379" s="475"/>
      <c r="Q379" s="476"/>
      <c r="R379" s="477"/>
      <c r="S379" s="475"/>
      <c r="T379" s="476"/>
      <c r="U379" s="477"/>
      <c r="V379" s="475"/>
      <c r="W379" s="478"/>
      <c r="X379" s="252">
        <f>SUM(J379:L379)*H378</f>
        <v>0.06</v>
      </c>
      <c r="Y379" s="253">
        <f>SUM(O379:Q379)*H378</f>
        <v>0</v>
      </c>
      <c r="Z379" s="253">
        <f>SUM(R379:T379)*H378</f>
        <v>0</v>
      </c>
      <c r="AA379" s="253">
        <f>SUM(U379:W379)*H378</f>
        <v>0</v>
      </c>
      <c r="AB379" s="254">
        <f t="shared" si="15"/>
        <v>0.06</v>
      </c>
      <c r="AC379" s="936"/>
      <c r="AD379" s="585" t="s">
        <v>558</v>
      </c>
      <c r="AE379" s="861"/>
    </row>
    <row r="380" spans="1:31" ht="24.95" customHeight="1" x14ac:dyDescent="0.2">
      <c r="A380" s="838"/>
      <c r="B380" s="971"/>
      <c r="C380" s="940"/>
      <c r="D380" s="967"/>
      <c r="E380" s="940"/>
      <c r="F380" s="940"/>
      <c r="G380" s="828" t="s">
        <v>744</v>
      </c>
      <c r="H380" s="937">
        <v>0.6</v>
      </c>
      <c r="I380" s="227" t="s">
        <v>600</v>
      </c>
      <c r="J380" s="464"/>
      <c r="K380" s="465"/>
      <c r="L380" s="466">
        <v>0.32</v>
      </c>
      <c r="M380" s="613"/>
      <c r="N380" s="613"/>
      <c r="O380" s="467"/>
      <c r="P380" s="465"/>
      <c r="Q380" s="466">
        <v>0.4</v>
      </c>
      <c r="R380" s="467"/>
      <c r="S380" s="465"/>
      <c r="T380" s="466">
        <v>0.75</v>
      </c>
      <c r="U380" s="467"/>
      <c r="V380" s="465"/>
      <c r="W380" s="468">
        <v>1</v>
      </c>
      <c r="X380" s="219">
        <f>SUM(J380:L380)*H380</f>
        <v>0.192</v>
      </c>
      <c r="Y380" s="220">
        <f>SUM(O380:Q380)*H380</f>
        <v>0.24</v>
      </c>
      <c r="Z380" s="220">
        <f>SUM(R380:T380)*H380</f>
        <v>0.44999999999999996</v>
      </c>
      <c r="AA380" s="220">
        <f>SUM(U380:W380)*H380</f>
        <v>0.6</v>
      </c>
      <c r="AB380" s="221">
        <f t="shared" si="15"/>
        <v>0.6</v>
      </c>
      <c r="AC380" s="936"/>
      <c r="AD380" s="585" t="s">
        <v>558</v>
      </c>
      <c r="AE380" s="861"/>
    </row>
    <row r="381" spans="1:31" ht="24.95" customHeight="1" thickBot="1" x14ac:dyDescent="0.25">
      <c r="A381" s="838"/>
      <c r="B381" s="971"/>
      <c r="C381" s="940"/>
      <c r="D381" s="967"/>
      <c r="E381" s="940"/>
      <c r="F381" s="940"/>
      <c r="G381" s="938"/>
      <c r="H381" s="939"/>
      <c r="I381" s="255" t="s">
        <v>601</v>
      </c>
      <c r="J381" s="479"/>
      <c r="K381" s="480"/>
      <c r="L381" s="481">
        <v>0.7601</v>
      </c>
      <c r="M381" s="631"/>
      <c r="N381" s="622">
        <f>H380*L381</f>
        <v>0.45605999999999997</v>
      </c>
      <c r="O381" s="482"/>
      <c r="P381" s="480"/>
      <c r="Q381" s="481"/>
      <c r="R381" s="482"/>
      <c r="S381" s="480"/>
      <c r="T381" s="481"/>
      <c r="U381" s="482"/>
      <c r="V381" s="480"/>
      <c r="W381" s="483"/>
      <c r="X381" s="259">
        <f>SUM(J381:L381)*H380</f>
        <v>0.45605999999999997</v>
      </c>
      <c r="Y381" s="260">
        <f>SUM(O381:Q381)*H380</f>
        <v>0</v>
      </c>
      <c r="Z381" s="260">
        <f>SUM(R381:T381)*H380</f>
        <v>0</v>
      </c>
      <c r="AA381" s="260">
        <f>SUM(U381:W381)*H380</f>
        <v>0</v>
      </c>
      <c r="AB381" s="261">
        <f t="shared" si="15"/>
        <v>0.45605999999999997</v>
      </c>
      <c r="AC381" s="936"/>
      <c r="AD381" s="585" t="s">
        <v>558</v>
      </c>
      <c r="AE381" s="861"/>
    </row>
    <row r="382" spans="1:31" ht="24.95" customHeight="1" x14ac:dyDescent="0.2">
      <c r="A382" s="838"/>
      <c r="B382" s="971"/>
      <c r="C382" s="940"/>
      <c r="D382" s="967"/>
      <c r="E382" s="940"/>
      <c r="F382" s="940"/>
      <c r="G382" s="947" t="s">
        <v>956</v>
      </c>
      <c r="H382" s="948">
        <v>0.1</v>
      </c>
      <c r="I382" s="226" t="s">
        <v>600</v>
      </c>
      <c r="J382" s="459"/>
      <c r="K382" s="460"/>
      <c r="L382" s="461">
        <v>1</v>
      </c>
      <c r="M382" s="612"/>
      <c r="N382" s="612"/>
      <c r="O382" s="462"/>
      <c r="P382" s="460"/>
      <c r="Q382" s="461">
        <v>1</v>
      </c>
      <c r="R382" s="462"/>
      <c r="S382" s="460"/>
      <c r="T382" s="461">
        <v>1</v>
      </c>
      <c r="U382" s="462"/>
      <c r="V382" s="460"/>
      <c r="W382" s="463">
        <v>1</v>
      </c>
      <c r="X382" s="216">
        <f>SUM(J382:L382)*H382</f>
        <v>0.1</v>
      </c>
      <c r="Y382" s="217">
        <f>SUM(O382:Q382)*H382</f>
        <v>0.1</v>
      </c>
      <c r="Z382" s="217">
        <f>SUM(R382:T382)*H382</f>
        <v>0.1</v>
      </c>
      <c r="AA382" s="217">
        <f>SUM(U382:W382)*H382</f>
        <v>0.1</v>
      </c>
      <c r="AB382" s="218">
        <f t="shared" si="15"/>
        <v>0.1</v>
      </c>
      <c r="AC382" s="935" t="s">
        <v>48</v>
      </c>
      <c r="AD382" s="585" t="s">
        <v>558</v>
      </c>
      <c r="AE382" s="861"/>
    </row>
    <row r="383" spans="1:31" ht="24.95" customHeight="1" x14ac:dyDescent="0.2">
      <c r="A383" s="838"/>
      <c r="B383" s="971"/>
      <c r="C383" s="940"/>
      <c r="D383" s="967"/>
      <c r="E383" s="940"/>
      <c r="F383" s="940"/>
      <c r="G383" s="828"/>
      <c r="H383" s="937"/>
      <c r="I383" s="251" t="s">
        <v>601</v>
      </c>
      <c r="J383" s="474"/>
      <c r="K383" s="475"/>
      <c r="L383" s="476">
        <v>1</v>
      </c>
      <c r="M383" s="611"/>
      <c r="N383" s="611">
        <f>H382*L383</f>
        <v>0.1</v>
      </c>
      <c r="O383" s="477"/>
      <c r="P383" s="475"/>
      <c r="Q383" s="476"/>
      <c r="R383" s="477"/>
      <c r="S383" s="475"/>
      <c r="T383" s="476"/>
      <c r="U383" s="477"/>
      <c r="V383" s="475"/>
      <c r="W383" s="478"/>
      <c r="X383" s="252">
        <f>SUM(J383:L383)*H382</f>
        <v>0.1</v>
      </c>
      <c r="Y383" s="253">
        <f>SUM(O383:Q383)*H382</f>
        <v>0</v>
      </c>
      <c r="Z383" s="253">
        <f>SUM(R383:T383)*H382</f>
        <v>0</v>
      </c>
      <c r="AA383" s="253">
        <f>SUM(U383:W383)*H382</f>
        <v>0</v>
      </c>
      <c r="AB383" s="254">
        <f t="shared" si="15"/>
        <v>0.1</v>
      </c>
      <c r="AC383" s="936"/>
      <c r="AD383" s="585" t="s">
        <v>558</v>
      </c>
      <c r="AE383" s="861"/>
    </row>
    <row r="384" spans="1:31" ht="24.95" customHeight="1" x14ac:dyDescent="0.2">
      <c r="A384" s="838"/>
      <c r="B384" s="971"/>
      <c r="C384" s="940"/>
      <c r="D384" s="967"/>
      <c r="E384" s="940"/>
      <c r="F384" s="940"/>
      <c r="G384" s="828" t="s">
        <v>749</v>
      </c>
      <c r="H384" s="937">
        <v>0.3</v>
      </c>
      <c r="I384" s="227" t="s">
        <v>600</v>
      </c>
      <c r="J384" s="464"/>
      <c r="K384" s="465"/>
      <c r="L384" s="466">
        <v>0.9</v>
      </c>
      <c r="M384" s="613"/>
      <c r="N384" s="613"/>
      <c r="O384" s="467">
        <v>0.22009999999999999</v>
      </c>
      <c r="P384" s="465"/>
      <c r="Q384" s="466">
        <v>1</v>
      </c>
      <c r="R384" s="467"/>
      <c r="S384" s="465"/>
      <c r="T384" s="466">
        <v>1</v>
      </c>
      <c r="U384" s="467"/>
      <c r="V384" s="465"/>
      <c r="W384" s="468">
        <v>1</v>
      </c>
      <c r="X384" s="219">
        <f>SUM(J384:L384)*H384</f>
        <v>0.27</v>
      </c>
      <c r="Y384" s="220">
        <f>SUM(O384:Q384)*H384</f>
        <v>0.36602999999999997</v>
      </c>
      <c r="Z384" s="220">
        <f>SUM(R384:T384)*H384</f>
        <v>0.3</v>
      </c>
      <c r="AA384" s="220">
        <f>SUM(U384:W384)*H384</f>
        <v>0.3</v>
      </c>
      <c r="AB384" s="221">
        <f t="shared" si="15"/>
        <v>0.36602999999999997</v>
      </c>
      <c r="AC384" s="936"/>
      <c r="AD384" s="585" t="s">
        <v>558</v>
      </c>
      <c r="AE384" s="861"/>
    </row>
    <row r="385" spans="1:31" ht="24.95" customHeight="1" x14ac:dyDescent="0.2">
      <c r="A385" s="838"/>
      <c r="B385" s="971"/>
      <c r="C385" s="940"/>
      <c r="D385" s="967"/>
      <c r="E385" s="940"/>
      <c r="F385" s="940"/>
      <c r="G385" s="828"/>
      <c r="H385" s="937"/>
      <c r="I385" s="251" t="s">
        <v>601</v>
      </c>
      <c r="J385" s="474"/>
      <c r="K385" s="475"/>
      <c r="L385" s="476">
        <v>0.4</v>
      </c>
      <c r="M385" s="611"/>
      <c r="N385" s="611">
        <f>H384*L385</f>
        <v>0.12</v>
      </c>
      <c r="O385" s="477"/>
      <c r="P385" s="475"/>
      <c r="Q385" s="476"/>
      <c r="R385" s="477"/>
      <c r="S385" s="475"/>
      <c r="T385" s="476"/>
      <c r="U385" s="477"/>
      <c r="V385" s="475"/>
      <c r="W385" s="478"/>
      <c r="X385" s="252">
        <f>SUM(J385:L385)*H384</f>
        <v>0.12</v>
      </c>
      <c r="Y385" s="253">
        <f>SUM(O385:Q385)*H384</f>
        <v>0</v>
      </c>
      <c r="Z385" s="253">
        <f>SUM(R385:T385)*H384</f>
        <v>0</v>
      </c>
      <c r="AA385" s="253">
        <f>SUM(U385:W385)*H384</f>
        <v>0</v>
      </c>
      <c r="AB385" s="254">
        <f t="shared" si="15"/>
        <v>0.12</v>
      </c>
      <c r="AC385" s="936"/>
      <c r="AD385" s="585" t="s">
        <v>558</v>
      </c>
      <c r="AE385" s="861"/>
    </row>
    <row r="386" spans="1:31" ht="24.95" customHeight="1" x14ac:dyDescent="0.2">
      <c r="A386" s="838"/>
      <c r="B386" s="971"/>
      <c r="C386" s="940"/>
      <c r="D386" s="967"/>
      <c r="E386" s="940"/>
      <c r="F386" s="940"/>
      <c r="G386" s="828" t="s">
        <v>744</v>
      </c>
      <c r="H386" s="937">
        <v>0.6</v>
      </c>
      <c r="I386" s="227" t="s">
        <v>600</v>
      </c>
      <c r="J386" s="464"/>
      <c r="K386" s="465"/>
      <c r="L386" s="466">
        <v>0.05</v>
      </c>
      <c r="M386" s="613"/>
      <c r="N386" s="613"/>
      <c r="O386" s="467"/>
      <c r="P386" s="465"/>
      <c r="Q386" s="466">
        <v>0.25</v>
      </c>
      <c r="R386" s="467"/>
      <c r="S386" s="465"/>
      <c r="T386" s="466">
        <v>0.75</v>
      </c>
      <c r="U386" s="467"/>
      <c r="V386" s="465"/>
      <c r="W386" s="468">
        <v>1</v>
      </c>
      <c r="X386" s="219">
        <f>SUM(J386:L386)*H386</f>
        <v>0.03</v>
      </c>
      <c r="Y386" s="220">
        <f>SUM(O386:Q386)*H386</f>
        <v>0.15</v>
      </c>
      <c r="Z386" s="220">
        <f>SUM(R386:T386)*H386</f>
        <v>0.44999999999999996</v>
      </c>
      <c r="AA386" s="220">
        <f>SUM(U386:W386)*H386</f>
        <v>0.6</v>
      </c>
      <c r="AB386" s="221">
        <f t="shared" si="15"/>
        <v>0.6</v>
      </c>
      <c r="AC386" s="936"/>
      <c r="AD386" s="585" t="s">
        <v>558</v>
      </c>
      <c r="AE386" s="861"/>
    </row>
    <row r="387" spans="1:31" ht="24.95" customHeight="1" thickBot="1" x14ac:dyDescent="0.25">
      <c r="A387" s="838"/>
      <c r="B387" s="971"/>
      <c r="C387" s="940"/>
      <c r="D387" s="967"/>
      <c r="E387" s="940"/>
      <c r="F387" s="940"/>
      <c r="G387" s="938"/>
      <c r="H387" s="939"/>
      <c r="I387" s="255" t="s">
        <v>601</v>
      </c>
      <c r="J387" s="479"/>
      <c r="K387" s="480"/>
      <c r="L387" s="481">
        <v>0.20039999999999999</v>
      </c>
      <c r="M387" s="631"/>
      <c r="N387" s="622">
        <f>H386*L387</f>
        <v>0.12023999999999999</v>
      </c>
      <c r="O387" s="482"/>
      <c r="P387" s="480"/>
      <c r="Q387" s="481"/>
      <c r="R387" s="482"/>
      <c r="S387" s="480"/>
      <c r="T387" s="481"/>
      <c r="U387" s="482"/>
      <c r="V387" s="480"/>
      <c r="W387" s="483"/>
      <c r="X387" s="259">
        <f>SUM(J387:L387)*H386</f>
        <v>0.12023999999999999</v>
      </c>
      <c r="Y387" s="260">
        <f>SUM(O387:Q387)*H386</f>
        <v>0</v>
      </c>
      <c r="Z387" s="260">
        <f>SUM(R387:T387)*H386</f>
        <v>0</v>
      </c>
      <c r="AA387" s="260">
        <f>SUM(U387:W387)*H386</f>
        <v>0</v>
      </c>
      <c r="AB387" s="261">
        <f t="shared" si="15"/>
        <v>0.12023999999999999</v>
      </c>
      <c r="AC387" s="936"/>
      <c r="AD387" s="585" t="s">
        <v>558</v>
      </c>
      <c r="AE387" s="861"/>
    </row>
    <row r="388" spans="1:31" ht="24.95" customHeight="1" x14ac:dyDescent="0.2">
      <c r="A388" s="838"/>
      <c r="B388" s="971"/>
      <c r="C388" s="940"/>
      <c r="D388" s="967"/>
      <c r="E388" s="940"/>
      <c r="F388" s="940"/>
      <c r="G388" s="947" t="s">
        <v>957</v>
      </c>
      <c r="H388" s="948">
        <v>0.1</v>
      </c>
      <c r="I388" s="226" t="s">
        <v>600</v>
      </c>
      <c r="J388" s="459"/>
      <c r="K388" s="460"/>
      <c r="L388" s="461">
        <v>1</v>
      </c>
      <c r="M388" s="612"/>
      <c r="N388" s="612"/>
      <c r="O388" s="462"/>
      <c r="P388" s="460"/>
      <c r="Q388" s="461">
        <v>1</v>
      </c>
      <c r="R388" s="462"/>
      <c r="S388" s="460"/>
      <c r="T388" s="461">
        <v>1</v>
      </c>
      <c r="U388" s="462"/>
      <c r="V388" s="460"/>
      <c r="W388" s="463">
        <v>1</v>
      </c>
      <c r="X388" s="216">
        <f>SUM(J388:L388)*H388</f>
        <v>0.1</v>
      </c>
      <c r="Y388" s="217">
        <f>SUM(O388:Q388)*H388</f>
        <v>0.1</v>
      </c>
      <c r="Z388" s="217">
        <f>SUM(R388:T388)*H388</f>
        <v>0.1</v>
      </c>
      <c r="AA388" s="217">
        <f>SUM(U388:W388)*H388</f>
        <v>0.1</v>
      </c>
      <c r="AB388" s="218">
        <f t="shared" si="15"/>
        <v>0.1</v>
      </c>
      <c r="AC388" s="935" t="s">
        <v>48</v>
      </c>
      <c r="AD388" s="585" t="s">
        <v>558</v>
      </c>
      <c r="AE388" s="861"/>
    </row>
    <row r="389" spans="1:31" ht="24.95" customHeight="1" x14ac:dyDescent="0.2">
      <c r="A389" s="838"/>
      <c r="B389" s="971"/>
      <c r="C389" s="940"/>
      <c r="D389" s="967"/>
      <c r="E389" s="940"/>
      <c r="F389" s="940"/>
      <c r="G389" s="828"/>
      <c r="H389" s="937"/>
      <c r="I389" s="251" t="s">
        <v>601</v>
      </c>
      <c r="J389" s="474"/>
      <c r="K389" s="475"/>
      <c r="L389" s="476">
        <v>1</v>
      </c>
      <c r="M389" s="611"/>
      <c r="N389" s="611">
        <f>H388*L389</f>
        <v>0.1</v>
      </c>
      <c r="O389" s="477"/>
      <c r="P389" s="475"/>
      <c r="Q389" s="476"/>
      <c r="R389" s="477"/>
      <c r="S389" s="475"/>
      <c r="T389" s="476"/>
      <c r="U389" s="477"/>
      <c r="V389" s="475"/>
      <c r="W389" s="478"/>
      <c r="X389" s="252">
        <f>SUM(J389:L389)*H388</f>
        <v>0.1</v>
      </c>
      <c r="Y389" s="253">
        <f>SUM(O389:Q389)*H388</f>
        <v>0</v>
      </c>
      <c r="Z389" s="253">
        <f>SUM(R389:T389)*H388</f>
        <v>0</v>
      </c>
      <c r="AA389" s="253">
        <f>SUM(U389:W389)*H388</f>
        <v>0</v>
      </c>
      <c r="AB389" s="254">
        <f t="shared" si="15"/>
        <v>0.1</v>
      </c>
      <c r="AC389" s="936"/>
      <c r="AD389" s="585" t="s">
        <v>558</v>
      </c>
      <c r="AE389" s="861"/>
    </row>
    <row r="390" spans="1:31" ht="24.95" customHeight="1" x14ac:dyDescent="0.2">
      <c r="A390" s="838"/>
      <c r="B390" s="971"/>
      <c r="C390" s="940"/>
      <c r="D390" s="967"/>
      <c r="E390" s="940"/>
      <c r="F390" s="940"/>
      <c r="G390" s="828" t="s">
        <v>749</v>
      </c>
      <c r="H390" s="937">
        <v>0.3</v>
      </c>
      <c r="I390" s="227" t="s">
        <v>600</v>
      </c>
      <c r="J390" s="464"/>
      <c r="K390" s="465"/>
      <c r="L390" s="466">
        <v>0.9</v>
      </c>
      <c r="M390" s="613"/>
      <c r="N390" s="613"/>
      <c r="O390" s="467">
        <v>0.33400000000000002</v>
      </c>
      <c r="P390" s="465"/>
      <c r="Q390" s="466">
        <v>1</v>
      </c>
      <c r="R390" s="467"/>
      <c r="S390" s="465"/>
      <c r="T390" s="466">
        <v>1</v>
      </c>
      <c r="U390" s="467"/>
      <c r="V390" s="465"/>
      <c r="W390" s="468">
        <v>1</v>
      </c>
      <c r="X390" s="219">
        <f>SUM(J390:L390)*H390</f>
        <v>0.27</v>
      </c>
      <c r="Y390" s="220">
        <f>SUM(O390:Q390)*H390</f>
        <v>0.4002</v>
      </c>
      <c r="Z390" s="220">
        <f>SUM(R390:T390)*H390</f>
        <v>0.3</v>
      </c>
      <c r="AA390" s="220">
        <f>SUM(U390:W390)*H390</f>
        <v>0.3</v>
      </c>
      <c r="AB390" s="221">
        <f t="shared" si="15"/>
        <v>0.4002</v>
      </c>
      <c r="AC390" s="936"/>
      <c r="AD390" s="585" t="s">
        <v>558</v>
      </c>
      <c r="AE390" s="861"/>
    </row>
    <row r="391" spans="1:31" ht="24.95" customHeight="1" x14ac:dyDescent="0.2">
      <c r="A391" s="838"/>
      <c r="B391" s="971"/>
      <c r="C391" s="940"/>
      <c r="D391" s="967"/>
      <c r="E391" s="940"/>
      <c r="F391" s="940"/>
      <c r="G391" s="828"/>
      <c r="H391" s="937"/>
      <c r="I391" s="251" t="s">
        <v>601</v>
      </c>
      <c r="J391" s="474"/>
      <c r="K391" s="475"/>
      <c r="L391" s="476">
        <v>0.4</v>
      </c>
      <c r="M391" s="611"/>
      <c r="N391" s="611">
        <f>H390*L391</f>
        <v>0.12</v>
      </c>
      <c r="O391" s="477"/>
      <c r="P391" s="475"/>
      <c r="Q391" s="476"/>
      <c r="R391" s="477"/>
      <c r="S391" s="475"/>
      <c r="T391" s="476"/>
      <c r="U391" s="477"/>
      <c r="V391" s="475"/>
      <c r="W391" s="478"/>
      <c r="X391" s="252">
        <f>SUM(J391:L391)*H390</f>
        <v>0.12</v>
      </c>
      <c r="Y391" s="253">
        <f>SUM(O391:Q391)*H390</f>
        <v>0</v>
      </c>
      <c r="Z391" s="253">
        <f>SUM(R391:T391)*H390</f>
        <v>0</v>
      </c>
      <c r="AA391" s="253">
        <f>SUM(U391:W391)*H390</f>
        <v>0</v>
      </c>
      <c r="AB391" s="254">
        <f t="shared" si="15"/>
        <v>0.12</v>
      </c>
      <c r="AC391" s="936"/>
      <c r="AD391" s="585" t="s">
        <v>558</v>
      </c>
      <c r="AE391" s="861"/>
    </row>
    <row r="392" spans="1:31" ht="24.95" customHeight="1" x14ac:dyDescent="0.2">
      <c r="A392" s="838"/>
      <c r="B392" s="971"/>
      <c r="C392" s="940"/>
      <c r="D392" s="967"/>
      <c r="E392" s="940"/>
      <c r="F392" s="940"/>
      <c r="G392" s="828" t="s">
        <v>744</v>
      </c>
      <c r="H392" s="937">
        <v>0.6</v>
      </c>
      <c r="I392" s="227" t="s">
        <v>600</v>
      </c>
      <c r="J392" s="464"/>
      <c r="K392" s="465"/>
      <c r="L392" s="466">
        <v>0.05</v>
      </c>
      <c r="M392" s="613"/>
      <c r="N392" s="613"/>
      <c r="O392" s="467"/>
      <c r="P392" s="465"/>
      <c r="Q392" s="466">
        <v>0.4</v>
      </c>
      <c r="R392" s="467"/>
      <c r="S392" s="465"/>
      <c r="T392" s="466">
        <v>0.75</v>
      </c>
      <c r="U392" s="467"/>
      <c r="V392" s="465"/>
      <c r="W392" s="468">
        <v>1</v>
      </c>
      <c r="X392" s="219">
        <f>SUM(J392:L392)*H392</f>
        <v>0.03</v>
      </c>
      <c r="Y392" s="220">
        <f>SUM(O392:Q392)*H392</f>
        <v>0.24</v>
      </c>
      <c r="Z392" s="220">
        <f>SUM(R392:T392)*H392</f>
        <v>0.44999999999999996</v>
      </c>
      <c r="AA392" s="220">
        <f>SUM(U392:W392)*H392</f>
        <v>0.6</v>
      </c>
      <c r="AB392" s="221">
        <f t="shared" si="15"/>
        <v>0.6</v>
      </c>
      <c r="AC392" s="936"/>
      <c r="AD392" s="585" t="s">
        <v>558</v>
      </c>
      <c r="AE392" s="861"/>
    </row>
    <row r="393" spans="1:31" ht="24.95" customHeight="1" thickBot="1" x14ac:dyDescent="0.25">
      <c r="A393" s="838"/>
      <c r="B393" s="971"/>
      <c r="C393" s="940"/>
      <c r="D393" s="967"/>
      <c r="E393" s="940"/>
      <c r="F393" s="940"/>
      <c r="G393" s="938"/>
      <c r="H393" s="939"/>
      <c r="I393" s="255" t="s">
        <v>601</v>
      </c>
      <c r="J393" s="479"/>
      <c r="K393" s="480"/>
      <c r="L393" s="481">
        <v>0.18990000000000001</v>
      </c>
      <c r="M393" s="631"/>
      <c r="N393" s="622">
        <f>H392*L393</f>
        <v>0.11394</v>
      </c>
      <c r="O393" s="482"/>
      <c r="P393" s="480"/>
      <c r="Q393" s="481"/>
      <c r="R393" s="482"/>
      <c r="S393" s="480"/>
      <c r="T393" s="481"/>
      <c r="U393" s="482"/>
      <c r="V393" s="480"/>
      <c r="W393" s="483"/>
      <c r="X393" s="259">
        <f>SUM(J393:L393)*H392</f>
        <v>0.11394</v>
      </c>
      <c r="Y393" s="260">
        <f>SUM(O393:Q393)*H392</f>
        <v>0</v>
      </c>
      <c r="Z393" s="260">
        <f>SUM(R393:T393)*H392</f>
        <v>0</v>
      </c>
      <c r="AA393" s="260">
        <f>SUM(U393:W393)*H392</f>
        <v>0</v>
      </c>
      <c r="AB393" s="261">
        <f t="shared" si="15"/>
        <v>0.11394</v>
      </c>
      <c r="AC393" s="936"/>
      <c r="AD393" s="585" t="s">
        <v>558</v>
      </c>
      <c r="AE393" s="861"/>
    </row>
    <row r="394" spans="1:31" ht="24.95" customHeight="1" x14ac:dyDescent="0.2">
      <c r="A394" s="838"/>
      <c r="B394" s="971"/>
      <c r="C394" s="972" t="s">
        <v>452</v>
      </c>
      <c r="D394" s="944" t="s">
        <v>402</v>
      </c>
      <c r="E394" s="946" t="s">
        <v>258</v>
      </c>
      <c r="F394" s="946" t="s">
        <v>403</v>
      </c>
      <c r="G394" s="947" t="s">
        <v>742</v>
      </c>
      <c r="H394" s="948">
        <v>0.05</v>
      </c>
      <c r="I394" s="226" t="s">
        <v>600</v>
      </c>
      <c r="J394" s="459"/>
      <c r="K394" s="460"/>
      <c r="L394" s="461">
        <v>0.6</v>
      </c>
      <c r="M394" s="612"/>
      <c r="N394" s="612"/>
      <c r="O394" s="462"/>
      <c r="P394" s="460"/>
      <c r="Q394" s="461">
        <v>0.6</v>
      </c>
      <c r="R394" s="462"/>
      <c r="S394" s="460"/>
      <c r="T394" s="461">
        <v>0.8</v>
      </c>
      <c r="U394" s="462"/>
      <c r="V394" s="460"/>
      <c r="W394" s="463">
        <v>1</v>
      </c>
      <c r="X394" s="216">
        <f>SUM(J394:L394)*H394</f>
        <v>0.03</v>
      </c>
      <c r="Y394" s="217">
        <f>SUM(O394:Q394)*H394</f>
        <v>0.03</v>
      </c>
      <c r="Z394" s="217">
        <f>SUM(R394:T394)*H394</f>
        <v>4.0000000000000008E-2</v>
      </c>
      <c r="AA394" s="217">
        <f>SUM(U394:W394)*H394</f>
        <v>0.05</v>
      </c>
      <c r="AB394" s="218">
        <f t="shared" si="15"/>
        <v>0.05</v>
      </c>
      <c r="AC394" s="935" t="s">
        <v>453</v>
      </c>
      <c r="AD394" s="584" t="s">
        <v>559</v>
      </c>
      <c r="AE394" s="897">
        <v>51</v>
      </c>
    </row>
    <row r="395" spans="1:31" ht="24.95" customHeight="1" x14ac:dyDescent="0.2">
      <c r="A395" s="838"/>
      <c r="B395" s="971"/>
      <c r="C395" s="973"/>
      <c r="D395" s="945"/>
      <c r="E395" s="940"/>
      <c r="F395" s="940"/>
      <c r="G395" s="828"/>
      <c r="H395" s="937"/>
      <c r="I395" s="251" t="s">
        <v>601</v>
      </c>
      <c r="J395" s="474"/>
      <c r="K395" s="475"/>
      <c r="L395" s="476">
        <v>0.6</v>
      </c>
      <c r="M395" s="611"/>
      <c r="N395" s="611">
        <f>H394*L395</f>
        <v>0.03</v>
      </c>
      <c r="O395" s="477"/>
      <c r="P395" s="475"/>
      <c r="Q395" s="476"/>
      <c r="R395" s="477"/>
      <c r="S395" s="475"/>
      <c r="T395" s="476"/>
      <c r="U395" s="477"/>
      <c r="V395" s="475"/>
      <c r="W395" s="478"/>
      <c r="X395" s="252">
        <f>SUM(J395:L395)*H394</f>
        <v>0.03</v>
      </c>
      <c r="Y395" s="253">
        <f>SUM(O395:Q395)*H394</f>
        <v>0</v>
      </c>
      <c r="Z395" s="253">
        <f>SUM(R395:T395)*H394</f>
        <v>0</v>
      </c>
      <c r="AA395" s="253">
        <f>SUM(U395:W395)*H394</f>
        <v>0</v>
      </c>
      <c r="AB395" s="254">
        <f t="shared" ref="AB395:AB458" si="16">MAX(X395:AA395)</f>
        <v>0.03</v>
      </c>
      <c r="AC395" s="936"/>
      <c r="AD395" s="585" t="s">
        <v>559</v>
      </c>
      <c r="AE395" s="898"/>
    </row>
    <row r="396" spans="1:31" ht="24.95" customHeight="1" x14ac:dyDescent="0.2">
      <c r="A396" s="838"/>
      <c r="B396" s="971"/>
      <c r="C396" s="973"/>
      <c r="D396" s="945"/>
      <c r="E396" s="940"/>
      <c r="F396" s="940"/>
      <c r="G396" s="828" t="s">
        <v>749</v>
      </c>
      <c r="H396" s="937">
        <v>0.15</v>
      </c>
      <c r="I396" s="227" t="s">
        <v>600</v>
      </c>
      <c r="J396" s="464"/>
      <c r="K396" s="465"/>
      <c r="L396" s="466">
        <v>1</v>
      </c>
      <c r="M396" s="613"/>
      <c r="N396" s="613"/>
      <c r="O396" s="467"/>
      <c r="P396" s="465"/>
      <c r="Q396" s="466">
        <v>1</v>
      </c>
      <c r="R396" s="467"/>
      <c r="S396" s="465"/>
      <c r="T396" s="466">
        <v>1</v>
      </c>
      <c r="U396" s="467"/>
      <c r="V396" s="465"/>
      <c r="W396" s="468">
        <v>1</v>
      </c>
      <c r="X396" s="219">
        <f>SUM(J396:L396)*H396</f>
        <v>0.15</v>
      </c>
      <c r="Y396" s="220">
        <f>SUM(O396:Q396)*H396</f>
        <v>0.15</v>
      </c>
      <c r="Z396" s="220">
        <f>SUM(R396:T396)*H396</f>
        <v>0.15</v>
      </c>
      <c r="AA396" s="220">
        <f>SUM(U396:W396)*H396</f>
        <v>0.15</v>
      </c>
      <c r="AB396" s="221">
        <f t="shared" si="16"/>
        <v>0.15</v>
      </c>
      <c r="AC396" s="936"/>
      <c r="AD396" s="585" t="s">
        <v>559</v>
      </c>
      <c r="AE396" s="898"/>
    </row>
    <row r="397" spans="1:31" ht="24.95" customHeight="1" x14ac:dyDescent="0.2">
      <c r="A397" s="838"/>
      <c r="B397" s="971"/>
      <c r="C397" s="973"/>
      <c r="D397" s="945"/>
      <c r="E397" s="940"/>
      <c r="F397" s="940"/>
      <c r="G397" s="828"/>
      <c r="H397" s="937"/>
      <c r="I397" s="251" t="s">
        <v>601</v>
      </c>
      <c r="J397" s="474"/>
      <c r="K397" s="475"/>
      <c r="L397" s="476">
        <v>1</v>
      </c>
      <c r="M397" s="611"/>
      <c r="N397" s="611">
        <f>H396*L397</f>
        <v>0.15</v>
      </c>
      <c r="O397" s="477"/>
      <c r="P397" s="475"/>
      <c r="Q397" s="476"/>
      <c r="R397" s="477"/>
      <c r="S397" s="475"/>
      <c r="T397" s="476"/>
      <c r="U397" s="477"/>
      <c r="V397" s="475"/>
      <c r="W397" s="478"/>
      <c r="X397" s="252">
        <f>SUM(J397:L397)*H396</f>
        <v>0.15</v>
      </c>
      <c r="Y397" s="253">
        <f>SUM(O397:Q397)*H396</f>
        <v>0</v>
      </c>
      <c r="Z397" s="253">
        <f>SUM(R397:T397)*H396</f>
        <v>0</v>
      </c>
      <c r="AA397" s="253">
        <f>SUM(U397:W397)*H396</f>
        <v>0</v>
      </c>
      <c r="AB397" s="254">
        <f t="shared" si="16"/>
        <v>0.15</v>
      </c>
      <c r="AC397" s="936"/>
      <c r="AD397" s="585" t="s">
        <v>559</v>
      </c>
      <c r="AE397" s="898"/>
    </row>
    <row r="398" spans="1:31" ht="24.95" customHeight="1" x14ac:dyDescent="0.2">
      <c r="A398" s="838"/>
      <c r="B398" s="971"/>
      <c r="C398" s="973"/>
      <c r="D398" s="945"/>
      <c r="E398" s="940"/>
      <c r="F398" s="940"/>
      <c r="G398" s="828" t="s">
        <v>744</v>
      </c>
      <c r="H398" s="937">
        <v>0.8</v>
      </c>
      <c r="I398" s="227" t="s">
        <v>600</v>
      </c>
      <c r="J398" s="464"/>
      <c r="K398" s="465"/>
      <c r="L398" s="466"/>
      <c r="M398" s="613"/>
      <c r="N398" s="613"/>
      <c r="O398" s="467"/>
      <c r="P398" s="465"/>
      <c r="Q398" s="466"/>
      <c r="R398" s="467"/>
      <c r="S398" s="465"/>
      <c r="T398" s="466">
        <v>0.2</v>
      </c>
      <c r="U398" s="467"/>
      <c r="V398" s="465"/>
      <c r="W398" s="468">
        <v>1</v>
      </c>
      <c r="X398" s="219">
        <f>SUM(J398:L398)*H398</f>
        <v>0</v>
      </c>
      <c r="Y398" s="220">
        <f>SUM(O398:Q398)*H398</f>
        <v>0</v>
      </c>
      <c r="Z398" s="220">
        <f>SUM(R398:T398)*H398</f>
        <v>0.16000000000000003</v>
      </c>
      <c r="AA398" s="220">
        <f>SUM(U398:W398)*H398</f>
        <v>0.8</v>
      </c>
      <c r="AB398" s="221">
        <f t="shared" si="16"/>
        <v>0.8</v>
      </c>
      <c r="AC398" s="936"/>
      <c r="AD398" s="585" t="s">
        <v>559</v>
      </c>
      <c r="AE398" s="898"/>
    </row>
    <row r="399" spans="1:31" ht="24.95" customHeight="1" thickBot="1" x14ac:dyDescent="0.25">
      <c r="A399" s="838"/>
      <c r="B399" s="971"/>
      <c r="C399" s="973"/>
      <c r="D399" s="945"/>
      <c r="E399" s="940"/>
      <c r="F399" s="940"/>
      <c r="G399" s="938"/>
      <c r="H399" s="939"/>
      <c r="I399" s="255" t="s">
        <v>601</v>
      </c>
      <c r="J399" s="479"/>
      <c r="K399" s="480"/>
      <c r="L399" s="481"/>
      <c r="M399" s="614"/>
      <c r="N399" s="614" t="s">
        <v>1024</v>
      </c>
      <c r="O399" s="482"/>
      <c r="P399" s="480"/>
      <c r="Q399" s="481"/>
      <c r="R399" s="482"/>
      <c r="S399" s="480"/>
      <c r="T399" s="481"/>
      <c r="U399" s="482"/>
      <c r="V399" s="480"/>
      <c r="W399" s="483"/>
      <c r="X399" s="259">
        <f>SUM(J399:L399)*H398</f>
        <v>0</v>
      </c>
      <c r="Y399" s="260">
        <f>SUM(O399:Q399)*H398</f>
        <v>0</v>
      </c>
      <c r="Z399" s="260">
        <f>SUM(R399:T399)*H398</f>
        <v>0</v>
      </c>
      <c r="AA399" s="260">
        <f>SUM(U399:W399)*H398</f>
        <v>0</v>
      </c>
      <c r="AB399" s="261">
        <f t="shared" si="16"/>
        <v>0</v>
      </c>
      <c r="AC399" s="936"/>
      <c r="AD399" s="585" t="s">
        <v>559</v>
      </c>
      <c r="AE399" s="898"/>
    </row>
    <row r="400" spans="1:31" ht="24.95" customHeight="1" x14ac:dyDescent="0.2">
      <c r="A400" s="838"/>
      <c r="B400" s="971"/>
      <c r="C400" s="955" t="s">
        <v>25</v>
      </c>
      <c r="D400" s="944" t="s">
        <v>169</v>
      </c>
      <c r="E400" s="946" t="s">
        <v>170</v>
      </c>
      <c r="F400" s="946" t="s">
        <v>141</v>
      </c>
      <c r="G400" s="947" t="s">
        <v>753</v>
      </c>
      <c r="H400" s="948">
        <v>0.2</v>
      </c>
      <c r="I400" s="226" t="s">
        <v>600</v>
      </c>
      <c r="J400" s="459"/>
      <c r="K400" s="460"/>
      <c r="L400" s="461">
        <v>0.05</v>
      </c>
      <c r="M400" s="612"/>
      <c r="N400" s="612"/>
      <c r="O400" s="462"/>
      <c r="P400" s="460"/>
      <c r="Q400" s="461">
        <v>0.15</v>
      </c>
      <c r="R400" s="462"/>
      <c r="S400" s="460"/>
      <c r="T400" s="461">
        <v>0.3</v>
      </c>
      <c r="U400" s="462"/>
      <c r="V400" s="460"/>
      <c r="W400" s="463">
        <v>1</v>
      </c>
      <c r="X400" s="216">
        <f>SUM(J400:L400)*H400</f>
        <v>1.0000000000000002E-2</v>
      </c>
      <c r="Y400" s="217">
        <f>SUM(O400:Q400)*H400</f>
        <v>0.03</v>
      </c>
      <c r="Z400" s="217">
        <f>SUM(R400:T400)*H400</f>
        <v>0.06</v>
      </c>
      <c r="AA400" s="217">
        <f>SUM(U400:W400)*H400</f>
        <v>0.2</v>
      </c>
      <c r="AB400" s="218">
        <f t="shared" si="16"/>
        <v>0.2</v>
      </c>
      <c r="AC400" s="935" t="s">
        <v>171</v>
      </c>
      <c r="AD400" s="584" t="s">
        <v>561</v>
      </c>
      <c r="AE400" s="897">
        <v>52</v>
      </c>
    </row>
    <row r="401" spans="1:31" ht="24.95" customHeight="1" x14ac:dyDescent="0.2">
      <c r="A401" s="838"/>
      <c r="B401" s="971"/>
      <c r="C401" s="956"/>
      <c r="D401" s="945"/>
      <c r="E401" s="940"/>
      <c r="F401" s="940"/>
      <c r="G401" s="828"/>
      <c r="H401" s="937"/>
      <c r="I401" s="251" t="s">
        <v>601</v>
      </c>
      <c r="J401" s="474"/>
      <c r="K401" s="475"/>
      <c r="L401" s="476">
        <v>0.05</v>
      </c>
      <c r="M401" s="611"/>
      <c r="N401" s="611">
        <f>H400*L401</f>
        <v>1.0000000000000002E-2</v>
      </c>
      <c r="O401" s="477"/>
      <c r="P401" s="475"/>
      <c r="Q401" s="476"/>
      <c r="R401" s="477"/>
      <c r="S401" s="475"/>
      <c r="T401" s="476"/>
      <c r="U401" s="477"/>
      <c r="V401" s="475"/>
      <c r="W401" s="478"/>
      <c r="X401" s="252">
        <f>SUM(J401:L401)*H400</f>
        <v>1.0000000000000002E-2</v>
      </c>
      <c r="Y401" s="253">
        <f>SUM(O401:Q401)*H400</f>
        <v>0</v>
      </c>
      <c r="Z401" s="253">
        <f>SUM(R401:T401)*H400</f>
        <v>0</v>
      </c>
      <c r="AA401" s="253">
        <f>SUM(U401:W401)*H400</f>
        <v>0</v>
      </c>
      <c r="AB401" s="254">
        <f t="shared" si="16"/>
        <v>1.0000000000000002E-2</v>
      </c>
      <c r="AC401" s="936"/>
      <c r="AD401" s="585" t="s">
        <v>561</v>
      </c>
      <c r="AE401" s="898"/>
    </row>
    <row r="402" spans="1:31" ht="24.95" customHeight="1" x14ac:dyDescent="0.2">
      <c r="A402" s="838"/>
      <c r="B402" s="971"/>
      <c r="C402" s="956"/>
      <c r="D402" s="945"/>
      <c r="E402" s="940"/>
      <c r="F402" s="940"/>
      <c r="G402" s="828" t="s">
        <v>754</v>
      </c>
      <c r="H402" s="937">
        <v>0.3</v>
      </c>
      <c r="I402" s="227" t="s">
        <v>600</v>
      </c>
      <c r="J402" s="464"/>
      <c r="K402" s="465"/>
      <c r="L402" s="466">
        <v>0.05</v>
      </c>
      <c r="M402" s="613"/>
      <c r="N402" s="613"/>
      <c r="O402" s="467"/>
      <c r="P402" s="465"/>
      <c r="Q402" s="466">
        <v>0.15</v>
      </c>
      <c r="R402" s="467"/>
      <c r="S402" s="465"/>
      <c r="T402" s="466">
        <v>0.3</v>
      </c>
      <c r="U402" s="467"/>
      <c r="V402" s="465"/>
      <c r="W402" s="468">
        <v>1</v>
      </c>
      <c r="X402" s="219">
        <f>SUM(J402:L402)*H402</f>
        <v>1.4999999999999999E-2</v>
      </c>
      <c r="Y402" s="220">
        <f>SUM(O402:Q402)*H402</f>
        <v>4.4999999999999998E-2</v>
      </c>
      <c r="Z402" s="220">
        <f>SUM(R402:T402)*H402</f>
        <v>0.09</v>
      </c>
      <c r="AA402" s="220">
        <f>SUM(U402:W402)*H402</f>
        <v>0.3</v>
      </c>
      <c r="AB402" s="221">
        <f t="shared" si="16"/>
        <v>0.3</v>
      </c>
      <c r="AC402" s="936"/>
      <c r="AD402" s="585" t="s">
        <v>561</v>
      </c>
      <c r="AE402" s="898"/>
    </row>
    <row r="403" spans="1:31" ht="24.95" customHeight="1" x14ac:dyDescent="0.2">
      <c r="A403" s="838"/>
      <c r="B403" s="971"/>
      <c r="C403" s="956"/>
      <c r="D403" s="945"/>
      <c r="E403" s="940"/>
      <c r="F403" s="940"/>
      <c r="G403" s="828"/>
      <c r="H403" s="937"/>
      <c r="I403" s="251" t="s">
        <v>601</v>
      </c>
      <c r="J403" s="474"/>
      <c r="K403" s="475"/>
      <c r="L403" s="476">
        <v>0.05</v>
      </c>
      <c r="M403" s="611"/>
      <c r="N403" s="611">
        <f>H402*L403</f>
        <v>1.4999999999999999E-2</v>
      </c>
      <c r="O403" s="477"/>
      <c r="P403" s="475"/>
      <c r="Q403" s="476"/>
      <c r="R403" s="477"/>
      <c r="S403" s="475"/>
      <c r="T403" s="476"/>
      <c r="U403" s="477"/>
      <c r="V403" s="475"/>
      <c r="W403" s="478"/>
      <c r="X403" s="252">
        <f>SUM(J403:L403)*H402</f>
        <v>1.4999999999999999E-2</v>
      </c>
      <c r="Y403" s="253">
        <f>SUM(O403:Q403)*H402</f>
        <v>0</v>
      </c>
      <c r="Z403" s="253">
        <f>SUM(R403:T403)*H402</f>
        <v>0</v>
      </c>
      <c r="AA403" s="253">
        <f>SUM(U403:W403)*H402</f>
        <v>0</v>
      </c>
      <c r="AB403" s="254">
        <f t="shared" si="16"/>
        <v>1.4999999999999999E-2</v>
      </c>
      <c r="AC403" s="936"/>
      <c r="AD403" s="585" t="s">
        <v>561</v>
      </c>
      <c r="AE403" s="898"/>
    </row>
    <row r="404" spans="1:31" ht="24.95" customHeight="1" x14ac:dyDescent="0.2">
      <c r="A404" s="838"/>
      <c r="B404" s="971"/>
      <c r="C404" s="956"/>
      <c r="D404" s="945"/>
      <c r="E404" s="940"/>
      <c r="F404" s="940"/>
      <c r="G404" s="828" t="s">
        <v>755</v>
      </c>
      <c r="H404" s="937">
        <v>0.5</v>
      </c>
      <c r="I404" s="227" t="s">
        <v>600</v>
      </c>
      <c r="J404" s="464"/>
      <c r="K404" s="465"/>
      <c r="L404" s="466"/>
      <c r="M404" s="613"/>
      <c r="N404" s="613"/>
      <c r="O404" s="467"/>
      <c r="P404" s="465"/>
      <c r="Q404" s="466">
        <v>0.1</v>
      </c>
      <c r="R404" s="467"/>
      <c r="S404" s="465"/>
      <c r="T404" s="466">
        <v>0.3</v>
      </c>
      <c r="U404" s="467"/>
      <c r="V404" s="465"/>
      <c r="W404" s="468">
        <v>1</v>
      </c>
      <c r="X404" s="219">
        <f>SUM(J404:L404)*H404</f>
        <v>0</v>
      </c>
      <c r="Y404" s="220">
        <f>SUM(O404:Q404)*H404</f>
        <v>0.05</v>
      </c>
      <c r="Z404" s="220">
        <f>SUM(R404:T404)*H404</f>
        <v>0.15</v>
      </c>
      <c r="AA404" s="220">
        <f>SUM(U404:W404)*H404</f>
        <v>0.5</v>
      </c>
      <c r="AB404" s="221">
        <f t="shared" si="16"/>
        <v>0.5</v>
      </c>
      <c r="AC404" s="936"/>
      <c r="AD404" s="585" t="s">
        <v>561</v>
      </c>
      <c r="AE404" s="898"/>
    </row>
    <row r="405" spans="1:31" ht="24.95" customHeight="1" thickBot="1" x14ac:dyDescent="0.25">
      <c r="A405" s="838"/>
      <c r="B405" s="971"/>
      <c r="C405" s="956"/>
      <c r="D405" s="945"/>
      <c r="E405" s="940"/>
      <c r="F405" s="940"/>
      <c r="G405" s="828"/>
      <c r="H405" s="939"/>
      <c r="I405" s="255" t="s">
        <v>601</v>
      </c>
      <c r="J405" s="479"/>
      <c r="K405" s="480"/>
      <c r="L405" s="481"/>
      <c r="M405" s="614"/>
      <c r="N405" s="614" t="s">
        <v>1024</v>
      </c>
      <c r="O405" s="482"/>
      <c r="P405" s="480"/>
      <c r="Q405" s="481"/>
      <c r="R405" s="482"/>
      <c r="S405" s="480"/>
      <c r="T405" s="481"/>
      <c r="U405" s="482"/>
      <c r="V405" s="480"/>
      <c r="W405" s="483"/>
      <c r="X405" s="259">
        <f>SUM(J405:L405)*H404</f>
        <v>0</v>
      </c>
      <c r="Y405" s="260">
        <f>SUM(O405:Q405)*H404</f>
        <v>0</v>
      </c>
      <c r="Z405" s="260">
        <f>SUM(R405:T405)*H404</f>
        <v>0</v>
      </c>
      <c r="AA405" s="260">
        <f>SUM(U405:W405)*H404</f>
        <v>0</v>
      </c>
      <c r="AB405" s="261">
        <f t="shared" si="16"/>
        <v>0</v>
      </c>
      <c r="AC405" s="936"/>
      <c r="AD405" s="585" t="s">
        <v>561</v>
      </c>
      <c r="AE405" s="898"/>
    </row>
    <row r="406" spans="1:31" ht="24.95" customHeight="1" x14ac:dyDescent="0.2">
      <c r="A406" s="838"/>
      <c r="B406" s="1037" t="s">
        <v>763</v>
      </c>
      <c r="C406" s="997" t="s">
        <v>33</v>
      </c>
      <c r="D406" s="999" t="s">
        <v>259</v>
      </c>
      <c r="E406" s="999" t="s">
        <v>260</v>
      </c>
      <c r="F406" s="997" t="s">
        <v>457</v>
      </c>
      <c r="G406" s="1003" t="s">
        <v>756</v>
      </c>
      <c r="H406" s="979">
        <v>0.2</v>
      </c>
      <c r="I406" s="226" t="s">
        <v>600</v>
      </c>
      <c r="J406" s="459"/>
      <c r="K406" s="460"/>
      <c r="L406" s="461"/>
      <c r="M406" s="612"/>
      <c r="N406" s="612"/>
      <c r="O406" s="462"/>
      <c r="P406" s="460"/>
      <c r="Q406" s="461"/>
      <c r="R406" s="462"/>
      <c r="S406" s="460"/>
      <c r="T406" s="461"/>
      <c r="U406" s="462"/>
      <c r="V406" s="460"/>
      <c r="W406" s="463">
        <v>1</v>
      </c>
      <c r="X406" s="216">
        <f>SUM(J406:L406)*H406</f>
        <v>0</v>
      </c>
      <c r="Y406" s="217">
        <f>SUM(O406:Q406)*H406</f>
        <v>0</v>
      </c>
      <c r="Z406" s="217">
        <f>SUM(R406:T406)*H406</f>
        <v>0</v>
      </c>
      <c r="AA406" s="217">
        <f>SUM(U406:W406)*H406</f>
        <v>0.2</v>
      </c>
      <c r="AB406" s="218">
        <f t="shared" si="16"/>
        <v>0.2</v>
      </c>
      <c r="AC406" s="1001" t="s">
        <v>51</v>
      </c>
      <c r="AD406" s="586" t="s">
        <v>561</v>
      </c>
      <c r="AE406" s="995">
        <v>53</v>
      </c>
    </row>
    <row r="407" spans="1:31" ht="24.95" customHeight="1" x14ac:dyDescent="0.2">
      <c r="A407" s="838"/>
      <c r="B407" s="1038"/>
      <c r="C407" s="998"/>
      <c r="D407" s="1000"/>
      <c r="E407" s="1000"/>
      <c r="F407" s="998"/>
      <c r="G407" s="977"/>
      <c r="H407" s="976"/>
      <c r="I407" s="251" t="s">
        <v>601</v>
      </c>
      <c r="J407" s="474"/>
      <c r="K407" s="475"/>
      <c r="L407" s="476"/>
      <c r="M407" s="611"/>
      <c r="N407" s="611"/>
      <c r="O407" s="477"/>
      <c r="P407" s="475"/>
      <c r="Q407" s="476"/>
      <c r="R407" s="477"/>
      <c r="S407" s="475"/>
      <c r="T407" s="476"/>
      <c r="U407" s="477"/>
      <c r="V407" s="475"/>
      <c r="W407" s="478"/>
      <c r="X407" s="252">
        <f>SUM(J407:L407)*H406</f>
        <v>0</v>
      </c>
      <c r="Y407" s="253">
        <f>SUM(O407:Q407)*H406</f>
        <v>0</v>
      </c>
      <c r="Z407" s="253">
        <f>SUM(R407:T407)*H406</f>
        <v>0</v>
      </c>
      <c r="AA407" s="253">
        <f>SUM(U407:W407)*H406</f>
        <v>0</v>
      </c>
      <c r="AB407" s="254">
        <f t="shared" si="16"/>
        <v>0</v>
      </c>
      <c r="AC407" s="1002"/>
      <c r="AD407" s="587" t="s">
        <v>561</v>
      </c>
      <c r="AE407" s="996"/>
    </row>
    <row r="408" spans="1:31" ht="24.95" customHeight="1" x14ac:dyDescent="0.2">
      <c r="A408" s="838"/>
      <c r="B408" s="1038"/>
      <c r="C408" s="998"/>
      <c r="D408" s="1000"/>
      <c r="E408" s="1000"/>
      <c r="F408" s="998"/>
      <c r="G408" s="977" t="s">
        <v>695</v>
      </c>
      <c r="H408" s="976">
        <v>0.1</v>
      </c>
      <c r="I408" s="227" t="s">
        <v>600</v>
      </c>
      <c r="J408" s="464"/>
      <c r="K408" s="465"/>
      <c r="L408" s="466"/>
      <c r="M408" s="613"/>
      <c r="N408" s="613"/>
      <c r="O408" s="467"/>
      <c r="P408" s="465"/>
      <c r="Q408" s="466"/>
      <c r="R408" s="467"/>
      <c r="S408" s="465"/>
      <c r="T408" s="466"/>
      <c r="U408" s="467"/>
      <c r="V408" s="465"/>
      <c r="W408" s="468">
        <v>1</v>
      </c>
      <c r="X408" s="219">
        <f>SUM(J408:L408)*H408</f>
        <v>0</v>
      </c>
      <c r="Y408" s="220">
        <f>SUM(O408:Q408)*H408</f>
        <v>0</v>
      </c>
      <c r="Z408" s="220">
        <f>SUM(R408:T408)*H408</f>
        <v>0</v>
      </c>
      <c r="AA408" s="220">
        <f>SUM(U408:W408)*H408</f>
        <v>0.1</v>
      </c>
      <c r="AB408" s="221">
        <f t="shared" si="16"/>
        <v>0.1</v>
      </c>
      <c r="AC408" s="1002"/>
      <c r="AD408" s="587" t="s">
        <v>561</v>
      </c>
      <c r="AE408" s="996"/>
    </row>
    <row r="409" spans="1:31" ht="24.95" customHeight="1" x14ac:dyDescent="0.2">
      <c r="A409" s="838"/>
      <c r="B409" s="1038"/>
      <c r="C409" s="998"/>
      <c r="D409" s="1000"/>
      <c r="E409" s="1000"/>
      <c r="F409" s="998"/>
      <c r="G409" s="977"/>
      <c r="H409" s="976"/>
      <c r="I409" s="251" t="s">
        <v>601</v>
      </c>
      <c r="J409" s="474"/>
      <c r="K409" s="475"/>
      <c r="L409" s="476"/>
      <c r="M409" s="611"/>
      <c r="N409" s="611"/>
      <c r="O409" s="477"/>
      <c r="P409" s="475"/>
      <c r="Q409" s="476"/>
      <c r="R409" s="477"/>
      <c r="S409" s="475"/>
      <c r="T409" s="476"/>
      <c r="U409" s="477"/>
      <c r="V409" s="475"/>
      <c r="W409" s="478"/>
      <c r="X409" s="252">
        <f>SUM(J409:L409)*H408</f>
        <v>0</v>
      </c>
      <c r="Y409" s="253">
        <f>SUM(O409:Q409)*H408</f>
        <v>0</v>
      </c>
      <c r="Z409" s="253">
        <f>SUM(R409:T409)*H408</f>
        <v>0</v>
      </c>
      <c r="AA409" s="253">
        <f>SUM(U409:W409)*H408</f>
        <v>0</v>
      </c>
      <c r="AB409" s="254">
        <f t="shared" si="16"/>
        <v>0</v>
      </c>
      <c r="AC409" s="1002"/>
      <c r="AD409" s="587" t="s">
        <v>561</v>
      </c>
      <c r="AE409" s="996"/>
    </row>
    <row r="410" spans="1:31" ht="24.95" customHeight="1" x14ac:dyDescent="0.2">
      <c r="A410" s="838"/>
      <c r="B410" s="1038"/>
      <c r="C410" s="998"/>
      <c r="D410" s="1000"/>
      <c r="E410" s="1000"/>
      <c r="F410" s="998"/>
      <c r="G410" s="977" t="s">
        <v>1016</v>
      </c>
      <c r="H410" s="976">
        <v>0.2</v>
      </c>
      <c r="I410" s="227" t="s">
        <v>600</v>
      </c>
      <c r="J410" s="464"/>
      <c r="K410" s="465"/>
      <c r="L410" s="466"/>
      <c r="M410" s="613"/>
      <c r="N410" s="613"/>
      <c r="O410" s="467"/>
      <c r="P410" s="465"/>
      <c r="Q410" s="466"/>
      <c r="R410" s="467"/>
      <c r="S410" s="465"/>
      <c r="T410" s="466"/>
      <c r="U410" s="467"/>
      <c r="V410" s="465"/>
      <c r="W410" s="468">
        <v>1</v>
      </c>
      <c r="X410" s="219">
        <f>SUM(J410:L410)*H410</f>
        <v>0</v>
      </c>
      <c r="Y410" s="220">
        <f>SUM(O410:Q410)*H410</f>
        <v>0</v>
      </c>
      <c r="Z410" s="220">
        <f>SUM(R410:T410)*H410</f>
        <v>0</v>
      </c>
      <c r="AA410" s="220">
        <f>SUM(U410:W410)*H410</f>
        <v>0.2</v>
      </c>
      <c r="AB410" s="221">
        <f t="shared" si="16"/>
        <v>0.2</v>
      </c>
      <c r="AC410" s="1002"/>
      <c r="AD410" s="587" t="s">
        <v>561</v>
      </c>
      <c r="AE410" s="996"/>
    </row>
    <row r="411" spans="1:31" ht="24.95" customHeight="1" x14ac:dyDescent="0.2">
      <c r="A411" s="838"/>
      <c r="B411" s="1038"/>
      <c r="C411" s="998"/>
      <c r="D411" s="1000"/>
      <c r="E411" s="1000"/>
      <c r="F411" s="998"/>
      <c r="G411" s="977"/>
      <c r="H411" s="976"/>
      <c r="I411" s="251" t="s">
        <v>601</v>
      </c>
      <c r="J411" s="474"/>
      <c r="K411" s="475"/>
      <c r="L411" s="476"/>
      <c r="M411" s="611"/>
      <c r="N411" s="611"/>
      <c r="O411" s="477"/>
      <c r="P411" s="475"/>
      <c r="Q411" s="476"/>
      <c r="R411" s="477"/>
      <c r="S411" s="475"/>
      <c r="T411" s="476"/>
      <c r="U411" s="477"/>
      <c r="V411" s="475"/>
      <c r="W411" s="478"/>
      <c r="X411" s="273">
        <f>SUM(J411:L411)*H410</f>
        <v>0</v>
      </c>
      <c r="Y411" s="274">
        <f>SUM(O411:Q411)*H410</f>
        <v>0</v>
      </c>
      <c r="Z411" s="274">
        <f>SUM(R411:T411)*H410</f>
        <v>0</v>
      </c>
      <c r="AA411" s="274">
        <f>SUM(U411:W411)*H410</f>
        <v>0</v>
      </c>
      <c r="AB411" s="275">
        <f t="shared" si="16"/>
        <v>0</v>
      </c>
      <c r="AC411" s="1002"/>
      <c r="AD411" s="587" t="s">
        <v>561</v>
      </c>
      <c r="AE411" s="996"/>
    </row>
    <row r="412" spans="1:31" ht="24.95" customHeight="1" x14ac:dyDescent="0.2">
      <c r="A412" s="838"/>
      <c r="B412" s="1038"/>
      <c r="C412" s="998"/>
      <c r="D412" s="1000"/>
      <c r="E412" s="1000"/>
      <c r="F412" s="998"/>
      <c r="G412" s="977" t="s">
        <v>757</v>
      </c>
      <c r="H412" s="976">
        <v>0.3</v>
      </c>
      <c r="I412" s="227" t="s">
        <v>600</v>
      </c>
      <c r="J412" s="464"/>
      <c r="K412" s="465"/>
      <c r="L412" s="466"/>
      <c r="M412" s="613"/>
      <c r="N412" s="613"/>
      <c r="O412" s="467"/>
      <c r="P412" s="465"/>
      <c r="Q412" s="466"/>
      <c r="R412" s="467"/>
      <c r="S412" s="465"/>
      <c r="T412" s="466"/>
      <c r="U412" s="467"/>
      <c r="V412" s="465"/>
      <c r="W412" s="468">
        <v>1</v>
      </c>
      <c r="X412" s="219">
        <f>SUM(J412:L412)*H412</f>
        <v>0</v>
      </c>
      <c r="Y412" s="220">
        <f>SUM(O412:Q412)*H412</f>
        <v>0</v>
      </c>
      <c r="Z412" s="220">
        <f>SUM(R412:T412)*H412</f>
        <v>0</v>
      </c>
      <c r="AA412" s="220">
        <f>SUM(U412:W412)*H412</f>
        <v>0.3</v>
      </c>
      <c r="AB412" s="221">
        <f t="shared" si="16"/>
        <v>0.3</v>
      </c>
      <c r="AC412" s="1002"/>
      <c r="AD412" s="587" t="s">
        <v>561</v>
      </c>
      <c r="AE412" s="996"/>
    </row>
    <row r="413" spans="1:31" ht="24.95" customHeight="1" x14ac:dyDescent="0.2">
      <c r="A413" s="838"/>
      <c r="B413" s="1038"/>
      <c r="C413" s="998"/>
      <c r="D413" s="1000"/>
      <c r="E413" s="1000"/>
      <c r="F413" s="998"/>
      <c r="G413" s="977"/>
      <c r="H413" s="976"/>
      <c r="I413" s="251" t="s">
        <v>601</v>
      </c>
      <c r="J413" s="474"/>
      <c r="K413" s="475"/>
      <c r="L413" s="476"/>
      <c r="M413" s="611"/>
      <c r="N413" s="611"/>
      <c r="O413" s="477"/>
      <c r="P413" s="475"/>
      <c r="Q413" s="476"/>
      <c r="R413" s="477"/>
      <c r="S413" s="475"/>
      <c r="T413" s="476"/>
      <c r="U413" s="477"/>
      <c r="V413" s="475"/>
      <c r="W413" s="478"/>
      <c r="X413" s="252">
        <f>SUM(J413:L413)*H412</f>
        <v>0</v>
      </c>
      <c r="Y413" s="253">
        <f>SUM(O413:Q413)*H412</f>
        <v>0</v>
      </c>
      <c r="Z413" s="253">
        <f>SUM(R413:T413)*H412</f>
        <v>0</v>
      </c>
      <c r="AA413" s="253">
        <f>SUM(U413:W413)*H412</f>
        <v>0</v>
      </c>
      <c r="AB413" s="254">
        <f t="shared" si="16"/>
        <v>0</v>
      </c>
      <c r="AC413" s="1002"/>
      <c r="AD413" s="587" t="s">
        <v>561</v>
      </c>
      <c r="AE413" s="996"/>
    </row>
    <row r="414" spans="1:31" ht="24.95" customHeight="1" x14ac:dyDescent="0.2">
      <c r="A414" s="838"/>
      <c r="B414" s="1038"/>
      <c r="C414" s="998"/>
      <c r="D414" s="1000"/>
      <c r="E414" s="1000"/>
      <c r="F414" s="998"/>
      <c r="G414" s="977" t="s">
        <v>683</v>
      </c>
      <c r="H414" s="976">
        <v>0.2</v>
      </c>
      <c r="I414" s="227" t="s">
        <v>600</v>
      </c>
      <c r="J414" s="464"/>
      <c r="K414" s="465"/>
      <c r="L414" s="466"/>
      <c r="M414" s="613"/>
      <c r="N414" s="613"/>
      <c r="O414" s="467"/>
      <c r="P414" s="465"/>
      <c r="Q414" s="466"/>
      <c r="R414" s="467"/>
      <c r="S414" s="465"/>
      <c r="T414" s="466"/>
      <c r="U414" s="467"/>
      <c r="V414" s="465"/>
      <c r="W414" s="468">
        <v>1</v>
      </c>
      <c r="X414" s="219">
        <f>SUM(J414:L414)*H414</f>
        <v>0</v>
      </c>
      <c r="Y414" s="220">
        <f>SUM(O414:Q414)*H414</f>
        <v>0</v>
      </c>
      <c r="Z414" s="220">
        <f>SUM(R414:T414)*H414</f>
        <v>0</v>
      </c>
      <c r="AA414" s="220">
        <f>SUM(U414:W414)*H414</f>
        <v>0.2</v>
      </c>
      <c r="AB414" s="221">
        <f t="shared" si="16"/>
        <v>0.2</v>
      </c>
      <c r="AC414" s="1002"/>
      <c r="AD414" s="587" t="s">
        <v>561</v>
      </c>
      <c r="AE414" s="996"/>
    </row>
    <row r="415" spans="1:31" ht="24.95" customHeight="1" thickBot="1" x14ac:dyDescent="0.25">
      <c r="A415" s="838"/>
      <c r="B415" s="1038"/>
      <c r="C415" s="998"/>
      <c r="D415" s="1000"/>
      <c r="E415" s="1000"/>
      <c r="F415" s="998"/>
      <c r="G415" s="980"/>
      <c r="H415" s="981"/>
      <c r="I415" s="255" t="s">
        <v>601</v>
      </c>
      <c r="J415" s="479"/>
      <c r="K415" s="480"/>
      <c r="L415" s="481"/>
      <c r="M415" s="614"/>
      <c r="N415" s="614"/>
      <c r="O415" s="482"/>
      <c r="P415" s="480"/>
      <c r="Q415" s="481"/>
      <c r="R415" s="482"/>
      <c r="S415" s="480"/>
      <c r="T415" s="481"/>
      <c r="U415" s="482"/>
      <c r="V415" s="480"/>
      <c r="W415" s="483"/>
      <c r="X415" s="259">
        <f>SUM(J415:L415)*H414</f>
        <v>0</v>
      </c>
      <c r="Y415" s="260">
        <f>SUM(O415:Q415)*H414</f>
        <v>0</v>
      </c>
      <c r="Z415" s="260">
        <f>SUM(R415:T415)*H414</f>
        <v>0</v>
      </c>
      <c r="AA415" s="260">
        <f>SUM(U415:W415)*H414</f>
        <v>0</v>
      </c>
      <c r="AB415" s="261">
        <f t="shared" si="16"/>
        <v>0</v>
      </c>
      <c r="AC415" s="1002"/>
      <c r="AD415" s="587" t="s">
        <v>561</v>
      </c>
      <c r="AE415" s="996"/>
    </row>
    <row r="416" spans="1:31" ht="24.95" customHeight="1" x14ac:dyDescent="0.2">
      <c r="A416" s="838"/>
      <c r="B416" s="1038"/>
      <c r="C416" s="988" t="s">
        <v>34</v>
      </c>
      <c r="D416" s="985" t="s">
        <v>130</v>
      </c>
      <c r="E416" s="982" t="s">
        <v>131</v>
      </c>
      <c r="F416" s="982" t="s">
        <v>262</v>
      </c>
      <c r="G416" s="994" t="s">
        <v>758</v>
      </c>
      <c r="H416" s="979">
        <v>0.5</v>
      </c>
      <c r="I416" s="226" t="s">
        <v>600</v>
      </c>
      <c r="J416" s="459"/>
      <c r="K416" s="460"/>
      <c r="L416" s="461">
        <v>0.5</v>
      </c>
      <c r="M416" s="612"/>
      <c r="N416" s="612"/>
      <c r="O416" s="462"/>
      <c r="P416" s="460"/>
      <c r="Q416" s="461">
        <v>1</v>
      </c>
      <c r="R416" s="462"/>
      <c r="S416" s="460"/>
      <c r="T416" s="461">
        <v>1</v>
      </c>
      <c r="U416" s="462"/>
      <c r="V416" s="460"/>
      <c r="W416" s="463">
        <v>1</v>
      </c>
      <c r="X416" s="216">
        <f>SUM(J416:L416)*H416</f>
        <v>0.25</v>
      </c>
      <c r="Y416" s="217">
        <f>SUM(O416:Q416)*H416</f>
        <v>0.5</v>
      </c>
      <c r="Z416" s="217">
        <f>SUM(R416:T416)*H416</f>
        <v>0.5</v>
      </c>
      <c r="AA416" s="217">
        <f>SUM(U416:W416)*H416</f>
        <v>0.5</v>
      </c>
      <c r="AB416" s="218">
        <f t="shared" si="16"/>
        <v>0.5</v>
      </c>
      <c r="AC416" s="1001" t="s">
        <v>49</v>
      </c>
      <c r="AD416" s="587" t="s">
        <v>561</v>
      </c>
      <c r="AE416" s="995">
        <v>54</v>
      </c>
    </row>
    <row r="417" spans="1:31" ht="24.95" customHeight="1" x14ac:dyDescent="0.2">
      <c r="A417" s="838"/>
      <c r="B417" s="1038"/>
      <c r="C417" s="989"/>
      <c r="D417" s="986"/>
      <c r="E417" s="983"/>
      <c r="F417" s="983"/>
      <c r="G417" s="977"/>
      <c r="H417" s="976"/>
      <c r="I417" s="251" t="s">
        <v>601</v>
      </c>
      <c r="J417" s="474"/>
      <c r="K417" s="475"/>
      <c r="L417" s="476">
        <v>0.5</v>
      </c>
      <c r="M417" s="611"/>
      <c r="N417" s="611">
        <f>H416*L417</f>
        <v>0.25</v>
      </c>
      <c r="O417" s="477"/>
      <c r="P417" s="475"/>
      <c r="Q417" s="476"/>
      <c r="R417" s="477"/>
      <c r="S417" s="475"/>
      <c r="T417" s="476"/>
      <c r="U417" s="477"/>
      <c r="V417" s="475"/>
      <c r="W417" s="478"/>
      <c r="X417" s="252">
        <f>SUM(J417:L417)*H416</f>
        <v>0.25</v>
      </c>
      <c r="Y417" s="253">
        <f>SUM(O417:Q417)*H416</f>
        <v>0</v>
      </c>
      <c r="Z417" s="253">
        <f>SUM(R417:T417)*H416</f>
        <v>0</v>
      </c>
      <c r="AA417" s="253">
        <f>SUM(U417:W417)*H416</f>
        <v>0</v>
      </c>
      <c r="AB417" s="254">
        <f t="shared" si="16"/>
        <v>0.25</v>
      </c>
      <c r="AC417" s="1002"/>
      <c r="AD417" s="587" t="s">
        <v>561</v>
      </c>
      <c r="AE417" s="996"/>
    </row>
    <row r="418" spans="1:31" ht="24.95" customHeight="1" x14ac:dyDescent="0.2">
      <c r="A418" s="838"/>
      <c r="B418" s="1038"/>
      <c r="C418" s="989"/>
      <c r="D418" s="986"/>
      <c r="E418" s="983"/>
      <c r="F418" s="983"/>
      <c r="G418" s="977" t="s">
        <v>759</v>
      </c>
      <c r="H418" s="976">
        <v>0.5</v>
      </c>
      <c r="I418" s="227" t="s">
        <v>600</v>
      </c>
      <c r="J418" s="464"/>
      <c r="K418" s="465"/>
      <c r="L418" s="466">
        <v>0.5</v>
      </c>
      <c r="M418" s="613"/>
      <c r="N418" s="613"/>
      <c r="O418" s="467"/>
      <c r="P418" s="465"/>
      <c r="Q418" s="466">
        <v>1</v>
      </c>
      <c r="R418" s="467"/>
      <c r="S418" s="465"/>
      <c r="T418" s="466">
        <v>1</v>
      </c>
      <c r="U418" s="467"/>
      <c r="V418" s="465"/>
      <c r="W418" s="468">
        <v>1</v>
      </c>
      <c r="X418" s="219">
        <f>SUM(J418:L418)*H418</f>
        <v>0.25</v>
      </c>
      <c r="Y418" s="220">
        <f>SUM(O418:Q418)*H418</f>
        <v>0.5</v>
      </c>
      <c r="Z418" s="220">
        <f>SUM(R418:T418)*H418</f>
        <v>0.5</v>
      </c>
      <c r="AA418" s="220">
        <f>SUM(U418:W418)*H418</f>
        <v>0.5</v>
      </c>
      <c r="AB418" s="221">
        <f t="shared" si="16"/>
        <v>0.5</v>
      </c>
      <c r="AC418" s="1002"/>
      <c r="AD418" s="587" t="s">
        <v>561</v>
      </c>
      <c r="AE418" s="996"/>
    </row>
    <row r="419" spans="1:31" ht="24.95" customHeight="1" thickBot="1" x14ac:dyDescent="0.25">
      <c r="A419" s="838"/>
      <c r="B419" s="1038"/>
      <c r="C419" s="989"/>
      <c r="D419" s="987"/>
      <c r="E419" s="984"/>
      <c r="F419" s="984"/>
      <c r="G419" s="980"/>
      <c r="H419" s="981"/>
      <c r="I419" s="255" t="s">
        <v>601</v>
      </c>
      <c r="J419" s="479"/>
      <c r="K419" s="480"/>
      <c r="L419" s="481">
        <v>0.5</v>
      </c>
      <c r="M419" s="631"/>
      <c r="N419" s="622">
        <f>H418*L419</f>
        <v>0.25</v>
      </c>
      <c r="O419" s="482"/>
      <c r="P419" s="480"/>
      <c r="Q419" s="481"/>
      <c r="R419" s="482"/>
      <c r="S419" s="480"/>
      <c r="T419" s="481"/>
      <c r="U419" s="482"/>
      <c r="V419" s="480"/>
      <c r="W419" s="483"/>
      <c r="X419" s="259">
        <f>SUM(J419:L419)*H418</f>
        <v>0.25</v>
      </c>
      <c r="Y419" s="260">
        <f>SUM(O419:Q419)*H418</f>
        <v>0</v>
      </c>
      <c r="Z419" s="260">
        <f>SUM(R419:T419)*H418</f>
        <v>0</v>
      </c>
      <c r="AA419" s="260">
        <f>SUM(U419:W419)*H418</f>
        <v>0</v>
      </c>
      <c r="AB419" s="261">
        <f t="shared" si="16"/>
        <v>0.25</v>
      </c>
      <c r="AC419" s="1002"/>
      <c r="AD419" s="587" t="s">
        <v>561</v>
      </c>
      <c r="AE419" s="996"/>
    </row>
    <row r="420" spans="1:31" ht="24.95" customHeight="1" x14ac:dyDescent="0.2">
      <c r="A420" s="838"/>
      <c r="B420" s="1038"/>
      <c r="C420" s="989"/>
      <c r="D420" s="990" t="s">
        <v>132</v>
      </c>
      <c r="E420" s="992" t="s">
        <v>133</v>
      </c>
      <c r="F420" s="992" t="s">
        <v>263</v>
      </c>
      <c r="G420" s="994" t="s">
        <v>760</v>
      </c>
      <c r="H420" s="979">
        <v>0.3</v>
      </c>
      <c r="I420" s="226" t="s">
        <v>600</v>
      </c>
      <c r="J420" s="459"/>
      <c r="K420" s="460"/>
      <c r="L420" s="461">
        <v>0.5</v>
      </c>
      <c r="M420" s="612"/>
      <c r="N420" s="612"/>
      <c r="O420" s="462"/>
      <c r="P420" s="460"/>
      <c r="Q420" s="461">
        <v>0.7</v>
      </c>
      <c r="R420" s="462"/>
      <c r="S420" s="460"/>
      <c r="T420" s="461">
        <v>1</v>
      </c>
      <c r="U420" s="462"/>
      <c r="V420" s="460"/>
      <c r="W420" s="463">
        <v>1</v>
      </c>
      <c r="X420" s="216">
        <f>SUM(J420:L420)*H420</f>
        <v>0.15</v>
      </c>
      <c r="Y420" s="217">
        <f>SUM(O420:Q420)*H420</f>
        <v>0.21</v>
      </c>
      <c r="Z420" s="217">
        <f>SUM(R420:T420)*H420</f>
        <v>0.3</v>
      </c>
      <c r="AA420" s="217">
        <f>SUM(U420:W420)*H420</f>
        <v>0.3</v>
      </c>
      <c r="AB420" s="218">
        <f t="shared" si="16"/>
        <v>0.3</v>
      </c>
      <c r="AC420" s="1002"/>
      <c r="AD420" s="587" t="s">
        <v>561</v>
      </c>
      <c r="AE420" s="995">
        <v>55</v>
      </c>
    </row>
    <row r="421" spans="1:31" ht="24.95" customHeight="1" x14ac:dyDescent="0.2">
      <c r="A421" s="838"/>
      <c r="B421" s="1038"/>
      <c r="C421" s="989"/>
      <c r="D421" s="990"/>
      <c r="E421" s="992"/>
      <c r="F421" s="992"/>
      <c r="G421" s="977"/>
      <c r="H421" s="976"/>
      <c r="I421" s="251" t="s">
        <v>601</v>
      </c>
      <c r="J421" s="474"/>
      <c r="K421" s="475"/>
      <c r="L421" s="476">
        <v>0.5</v>
      </c>
      <c r="M421" s="611"/>
      <c r="N421" s="611">
        <f>H420*L421</f>
        <v>0.15</v>
      </c>
      <c r="O421" s="477"/>
      <c r="P421" s="475"/>
      <c r="Q421" s="476"/>
      <c r="R421" s="477"/>
      <c r="S421" s="475"/>
      <c r="T421" s="476"/>
      <c r="U421" s="477"/>
      <c r="V421" s="475"/>
      <c r="W421" s="478"/>
      <c r="X421" s="252">
        <f>SUM(J421:L421)*H420</f>
        <v>0.15</v>
      </c>
      <c r="Y421" s="253">
        <f>SUM(O421:Q421)*H420</f>
        <v>0</v>
      </c>
      <c r="Z421" s="253">
        <f>SUM(R421:T421)*H420</f>
        <v>0</v>
      </c>
      <c r="AA421" s="253">
        <f>SUM(U421:W421)*H420</f>
        <v>0</v>
      </c>
      <c r="AB421" s="254">
        <f t="shared" si="16"/>
        <v>0.15</v>
      </c>
      <c r="AC421" s="1002"/>
      <c r="AD421" s="587" t="s">
        <v>561</v>
      </c>
      <c r="AE421" s="996"/>
    </row>
    <row r="422" spans="1:31" ht="24.95" customHeight="1" x14ac:dyDescent="0.2">
      <c r="A422" s="838"/>
      <c r="B422" s="1038"/>
      <c r="C422" s="989"/>
      <c r="D422" s="990"/>
      <c r="E422" s="992"/>
      <c r="F422" s="992"/>
      <c r="G422" s="977" t="s">
        <v>761</v>
      </c>
      <c r="H422" s="976">
        <v>0.4</v>
      </c>
      <c r="I422" s="227" t="s">
        <v>600</v>
      </c>
      <c r="J422" s="464"/>
      <c r="K422" s="465"/>
      <c r="L422" s="466">
        <v>0.5</v>
      </c>
      <c r="M422" s="613"/>
      <c r="N422" s="613"/>
      <c r="O422" s="467"/>
      <c r="P422" s="465"/>
      <c r="Q422" s="466">
        <v>0.5</v>
      </c>
      <c r="R422" s="467"/>
      <c r="S422" s="465"/>
      <c r="T422" s="466">
        <v>1</v>
      </c>
      <c r="U422" s="467"/>
      <c r="V422" s="465"/>
      <c r="W422" s="468">
        <v>1</v>
      </c>
      <c r="X422" s="219">
        <f>SUM(J422:L422)*H422</f>
        <v>0.2</v>
      </c>
      <c r="Y422" s="220">
        <f>SUM(O422:Q422)*H422</f>
        <v>0.2</v>
      </c>
      <c r="Z422" s="220">
        <f>SUM(R422:T422)*H422</f>
        <v>0.4</v>
      </c>
      <c r="AA422" s="220">
        <f>SUM(U422:W422)*H422</f>
        <v>0.4</v>
      </c>
      <c r="AB422" s="221">
        <f t="shared" si="16"/>
        <v>0.4</v>
      </c>
      <c r="AC422" s="1002"/>
      <c r="AD422" s="587" t="s">
        <v>561</v>
      </c>
      <c r="AE422" s="996"/>
    </row>
    <row r="423" spans="1:31" ht="24.95" customHeight="1" x14ac:dyDescent="0.2">
      <c r="A423" s="838"/>
      <c r="B423" s="1038"/>
      <c r="C423" s="989"/>
      <c r="D423" s="990"/>
      <c r="E423" s="992"/>
      <c r="F423" s="992"/>
      <c r="G423" s="977"/>
      <c r="H423" s="976"/>
      <c r="I423" s="251" t="s">
        <v>601</v>
      </c>
      <c r="J423" s="474"/>
      <c r="K423" s="475"/>
      <c r="L423" s="476">
        <v>0.5</v>
      </c>
      <c r="M423" s="611"/>
      <c r="N423" s="611">
        <f>H422*L423</f>
        <v>0.2</v>
      </c>
      <c r="O423" s="477"/>
      <c r="P423" s="475"/>
      <c r="Q423" s="476"/>
      <c r="R423" s="477"/>
      <c r="S423" s="475"/>
      <c r="T423" s="476"/>
      <c r="U423" s="477"/>
      <c r="V423" s="475"/>
      <c r="W423" s="478"/>
      <c r="X423" s="252">
        <f>SUM(J423:L423)*H422</f>
        <v>0.2</v>
      </c>
      <c r="Y423" s="253">
        <f>SUM(O423:Q423)*H422</f>
        <v>0</v>
      </c>
      <c r="Z423" s="253">
        <f>SUM(R423:T423)*H422</f>
        <v>0</v>
      </c>
      <c r="AA423" s="253">
        <f>SUM(U423:W423)*H422</f>
        <v>0</v>
      </c>
      <c r="AB423" s="254">
        <f t="shared" si="16"/>
        <v>0.2</v>
      </c>
      <c r="AC423" s="1002"/>
      <c r="AD423" s="587" t="s">
        <v>561</v>
      </c>
      <c r="AE423" s="996"/>
    </row>
    <row r="424" spans="1:31" ht="24.95" customHeight="1" x14ac:dyDescent="0.2">
      <c r="A424" s="838"/>
      <c r="B424" s="1038"/>
      <c r="C424" s="989"/>
      <c r="D424" s="990"/>
      <c r="E424" s="992"/>
      <c r="F424" s="992"/>
      <c r="G424" s="977" t="s">
        <v>762</v>
      </c>
      <c r="H424" s="976">
        <v>0.3</v>
      </c>
      <c r="I424" s="227" t="s">
        <v>600</v>
      </c>
      <c r="J424" s="464"/>
      <c r="K424" s="465"/>
      <c r="L424" s="466"/>
      <c r="M424" s="613"/>
      <c r="N424" s="613"/>
      <c r="O424" s="467"/>
      <c r="P424" s="465"/>
      <c r="Q424" s="466"/>
      <c r="R424" s="467"/>
      <c r="S424" s="465"/>
      <c r="T424" s="466">
        <v>0.5</v>
      </c>
      <c r="U424" s="467"/>
      <c r="V424" s="465"/>
      <c r="W424" s="468">
        <v>1</v>
      </c>
      <c r="X424" s="219">
        <f>SUM(J424:L424)*H424</f>
        <v>0</v>
      </c>
      <c r="Y424" s="220">
        <f>SUM(O424:Q424)*H424</f>
        <v>0</v>
      </c>
      <c r="Z424" s="220">
        <f>SUM(R424:T424)*H424</f>
        <v>0.15</v>
      </c>
      <c r="AA424" s="220">
        <f>SUM(U424:W424)*H424</f>
        <v>0.3</v>
      </c>
      <c r="AB424" s="221">
        <f t="shared" si="16"/>
        <v>0.3</v>
      </c>
      <c r="AC424" s="1002"/>
      <c r="AD424" s="587" t="s">
        <v>561</v>
      </c>
      <c r="AE424" s="996"/>
    </row>
    <row r="425" spans="1:31" ht="24.95" customHeight="1" thickBot="1" x14ac:dyDescent="0.25">
      <c r="A425" s="838"/>
      <c r="B425" s="1038"/>
      <c r="C425" s="989"/>
      <c r="D425" s="991"/>
      <c r="E425" s="993"/>
      <c r="F425" s="993"/>
      <c r="G425" s="980"/>
      <c r="H425" s="981"/>
      <c r="I425" s="255" t="s">
        <v>601</v>
      </c>
      <c r="J425" s="479"/>
      <c r="K425" s="480"/>
      <c r="L425" s="481"/>
      <c r="M425" s="614"/>
      <c r="N425" s="614" t="s">
        <v>1024</v>
      </c>
      <c r="O425" s="482"/>
      <c r="P425" s="480"/>
      <c r="Q425" s="481"/>
      <c r="R425" s="482"/>
      <c r="S425" s="480"/>
      <c r="T425" s="481"/>
      <c r="U425" s="482"/>
      <c r="V425" s="480"/>
      <c r="W425" s="483"/>
      <c r="X425" s="259">
        <f>SUM(J425:L425)*H424</f>
        <v>0</v>
      </c>
      <c r="Y425" s="260">
        <f>SUM(O425:Q425)*H424</f>
        <v>0</v>
      </c>
      <c r="Z425" s="260">
        <f>SUM(R425:T425)*H424</f>
        <v>0</v>
      </c>
      <c r="AA425" s="260">
        <f>SUM(U425:W425)*H424</f>
        <v>0</v>
      </c>
      <c r="AB425" s="261">
        <f t="shared" si="16"/>
        <v>0</v>
      </c>
      <c r="AC425" s="1002"/>
      <c r="AD425" s="587" t="s">
        <v>561</v>
      </c>
      <c r="AE425" s="996"/>
    </row>
    <row r="426" spans="1:31" ht="24.95" customHeight="1" x14ac:dyDescent="0.2">
      <c r="A426" s="838"/>
      <c r="B426" s="1038"/>
      <c r="C426" s="988" t="s">
        <v>35</v>
      </c>
      <c r="D426" s="1005" t="s">
        <v>765</v>
      </c>
      <c r="E426" s="978" t="s">
        <v>766</v>
      </c>
      <c r="F426" s="978" t="s">
        <v>768</v>
      </c>
      <c r="G426" s="994" t="s">
        <v>769</v>
      </c>
      <c r="H426" s="1010">
        <v>0.5</v>
      </c>
      <c r="I426" s="226" t="s">
        <v>600</v>
      </c>
      <c r="J426" s="459"/>
      <c r="K426" s="460"/>
      <c r="L426" s="657">
        <v>0.9</v>
      </c>
      <c r="M426" s="612"/>
      <c r="N426" s="647"/>
      <c r="O426" s="462"/>
      <c r="P426" s="460"/>
      <c r="Q426" s="461">
        <v>1</v>
      </c>
      <c r="R426" s="462"/>
      <c r="S426" s="460"/>
      <c r="T426" s="461">
        <v>1</v>
      </c>
      <c r="U426" s="462"/>
      <c r="V426" s="460"/>
      <c r="W426" s="463">
        <v>1</v>
      </c>
      <c r="X426" s="216">
        <f>SUM(J426:L426)*H426</f>
        <v>0.45</v>
      </c>
      <c r="Y426" s="217">
        <f>SUM(O426:Q426)*H426</f>
        <v>0.5</v>
      </c>
      <c r="Z426" s="217">
        <f>SUM(R426:T426)*H426</f>
        <v>0.5</v>
      </c>
      <c r="AA426" s="217">
        <f>SUM(U426:W426)*H426</f>
        <v>0.5</v>
      </c>
      <c r="AB426" s="218">
        <f t="shared" si="16"/>
        <v>0.5</v>
      </c>
      <c r="AC426" s="1002"/>
      <c r="AD426" s="587" t="s">
        <v>561</v>
      </c>
      <c r="AE426" s="995">
        <v>56</v>
      </c>
    </row>
    <row r="427" spans="1:31" ht="24.95" customHeight="1" x14ac:dyDescent="0.2">
      <c r="A427" s="838"/>
      <c r="B427" s="1038"/>
      <c r="C427" s="989"/>
      <c r="D427" s="1005"/>
      <c r="E427" s="978"/>
      <c r="F427" s="978"/>
      <c r="G427" s="977"/>
      <c r="H427" s="1011"/>
      <c r="I427" s="251" t="s">
        <v>601</v>
      </c>
      <c r="J427" s="474"/>
      <c r="K427" s="475"/>
      <c r="L427" s="476">
        <v>0.9</v>
      </c>
      <c r="M427" s="611"/>
      <c r="N427" s="624">
        <f>H426*L427</f>
        <v>0.45</v>
      </c>
      <c r="O427" s="477"/>
      <c r="P427" s="475"/>
      <c r="Q427" s="476"/>
      <c r="R427" s="477"/>
      <c r="S427" s="475"/>
      <c r="T427" s="476"/>
      <c r="U427" s="477"/>
      <c r="V427" s="475"/>
      <c r="W427" s="478"/>
      <c r="X427" s="252">
        <f>SUM(J427:L427)*H426</f>
        <v>0.45</v>
      </c>
      <c r="Y427" s="253">
        <f>SUM(O427:Q427)*H426</f>
        <v>0</v>
      </c>
      <c r="Z427" s="253">
        <f>SUM(R427:T427)*H426</f>
        <v>0</v>
      </c>
      <c r="AA427" s="253">
        <f>SUM(U427:W427)*H426</f>
        <v>0</v>
      </c>
      <c r="AB427" s="254">
        <f t="shared" si="16"/>
        <v>0.45</v>
      </c>
      <c r="AC427" s="1002"/>
      <c r="AD427" s="587" t="s">
        <v>561</v>
      </c>
      <c r="AE427" s="996"/>
    </row>
    <row r="428" spans="1:31" ht="24.95" customHeight="1" x14ac:dyDescent="0.2">
      <c r="A428" s="838"/>
      <c r="B428" s="1038"/>
      <c r="C428" s="989"/>
      <c r="D428" s="1005"/>
      <c r="E428" s="978"/>
      <c r="F428" s="978"/>
      <c r="G428" s="977" t="s">
        <v>770</v>
      </c>
      <c r="H428" s="1011">
        <v>0.5</v>
      </c>
      <c r="I428" s="227" t="s">
        <v>600</v>
      </c>
      <c r="J428" s="464"/>
      <c r="K428" s="465"/>
      <c r="L428" s="658">
        <v>0.9</v>
      </c>
      <c r="M428" s="613"/>
      <c r="N428" s="648"/>
      <c r="O428" s="467"/>
      <c r="P428" s="465"/>
      <c r="Q428" s="466">
        <v>1</v>
      </c>
      <c r="R428" s="467"/>
      <c r="S428" s="465"/>
      <c r="T428" s="466">
        <v>1</v>
      </c>
      <c r="U428" s="467"/>
      <c r="V428" s="465"/>
      <c r="W428" s="468">
        <v>1</v>
      </c>
      <c r="X428" s="219">
        <f>SUM(J428:L428)*H428</f>
        <v>0.45</v>
      </c>
      <c r="Y428" s="220">
        <f>SUM(O428:Q428)*H428</f>
        <v>0.5</v>
      </c>
      <c r="Z428" s="220">
        <f>SUM(R428:T428)*H428</f>
        <v>0.5</v>
      </c>
      <c r="AA428" s="220">
        <f>SUM(U428:W428)*H428</f>
        <v>0.5</v>
      </c>
      <c r="AB428" s="221">
        <f t="shared" si="16"/>
        <v>0.5</v>
      </c>
      <c r="AC428" s="1002"/>
      <c r="AD428" s="587" t="s">
        <v>561</v>
      </c>
      <c r="AE428" s="996"/>
    </row>
    <row r="429" spans="1:31" ht="24.95" customHeight="1" thickBot="1" x14ac:dyDescent="0.25">
      <c r="A429" s="838"/>
      <c r="B429" s="1038"/>
      <c r="C429" s="989"/>
      <c r="D429" s="1005"/>
      <c r="E429" s="978"/>
      <c r="F429" s="978"/>
      <c r="G429" s="1007"/>
      <c r="H429" s="1012"/>
      <c r="I429" s="255" t="s">
        <v>601</v>
      </c>
      <c r="J429" s="479"/>
      <c r="K429" s="480"/>
      <c r="L429" s="481">
        <v>0.9</v>
      </c>
      <c r="M429" s="614"/>
      <c r="N429" s="622">
        <f>H428*L429</f>
        <v>0.45</v>
      </c>
      <c r="O429" s="482"/>
      <c r="P429" s="480"/>
      <c r="Q429" s="481"/>
      <c r="R429" s="482"/>
      <c r="S429" s="480"/>
      <c r="T429" s="481"/>
      <c r="U429" s="482"/>
      <c r="V429" s="480"/>
      <c r="W429" s="483"/>
      <c r="X429" s="259">
        <f>SUM(J429:L429)*H428</f>
        <v>0.45</v>
      </c>
      <c r="Y429" s="260">
        <f>SUM(O429:Q429)*H428</f>
        <v>0</v>
      </c>
      <c r="Z429" s="260">
        <f>SUM(R429:T429)*H428</f>
        <v>0</v>
      </c>
      <c r="AA429" s="260">
        <f>SUM(U429:W429)*H428</f>
        <v>0</v>
      </c>
      <c r="AB429" s="261">
        <f t="shared" si="16"/>
        <v>0.45</v>
      </c>
      <c r="AC429" s="1002"/>
      <c r="AD429" s="587" t="s">
        <v>561</v>
      </c>
      <c r="AE429" s="996"/>
    </row>
    <row r="430" spans="1:31" ht="24.95" customHeight="1" x14ac:dyDescent="0.2">
      <c r="A430" s="838"/>
      <c r="B430" s="1038"/>
      <c r="C430" s="989"/>
      <c r="D430" s="1013" t="s">
        <v>764</v>
      </c>
      <c r="E430" s="1008" t="s">
        <v>767</v>
      </c>
      <c r="F430" s="1008" t="s">
        <v>969</v>
      </c>
      <c r="G430" s="1003" t="s">
        <v>771</v>
      </c>
      <c r="H430" s="1010">
        <v>0.33</v>
      </c>
      <c r="I430" s="226" t="s">
        <v>600</v>
      </c>
      <c r="J430" s="459"/>
      <c r="K430" s="460"/>
      <c r="L430" s="461">
        <v>0.5</v>
      </c>
      <c r="M430" s="612"/>
      <c r="N430" s="623"/>
      <c r="O430" s="462"/>
      <c r="P430" s="460"/>
      <c r="Q430" s="461">
        <v>1</v>
      </c>
      <c r="R430" s="462"/>
      <c r="S430" s="460"/>
      <c r="T430" s="461">
        <v>1</v>
      </c>
      <c r="U430" s="462"/>
      <c r="V430" s="460"/>
      <c r="W430" s="463">
        <v>1</v>
      </c>
      <c r="X430" s="216">
        <f>SUM(J430:L430)*H430</f>
        <v>0.16500000000000001</v>
      </c>
      <c r="Y430" s="217">
        <f>SUM(O430:Q430)*H430</f>
        <v>0.33</v>
      </c>
      <c r="Z430" s="217">
        <f>SUM(R430:T430)*H430</f>
        <v>0.33</v>
      </c>
      <c r="AA430" s="217">
        <f>SUM(U430:W430)*H430</f>
        <v>0.33</v>
      </c>
      <c r="AB430" s="218">
        <f t="shared" si="16"/>
        <v>0.33</v>
      </c>
      <c r="AC430" s="1002"/>
      <c r="AD430" s="587" t="s">
        <v>561</v>
      </c>
      <c r="AE430" s="995">
        <v>57</v>
      </c>
    </row>
    <row r="431" spans="1:31" ht="24.95" customHeight="1" x14ac:dyDescent="0.2">
      <c r="A431" s="838"/>
      <c r="B431" s="1038"/>
      <c r="C431" s="989"/>
      <c r="D431" s="1014"/>
      <c r="E431" s="1009"/>
      <c r="F431" s="1009"/>
      <c r="G431" s="977"/>
      <c r="H431" s="1011"/>
      <c r="I431" s="251" t="s">
        <v>601</v>
      </c>
      <c r="J431" s="474"/>
      <c r="K431" s="475"/>
      <c r="L431" s="476">
        <v>0.5</v>
      </c>
      <c r="M431" s="611"/>
      <c r="N431" s="624">
        <f>H430*L431</f>
        <v>0.16500000000000001</v>
      </c>
      <c r="O431" s="477"/>
      <c r="P431" s="475"/>
      <c r="Q431" s="476"/>
      <c r="R431" s="477"/>
      <c r="S431" s="475"/>
      <c r="T431" s="476"/>
      <c r="U431" s="477"/>
      <c r="V431" s="475"/>
      <c r="W431" s="478"/>
      <c r="X431" s="252">
        <f>SUM(J431:L431)*H430</f>
        <v>0.16500000000000001</v>
      </c>
      <c r="Y431" s="253">
        <f>SUM(O431:Q431)*H430</f>
        <v>0</v>
      </c>
      <c r="Z431" s="253">
        <f>SUM(R431:T431)*H430</f>
        <v>0</v>
      </c>
      <c r="AA431" s="253">
        <f>SUM(U431:W431)*H430</f>
        <v>0</v>
      </c>
      <c r="AB431" s="254">
        <f t="shared" si="16"/>
        <v>0.16500000000000001</v>
      </c>
      <c r="AC431" s="1002"/>
      <c r="AD431" s="587" t="s">
        <v>561</v>
      </c>
      <c r="AE431" s="996"/>
    </row>
    <row r="432" spans="1:31" ht="24.95" customHeight="1" x14ac:dyDescent="0.2">
      <c r="A432" s="838"/>
      <c r="B432" s="1038"/>
      <c r="C432" s="989"/>
      <c r="D432" s="1014"/>
      <c r="E432" s="1009"/>
      <c r="F432" s="1009"/>
      <c r="G432" s="977" t="s">
        <v>772</v>
      </c>
      <c r="H432" s="1011">
        <v>0.33</v>
      </c>
      <c r="I432" s="227" t="s">
        <v>600</v>
      </c>
      <c r="J432" s="464"/>
      <c r="K432" s="465"/>
      <c r="L432" s="466"/>
      <c r="M432" s="613"/>
      <c r="N432" s="625"/>
      <c r="O432" s="467"/>
      <c r="P432" s="465"/>
      <c r="Q432" s="466">
        <v>0.5</v>
      </c>
      <c r="R432" s="467"/>
      <c r="S432" s="465"/>
      <c r="T432" s="466">
        <v>1</v>
      </c>
      <c r="U432" s="467"/>
      <c r="V432" s="465"/>
      <c r="W432" s="468">
        <v>1</v>
      </c>
      <c r="X432" s="219">
        <f>SUM(J432:L432)*H432</f>
        <v>0</v>
      </c>
      <c r="Y432" s="220">
        <f>SUM(O432:Q432)*H432</f>
        <v>0.16500000000000001</v>
      </c>
      <c r="Z432" s="220">
        <f>SUM(R432:T432)*H432</f>
        <v>0.33</v>
      </c>
      <c r="AA432" s="220">
        <f>SUM(U432:W432)*H432</f>
        <v>0.33</v>
      </c>
      <c r="AB432" s="221">
        <f t="shared" si="16"/>
        <v>0.33</v>
      </c>
      <c r="AC432" s="1002"/>
      <c r="AD432" s="587" t="s">
        <v>561</v>
      </c>
      <c r="AE432" s="996"/>
    </row>
    <row r="433" spans="1:31" ht="24.95" customHeight="1" x14ac:dyDescent="0.2">
      <c r="A433" s="838"/>
      <c r="B433" s="1038"/>
      <c r="C433" s="989"/>
      <c r="D433" s="1014"/>
      <c r="E433" s="1009"/>
      <c r="F433" s="1009"/>
      <c r="G433" s="977"/>
      <c r="H433" s="1011"/>
      <c r="I433" s="251" t="s">
        <v>601</v>
      </c>
      <c r="J433" s="474"/>
      <c r="K433" s="475"/>
      <c r="L433" s="476"/>
      <c r="M433" s="611"/>
      <c r="N433" s="624" t="s">
        <v>1024</v>
      </c>
      <c r="O433" s="477"/>
      <c r="P433" s="475"/>
      <c r="Q433" s="476"/>
      <c r="R433" s="477"/>
      <c r="S433" s="475"/>
      <c r="T433" s="476"/>
      <c r="U433" s="477"/>
      <c r="V433" s="475"/>
      <c r="W433" s="478"/>
      <c r="X433" s="252">
        <f>SUM(J433:L433)*H432</f>
        <v>0</v>
      </c>
      <c r="Y433" s="253">
        <f>SUM(O433:Q433)*H432</f>
        <v>0</v>
      </c>
      <c r="Z433" s="253">
        <f>SUM(R433:T433)*H432</f>
        <v>0</v>
      </c>
      <c r="AA433" s="253">
        <f>SUM(U433:W433)*H432</f>
        <v>0</v>
      </c>
      <c r="AB433" s="254">
        <f t="shared" si="16"/>
        <v>0</v>
      </c>
      <c r="AC433" s="1002"/>
      <c r="AD433" s="587" t="s">
        <v>561</v>
      </c>
      <c r="AE433" s="996"/>
    </row>
    <row r="434" spans="1:31" ht="24.95" customHeight="1" x14ac:dyDescent="0.2">
      <c r="A434" s="838"/>
      <c r="B434" s="1038"/>
      <c r="C434" s="989"/>
      <c r="D434" s="1014"/>
      <c r="E434" s="1009"/>
      <c r="F434" s="1009"/>
      <c r="G434" s="977" t="s">
        <v>773</v>
      </c>
      <c r="H434" s="1011">
        <v>0.34</v>
      </c>
      <c r="I434" s="227" t="s">
        <v>600</v>
      </c>
      <c r="J434" s="464"/>
      <c r="K434" s="465"/>
      <c r="L434" s="466"/>
      <c r="M434" s="613"/>
      <c r="N434" s="625"/>
      <c r="O434" s="467"/>
      <c r="P434" s="465"/>
      <c r="Q434" s="466"/>
      <c r="R434" s="467"/>
      <c r="S434" s="465"/>
      <c r="T434" s="466">
        <v>0.5</v>
      </c>
      <c r="U434" s="467"/>
      <c r="V434" s="465"/>
      <c r="W434" s="468">
        <v>1</v>
      </c>
      <c r="X434" s="219">
        <f>SUM(J434:L434)*H434</f>
        <v>0</v>
      </c>
      <c r="Y434" s="220">
        <f>SUM(O434:Q434)*H434</f>
        <v>0</v>
      </c>
      <c r="Z434" s="220">
        <f>SUM(R434:T434)*H434</f>
        <v>0.17</v>
      </c>
      <c r="AA434" s="220">
        <f>SUM(U434:W434)*H434</f>
        <v>0.34</v>
      </c>
      <c r="AB434" s="221">
        <f t="shared" si="16"/>
        <v>0.34</v>
      </c>
      <c r="AC434" s="1002"/>
      <c r="AD434" s="587" t="s">
        <v>561</v>
      </c>
      <c r="AE434" s="996"/>
    </row>
    <row r="435" spans="1:31" ht="24.95" customHeight="1" thickBot="1" x14ac:dyDescent="0.25">
      <c r="A435" s="838"/>
      <c r="B435" s="1038"/>
      <c r="C435" s="989"/>
      <c r="D435" s="1014"/>
      <c r="E435" s="1009"/>
      <c r="F435" s="1009"/>
      <c r="G435" s="1007"/>
      <c r="H435" s="1012"/>
      <c r="I435" s="255" t="s">
        <v>601</v>
      </c>
      <c r="J435" s="479"/>
      <c r="K435" s="480"/>
      <c r="L435" s="481"/>
      <c r="M435" s="614"/>
      <c r="N435" s="622" t="s">
        <v>1024</v>
      </c>
      <c r="O435" s="482"/>
      <c r="P435" s="480"/>
      <c r="Q435" s="481"/>
      <c r="R435" s="482"/>
      <c r="S435" s="480"/>
      <c r="T435" s="481"/>
      <c r="U435" s="482"/>
      <c r="V435" s="480"/>
      <c r="W435" s="483"/>
      <c r="X435" s="259">
        <f>SUM(J435:L435)*H434</f>
        <v>0</v>
      </c>
      <c r="Y435" s="260">
        <f>SUM(O435:Q435)*H434</f>
        <v>0</v>
      </c>
      <c r="Z435" s="260">
        <f>SUM(R435:T435)*H434</f>
        <v>0</v>
      </c>
      <c r="AA435" s="260">
        <f>SUM(U435:W435)*H434</f>
        <v>0</v>
      </c>
      <c r="AB435" s="261">
        <f t="shared" si="16"/>
        <v>0</v>
      </c>
      <c r="AC435" s="1002"/>
      <c r="AD435" s="587" t="s">
        <v>561</v>
      </c>
      <c r="AE435" s="996"/>
    </row>
    <row r="436" spans="1:31" ht="24.95" customHeight="1" x14ac:dyDescent="0.2">
      <c r="A436" s="838"/>
      <c r="B436" s="1038"/>
      <c r="C436" s="989"/>
      <c r="D436" s="1004" t="s">
        <v>109</v>
      </c>
      <c r="E436" s="1006" t="s">
        <v>110</v>
      </c>
      <c r="F436" s="1006" t="s">
        <v>270</v>
      </c>
      <c r="G436" s="1003" t="s">
        <v>774</v>
      </c>
      <c r="H436" s="979">
        <v>0.2</v>
      </c>
      <c r="I436" s="226" t="s">
        <v>600</v>
      </c>
      <c r="J436" s="459"/>
      <c r="K436" s="460"/>
      <c r="L436" s="461">
        <v>1</v>
      </c>
      <c r="M436" s="612"/>
      <c r="N436" s="612"/>
      <c r="O436" s="462"/>
      <c r="P436" s="460"/>
      <c r="Q436" s="461">
        <v>1</v>
      </c>
      <c r="R436" s="462"/>
      <c r="S436" s="460"/>
      <c r="T436" s="461">
        <v>1</v>
      </c>
      <c r="U436" s="462"/>
      <c r="V436" s="460"/>
      <c r="W436" s="463">
        <v>1</v>
      </c>
      <c r="X436" s="216">
        <f>SUM(J436:L436)*H436</f>
        <v>0.2</v>
      </c>
      <c r="Y436" s="217">
        <f>SUM(O436:Q436)*H436</f>
        <v>0.2</v>
      </c>
      <c r="Z436" s="217">
        <f>SUM(R436:T436)*H436</f>
        <v>0.2</v>
      </c>
      <c r="AA436" s="217">
        <f>SUM(U436:W436)*H436</f>
        <v>0.2</v>
      </c>
      <c r="AB436" s="218">
        <f t="shared" si="16"/>
        <v>0.2</v>
      </c>
      <c r="AC436" s="1002"/>
      <c r="AD436" s="587" t="s">
        <v>561</v>
      </c>
      <c r="AE436" s="995">
        <v>58</v>
      </c>
    </row>
    <row r="437" spans="1:31" ht="24.95" customHeight="1" x14ac:dyDescent="0.2">
      <c r="A437" s="838"/>
      <c r="B437" s="1038"/>
      <c r="C437" s="989"/>
      <c r="D437" s="1005"/>
      <c r="E437" s="978"/>
      <c r="F437" s="978"/>
      <c r="G437" s="977"/>
      <c r="H437" s="976"/>
      <c r="I437" s="251" t="s">
        <v>601</v>
      </c>
      <c r="J437" s="474"/>
      <c r="K437" s="475"/>
      <c r="L437" s="476">
        <v>1</v>
      </c>
      <c r="M437" s="611"/>
      <c r="N437" s="611">
        <f>H436*L437</f>
        <v>0.2</v>
      </c>
      <c r="O437" s="477"/>
      <c r="P437" s="475"/>
      <c r="Q437" s="476"/>
      <c r="R437" s="477"/>
      <c r="S437" s="475"/>
      <c r="T437" s="476"/>
      <c r="U437" s="477"/>
      <c r="V437" s="475"/>
      <c r="W437" s="478"/>
      <c r="X437" s="252">
        <f>SUM(J437:L437)*H436</f>
        <v>0.2</v>
      </c>
      <c r="Y437" s="253">
        <f>SUM(O437:Q437)*H436</f>
        <v>0</v>
      </c>
      <c r="Z437" s="253">
        <f>SUM(R437:T437)*H436</f>
        <v>0</v>
      </c>
      <c r="AA437" s="253">
        <f>SUM(U437:W437)*H436</f>
        <v>0</v>
      </c>
      <c r="AB437" s="254">
        <f t="shared" si="16"/>
        <v>0.2</v>
      </c>
      <c r="AC437" s="1002"/>
      <c r="AD437" s="587" t="s">
        <v>561</v>
      </c>
      <c r="AE437" s="996"/>
    </row>
    <row r="438" spans="1:31" ht="24.95" customHeight="1" x14ac:dyDescent="0.2">
      <c r="A438" s="838"/>
      <c r="B438" s="1038"/>
      <c r="C438" s="989"/>
      <c r="D438" s="1005"/>
      <c r="E438" s="978"/>
      <c r="F438" s="978"/>
      <c r="G438" s="977" t="s">
        <v>775</v>
      </c>
      <c r="H438" s="976">
        <v>0.4</v>
      </c>
      <c r="I438" s="227" t="s">
        <v>600</v>
      </c>
      <c r="J438" s="464"/>
      <c r="K438" s="465"/>
      <c r="L438" s="466">
        <v>1</v>
      </c>
      <c r="M438" s="613"/>
      <c r="N438" s="613"/>
      <c r="O438" s="467"/>
      <c r="P438" s="465"/>
      <c r="Q438" s="466">
        <v>1</v>
      </c>
      <c r="R438" s="467"/>
      <c r="S438" s="465"/>
      <c r="T438" s="466">
        <v>1</v>
      </c>
      <c r="U438" s="467"/>
      <c r="V438" s="465"/>
      <c r="W438" s="468">
        <v>1</v>
      </c>
      <c r="X438" s="219">
        <f>SUM(J438:L438)*H438</f>
        <v>0.4</v>
      </c>
      <c r="Y438" s="220">
        <f>SUM(O438:Q438)*H438</f>
        <v>0.4</v>
      </c>
      <c r="Z438" s="220">
        <f>SUM(R438:T438)*H438</f>
        <v>0.4</v>
      </c>
      <c r="AA438" s="220">
        <f>SUM(U438:W438)*H438</f>
        <v>0.4</v>
      </c>
      <c r="AB438" s="221">
        <f t="shared" si="16"/>
        <v>0.4</v>
      </c>
      <c r="AC438" s="1002"/>
      <c r="AD438" s="587" t="s">
        <v>561</v>
      </c>
      <c r="AE438" s="996"/>
    </row>
    <row r="439" spans="1:31" ht="24.95" customHeight="1" x14ac:dyDescent="0.2">
      <c r="A439" s="838"/>
      <c r="B439" s="1038"/>
      <c r="C439" s="989"/>
      <c r="D439" s="1005"/>
      <c r="E439" s="978"/>
      <c r="F439" s="978"/>
      <c r="G439" s="977"/>
      <c r="H439" s="976"/>
      <c r="I439" s="251" t="s">
        <v>601</v>
      </c>
      <c r="J439" s="474"/>
      <c r="K439" s="475"/>
      <c r="L439" s="476">
        <v>1</v>
      </c>
      <c r="M439" s="611"/>
      <c r="N439" s="611">
        <f>H438*L439</f>
        <v>0.4</v>
      </c>
      <c r="O439" s="477"/>
      <c r="P439" s="475"/>
      <c r="Q439" s="476"/>
      <c r="R439" s="477"/>
      <c r="S439" s="475"/>
      <c r="T439" s="476"/>
      <c r="U439" s="477"/>
      <c r="V439" s="475"/>
      <c r="W439" s="478"/>
      <c r="X439" s="252">
        <f>SUM(J439:L439)*H438</f>
        <v>0.4</v>
      </c>
      <c r="Y439" s="253">
        <f>SUM(O439:Q439)*H438</f>
        <v>0</v>
      </c>
      <c r="Z439" s="253">
        <f>SUM(R439:T439)*H438</f>
        <v>0</v>
      </c>
      <c r="AA439" s="253">
        <f>SUM(U439:W439)*H438</f>
        <v>0</v>
      </c>
      <c r="AB439" s="254">
        <f t="shared" si="16"/>
        <v>0.4</v>
      </c>
      <c r="AC439" s="1002"/>
      <c r="AD439" s="587" t="s">
        <v>561</v>
      </c>
      <c r="AE439" s="996"/>
    </row>
    <row r="440" spans="1:31" ht="24.95" customHeight="1" x14ac:dyDescent="0.2">
      <c r="A440" s="838"/>
      <c r="B440" s="1038"/>
      <c r="C440" s="989"/>
      <c r="D440" s="1005"/>
      <c r="E440" s="978"/>
      <c r="F440" s="978"/>
      <c r="G440" s="977" t="s">
        <v>776</v>
      </c>
      <c r="H440" s="976">
        <v>0.3</v>
      </c>
      <c r="I440" s="227" t="s">
        <v>600</v>
      </c>
      <c r="J440" s="464"/>
      <c r="K440" s="465"/>
      <c r="L440" s="466">
        <v>0.5</v>
      </c>
      <c r="M440" s="613"/>
      <c r="N440" s="613"/>
      <c r="O440" s="467"/>
      <c r="P440" s="465"/>
      <c r="Q440" s="466">
        <v>1</v>
      </c>
      <c r="R440" s="467"/>
      <c r="S440" s="465"/>
      <c r="T440" s="466">
        <v>1</v>
      </c>
      <c r="U440" s="467"/>
      <c r="V440" s="465"/>
      <c r="W440" s="468">
        <v>1</v>
      </c>
      <c r="X440" s="219">
        <f>SUM(J440:L440)*H440</f>
        <v>0.15</v>
      </c>
      <c r="Y440" s="220">
        <f>SUM(O440:Q440)*H440</f>
        <v>0.3</v>
      </c>
      <c r="Z440" s="220">
        <f>SUM(R440:T440)*H440</f>
        <v>0.3</v>
      </c>
      <c r="AA440" s="220">
        <f>SUM(U440:W440)*H440</f>
        <v>0.3</v>
      </c>
      <c r="AB440" s="221">
        <f t="shared" si="16"/>
        <v>0.3</v>
      </c>
      <c r="AC440" s="1002"/>
      <c r="AD440" s="587" t="s">
        <v>561</v>
      </c>
      <c r="AE440" s="996"/>
    </row>
    <row r="441" spans="1:31" ht="24.95" customHeight="1" x14ac:dyDescent="0.2">
      <c r="A441" s="838"/>
      <c r="B441" s="1038"/>
      <c r="C441" s="989"/>
      <c r="D441" s="1005"/>
      <c r="E441" s="978"/>
      <c r="F441" s="978"/>
      <c r="G441" s="977"/>
      <c r="H441" s="976"/>
      <c r="I441" s="251" t="s">
        <v>601</v>
      </c>
      <c r="J441" s="474"/>
      <c r="K441" s="475"/>
      <c r="L441" s="476">
        <v>0.5</v>
      </c>
      <c r="M441" s="611"/>
      <c r="N441" s="611">
        <f>H440*L441</f>
        <v>0.15</v>
      </c>
      <c r="O441" s="477"/>
      <c r="P441" s="475"/>
      <c r="Q441" s="476"/>
      <c r="R441" s="477"/>
      <c r="S441" s="475"/>
      <c r="T441" s="476"/>
      <c r="U441" s="477"/>
      <c r="V441" s="475"/>
      <c r="W441" s="478"/>
      <c r="X441" s="273">
        <f>SUM(J441:L441)*H440</f>
        <v>0.15</v>
      </c>
      <c r="Y441" s="274">
        <f>SUM(O441:Q441)*H440</f>
        <v>0</v>
      </c>
      <c r="Z441" s="274">
        <f>SUM(R441:T441)*H440</f>
        <v>0</v>
      </c>
      <c r="AA441" s="274">
        <f>SUM(U441:W441)*H440</f>
        <v>0</v>
      </c>
      <c r="AB441" s="275">
        <f t="shared" si="16"/>
        <v>0.15</v>
      </c>
      <c r="AC441" s="1002"/>
      <c r="AD441" s="587" t="s">
        <v>561</v>
      </c>
      <c r="AE441" s="996"/>
    </row>
    <row r="442" spans="1:31" ht="24.95" customHeight="1" x14ac:dyDescent="0.2">
      <c r="A442" s="838"/>
      <c r="B442" s="1038"/>
      <c r="C442" s="989"/>
      <c r="D442" s="1005"/>
      <c r="E442" s="978"/>
      <c r="F442" s="978"/>
      <c r="G442" s="977" t="s">
        <v>777</v>
      </c>
      <c r="H442" s="976">
        <v>0.1</v>
      </c>
      <c r="I442" s="227" t="s">
        <v>600</v>
      </c>
      <c r="J442" s="464"/>
      <c r="K442" s="465"/>
      <c r="L442" s="466"/>
      <c r="M442" s="613"/>
      <c r="N442" s="613"/>
      <c r="O442" s="467"/>
      <c r="P442" s="465"/>
      <c r="Q442" s="466"/>
      <c r="R442" s="467"/>
      <c r="S442" s="465"/>
      <c r="T442" s="466">
        <v>1</v>
      </c>
      <c r="U442" s="467"/>
      <c r="V442" s="465"/>
      <c r="W442" s="468">
        <v>1</v>
      </c>
      <c r="X442" s="219">
        <f>SUM(J442:L442)*H442</f>
        <v>0</v>
      </c>
      <c r="Y442" s="220">
        <f>SUM(O442:Q442)*H442</f>
        <v>0</v>
      </c>
      <c r="Z442" s="220">
        <f>SUM(R442:T442)*H442</f>
        <v>0.1</v>
      </c>
      <c r="AA442" s="220">
        <f>SUM(U442:W442)*H442</f>
        <v>0.1</v>
      </c>
      <c r="AB442" s="221">
        <f t="shared" si="16"/>
        <v>0.1</v>
      </c>
      <c r="AC442" s="1002"/>
      <c r="AD442" s="587" t="s">
        <v>561</v>
      </c>
      <c r="AE442" s="996"/>
    </row>
    <row r="443" spans="1:31" ht="24.95" customHeight="1" thickBot="1" x14ac:dyDescent="0.25">
      <c r="A443" s="838"/>
      <c r="B443" s="1038"/>
      <c r="C443" s="989"/>
      <c r="D443" s="1005"/>
      <c r="E443" s="978"/>
      <c r="F443" s="978"/>
      <c r="G443" s="1007"/>
      <c r="H443" s="981"/>
      <c r="I443" s="255" t="s">
        <v>601</v>
      </c>
      <c r="J443" s="479"/>
      <c r="K443" s="480"/>
      <c r="L443" s="481"/>
      <c r="M443" s="631"/>
      <c r="N443" s="622" t="s">
        <v>1024</v>
      </c>
      <c r="O443" s="482"/>
      <c r="P443" s="480"/>
      <c r="Q443" s="481"/>
      <c r="R443" s="482"/>
      <c r="S443" s="480"/>
      <c r="T443" s="481"/>
      <c r="U443" s="482"/>
      <c r="V443" s="480"/>
      <c r="W443" s="483"/>
      <c r="X443" s="259">
        <f>SUM(J443:L443)*H442</f>
        <v>0</v>
      </c>
      <c r="Y443" s="260">
        <f>SUM(O443:Q443)*H442</f>
        <v>0</v>
      </c>
      <c r="Z443" s="260">
        <f>SUM(R443:T443)*H442</f>
        <v>0</v>
      </c>
      <c r="AA443" s="260">
        <f>SUM(U443:W443)*H442</f>
        <v>0</v>
      </c>
      <c r="AB443" s="261">
        <f t="shared" si="16"/>
        <v>0</v>
      </c>
      <c r="AC443" s="1002"/>
      <c r="AD443" s="587" t="s">
        <v>561</v>
      </c>
      <c r="AE443" s="996"/>
    </row>
    <row r="444" spans="1:31" ht="24.95" customHeight="1" x14ac:dyDescent="0.2">
      <c r="A444" s="838"/>
      <c r="B444" s="1038"/>
      <c r="C444" s="982" t="s">
        <v>459</v>
      </c>
      <c r="D444" s="982" t="s">
        <v>271</v>
      </c>
      <c r="E444" s="982" t="s">
        <v>271</v>
      </c>
      <c r="F444" s="982" t="s">
        <v>271</v>
      </c>
      <c r="G444" s="1003" t="s">
        <v>778</v>
      </c>
      <c r="H444" s="979">
        <v>0.3</v>
      </c>
      <c r="I444" s="226" t="s">
        <v>600</v>
      </c>
      <c r="J444" s="459"/>
      <c r="K444" s="460"/>
      <c r="L444" s="461">
        <v>1</v>
      </c>
      <c r="M444" s="612"/>
      <c r="N444" s="612"/>
      <c r="O444" s="462"/>
      <c r="P444" s="460"/>
      <c r="Q444" s="461">
        <v>1</v>
      </c>
      <c r="R444" s="462"/>
      <c r="S444" s="460"/>
      <c r="T444" s="461">
        <v>1</v>
      </c>
      <c r="U444" s="462"/>
      <c r="V444" s="460"/>
      <c r="W444" s="463">
        <v>1</v>
      </c>
      <c r="X444" s="216">
        <f>SUM(J444:L444)*H444</f>
        <v>0.3</v>
      </c>
      <c r="Y444" s="217">
        <f>SUM(O444:Q444)*H444</f>
        <v>0.3</v>
      </c>
      <c r="Z444" s="217">
        <f>SUM(R444:T444)*H444</f>
        <v>0.3</v>
      </c>
      <c r="AA444" s="217">
        <f>SUM(U444:W444)*H444</f>
        <v>0.3</v>
      </c>
      <c r="AB444" s="218">
        <f t="shared" si="16"/>
        <v>0.3</v>
      </c>
      <c r="AC444" s="1001" t="s">
        <v>404</v>
      </c>
      <c r="AD444" s="587" t="s">
        <v>561</v>
      </c>
      <c r="AE444" s="1045">
        <v>59</v>
      </c>
    </row>
    <row r="445" spans="1:31" ht="24.95" customHeight="1" x14ac:dyDescent="0.2">
      <c r="A445" s="838"/>
      <c r="B445" s="1038"/>
      <c r="C445" s="983"/>
      <c r="D445" s="983"/>
      <c r="E445" s="983"/>
      <c r="F445" s="983"/>
      <c r="G445" s="977"/>
      <c r="H445" s="976"/>
      <c r="I445" s="251" t="s">
        <v>601</v>
      </c>
      <c r="J445" s="474"/>
      <c r="K445" s="475"/>
      <c r="L445" s="476">
        <v>1</v>
      </c>
      <c r="M445" s="611"/>
      <c r="N445" s="611">
        <f>H444*L445</f>
        <v>0.3</v>
      </c>
      <c r="O445" s="477"/>
      <c r="P445" s="475"/>
      <c r="Q445" s="476"/>
      <c r="R445" s="477"/>
      <c r="S445" s="475"/>
      <c r="T445" s="476"/>
      <c r="U445" s="477"/>
      <c r="V445" s="475"/>
      <c r="W445" s="478"/>
      <c r="X445" s="252">
        <f>SUM(J445:L445)*H444</f>
        <v>0.3</v>
      </c>
      <c r="Y445" s="253">
        <f>SUM(O445:Q445)*H444</f>
        <v>0</v>
      </c>
      <c r="Z445" s="253">
        <f>SUM(R445:T445)*H444</f>
        <v>0</v>
      </c>
      <c r="AA445" s="253">
        <f>SUM(U445:W445)*H444</f>
        <v>0</v>
      </c>
      <c r="AB445" s="254">
        <f t="shared" si="16"/>
        <v>0.3</v>
      </c>
      <c r="AC445" s="1002"/>
      <c r="AD445" s="587" t="s">
        <v>561</v>
      </c>
      <c r="AE445" s="1046"/>
    </row>
    <row r="446" spans="1:31" ht="24.95" customHeight="1" x14ac:dyDescent="0.2">
      <c r="A446" s="838"/>
      <c r="B446" s="1038"/>
      <c r="C446" s="983"/>
      <c r="D446" s="983"/>
      <c r="E446" s="983"/>
      <c r="F446" s="983"/>
      <c r="G446" s="977" t="s">
        <v>779</v>
      </c>
      <c r="H446" s="976">
        <v>0.3</v>
      </c>
      <c r="I446" s="227" t="s">
        <v>600</v>
      </c>
      <c r="J446" s="464"/>
      <c r="K446" s="465"/>
      <c r="L446" s="466">
        <v>0.3</v>
      </c>
      <c r="M446" s="613"/>
      <c r="N446" s="613"/>
      <c r="O446" s="467"/>
      <c r="P446" s="465"/>
      <c r="Q446" s="466">
        <v>1</v>
      </c>
      <c r="R446" s="467"/>
      <c r="S446" s="465"/>
      <c r="T446" s="466">
        <v>1</v>
      </c>
      <c r="U446" s="467"/>
      <c r="V446" s="465"/>
      <c r="W446" s="468">
        <v>1</v>
      </c>
      <c r="X446" s="219">
        <f>SUM(J446:L446)*H446</f>
        <v>0.09</v>
      </c>
      <c r="Y446" s="220">
        <f>SUM(O446:Q446)*H446</f>
        <v>0.3</v>
      </c>
      <c r="Z446" s="220">
        <f>SUM(R446:T446)*H446</f>
        <v>0.3</v>
      </c>
      <c r="AA446" s="220">
        <f>SUM(U446:W446)*H446</f>
        <v>0.3</v>
      </c>
      <c r="AB446" s="221">
        <f t="shared" si="16"/>
        <v>0.3</v>
      </c>
      <c r="AC446" s="1002"/>
      <c r="AD446" s="587" t="s">
        <v>561</v>
      </c>
      <c r="AE446" s="1046"/>
    </row>
    <row r="447" spans="1:31" ht="24.95" customHeight="1" x14ac:dyDescent="0.2">
      <c r="A447" s="838"/>
      <c r="B447" s="1038"/>
      <c r="C447" s="983"/>
      <c r="D447" s="983"/>
      <c r="E447" s="983"/>
      <c r="F447" s="983"/>
      <c r="G447" s="977"/>
      <c r="H447" s="976"/>
      <c r="I447" s="251" t="s">
        <v>601</v>
      </c>
      <c r="J447" s="474"/>
      <c r="K447" s="475"/>
      <c r="L447" s="476">
        <v>0.3</v>
      </c>
      <c r="M447" s="611"/>
      <c r="N447" s="611">
        <f>H446*L447</f>
        <v>0.09</v>
      </c>
      <c r="O447" s="477"/>
      <c r="P447" s="475"/>
      <c r="Q447" s="476"/>
      <c r="R447" s="477"/>
      <c r="S447" s="475"/>
      <c r="T447" s="476"/>
      <c r="U447" s="477"/>
      <c r="V447" s="475"/>
      <c r="W447" s="478"/>
      <c r="X447" s="252">
        <f>SUM(J447:L447)*H446</f>
        <v>0.09</v>
      </c>
      <c r="Y447" s="253">
        <f>SUM(O447:Q447)*H446</f>
        <v>0</v>
      </c>
      <c r="Z447" s="253">
        <f>SUM(R447:T447)*H446</f>
        <v>0</v>
      </c>
      <c r="AA447" s="253">
        <f>SUM(U447:W447)*H446</f>
        <v>0</v>
      </c>
      <c r="AB447" s="254">
        <f t="shared" si="16"/>
        <v>0.09</v>
      </c>
      <c r="AC447" s="1002"/>
      <c r="AD447" s="587" t="s">
        <v>561</v>
      </c>
      <c r="AE447" s="1046"/>
    </row>
    <row r="448" spans="1:31" ht="24.95" customHeight="1" x14ac:dyDescent="0.2">
      <c r="A448" s="838"/>
      <c r="B448" s="1038"/>
      <c r="C448" s="983"/>
      <c r="D448" s="983"/>
      <c r="E448" s="983"/>
      <c r="F448" s="983"/>
      <c r="G448" s="977" t="s">
        <v>780</v>
      </c>
      <c r="H448" s="976">
        <v>0.4</v>
      </c>
      <c r="I448" s="227" t="s">
        <v>600</v>
      </c>
      <c r="J448" s="464"/>
      <c r="K448" s="465"/>
      <c r="L448" s="466"/>
      <c r="M448" s="613"/>
      <c r="N448" s="613"/>
      <c r="O448" s="467"/>
      <c r="P448" s="465"/>
      <c r="Q448" s="466">
        <v>0.1</v>
      </c>
      <c r="R448" s="467"/>
      <c r="S448" s="465"/>
      <c r="T448" s="466">
        <v>0.4</v>
      </c>
      <c r="U448" s="467"/>
      <c r="V448" s="465"/>
      <c r="W448" s="468">
        <v>1</v>
      </c>
      <c r="X448" s="219">
        <f>SUM(J448:L448)*H448</f>
        <v>0</v>
      </c>
      <c r="Y448" s="220">
        <f>SUM(O448:Q448)*H448</f>
        <v>4.0000000000000008E-2</v>
      </c>
      <c r="Z448" s="220">
        <f>SUM(R448:T448)*H448</f>
        <v>0.16000000000000003</v>
      </c>
      <c r="AA448" s="220">
        <f>SUM(U448:W448)*H448</f>
        <v>0.4</v>
      </c>
      <c r="AB448" s="221">
        <f t="shared" si="16"/>
        <v>0.4</v>
      </c>
      <c r="AC448" s="1002"/>
      <c r="AD448" s="587" t="s">
        <v>561</v>
      </c>
      <c r="AE448" s="1046"/>
    </row>
    <row r="449" spans="1:31" ht="24.95" customHeight="1" thickBot="1" x14ac:dyDescent="0.25">
      <c r="A449" s="838"/>
      <c r="B449" s="1038"/>
      <c r="C449" s="983"/>
      <c r="D449" s="983"/>
      <c r="E449" s="983"/>
      <c r="F449" s="983"/>
      <c r="G449" s="1043"/>
      <c r="H449" s="1044"/>
      <c r="I449" s="276" t="s">
        <v>601</v>
      </c>
      <c r="J449" s="504"/>
      <c r="K449" s="505"/>
      <c r="L449" s="506"/>
      <c r="M449" s="619"/>
      <c r="N449" s="619" t="s">
        <v>1024</v>
      </c>
      <c r="O449" s="507"/>
      <c r="P449" s="505"/>
      <c r="Q449" s="506"/>
      <c r="R449" s="507"/>
      <c r="S449" s="505"/>
      <c r="T449" s="506"/>
      <c r="U449" s="507"/>
      <c r="V449" s="505"/>
      <c r="W449" s="508"/>
      <c r="X449" s="273">
        <f>SUM(J449:L449)*H448</f>
        <v>0</v>
      </c>
      <c r="Y449" s="274">
        <f>SUM(O449:Q449)*H448</f>
        <v>0</v>
      </c>
      <c r="Z449" s="274">
        <f>SUM(R449:T449)*H448</f>
        <v>0</v>
      </c>
      <c r="AA449" s="274">
        <f>SUM(U449:W449)*H448</f>
        <v>0</v>
      </c>
      <c r="AB449" s="275">
        <f t="shared" si="16"/>
        <v>0</v>
      </c>
      <c r="AC449" s="1002"/>
      <c r="AD449" s="587" t="s">
        <v>561</v>
      </c>
      <c r="AE449" s="1046"/>
    </row>
    <row r="450" spans="1:31" ht="24.95" customHeight="1" x14ac:dyDescent="0.2">
      <c r="A450" s="838"/>
      <c r="B450" s="1041" t="s">
        <v>784</v>
      </c>
      <c r="C450" s="1039" t="s">
        <v>461</v>
      </c>
      <c r="D450" s="1035" t="s">
        <v>507</v>
      </c>
      <c r="E450" s="1035" t="s">
        <v>58</v>
      </c>
      <c r="F450" s="1031" t="s">
        <v>462</v>
      </c>
      <c r="G450" s="1023" t="s">
        <v>805</v>
      </c>
      <c r="H450" s="1029">
        <v>0.3</v>
      </c>
      <c r="I450" s="225" t="s">
        <v>600</v>
      </c>
      <c r="J450" s="454"/>
      <c r="K450" s="455"/>
      <c r="L450" s="456">
        <v>1</v>
      </c>
      <c r="M450" s="610"/>
      <c r="N450" s="610"/>
      <c r="O450" s="457"/>
      <c r="P450" s="455"/>
      <c r="Q450" s="456">
        <v>1</v>
      </c>
      <c r="R450" s="457"/>
      <c r="S450" s="455"/>
      <c r="T450" s="456">
        <v>1</v>
      </c>
      <c r="U450" s="457"/>
      <c r="V450" s="455"/>
      <c r="W450" s="458">
        <v>1</v>
      </c>
      <c r="X450" s="222">
        <f>SUM(J450:L450)*H450</f>
        <v>0.3</v>
      </c>
      <c r="Y450" s="223">
        <f>SUM(O450:Q450)*H450</f>
        <v>0.3</v>
      </c>
      <c r="Z450" s="223">
        <f>SUM(R450:T450)*H450</f>
        <v>0.3</v>
      </c>
      <c r="AA450" s="223">
        <f>SUM(U450:W450)*H450</f>
        <v>0.3</v>
      </c>
      <c r="AB450" s="224">
        <f t="shared" si="16"/>
        <v>0.3</v>
      </c>
      <c r="AC450" s="1015" t="s">
        <v>463</v>
      </c>
      <c r="AD450" s="588" t="s">
        <v>553</v>
      </c>
      <c r="AE450" s="1017">
        <v>60</v>
      </c>
    </row>
    <row r="451" spans="1:31" ht="53.25" customHeight="1" thickBot="1" x14ac:dyDescent="0.25">
      <c r="A451" s="838"/>
      <c r="B451" s="1042"/>
      <c r="C451" s="1040"/>
      <c r="D451" s="1036"/>
      <c r="E451" s="1036"/>
      <c r="F451" s="1032"/>
      <c r="G451" s="1024"/>
      <c r="H451" s="1030"/>
      <c r="I451" s="255" t="s">
        <v>601</v>
      </c>
      <c r="J451" s="479"/>
      <c r="K451" s="480"/>
      <c r="L451" s="481">
        <v>1</v>
      </c>
      <c r="M451" s="614"/>
      <c r="N451" s="614">
        <f>H450*L451</f>
        <v>0.3</v>
      </c>
      <c r="O451" s="482"/>
      <c r="P451" s="480"/>
      <c r="Q451" s="481"/>
      <c r="R451" s="482"/>
      <c r="S451" s="480"/>
      <c r="T451" s="481"/>
      <c r="U451" s="482"/>
      <c r="V451" s="480"/>
      <c r="W451" s="483"/>
      <c r="X451" s="259">
        <f>SUM(J451:L451)*H450</f>
        <v>0.3</v>
      </c>
      <c r="Y451" s="260">
        <f>SUM(O451:Q451)*H450</f>
        <v>0</v>
      </c>
      <c r="Z451" s="260">
        <f>SUM(R451:T451)*H450</f>
        <v>0</v>
      </c>
      <c r="AA451" s="260">
        <f>SUM(U451:W451)*H450</f>
        <v>0</v>
      </c>
      <c r="AB451" s="261">
        <f t="shared" si="16"/>
        <v>0.3</v>
      </c>
      <c r="AC451" s="1016"/>
      <c r="AD451" s="589" t="s">
        <v>553</v>
      </c>
      <c r="AE451" s="1018"/>
    </row>
    <row r="452" spans="1:31" ht="24.95" customHeight="1" x14ac:dyDescent="0.2">
      <c r="A452" s="838"/>
      <c r="B452" s="1042"/>
      <c r="C452" s="1040"/>
      <c r="D452" s="1036"/>
      <c r="E452" s="1036"/>
      <c r="F452" s="1033" t="s">
        <v>59</v>
      </c>
      <c r="G452" s="1023" t="s">
        <v>806</v>
      </c>
      <c r="H452" s="1025">
        <v>0.2</v>
      </c>
      <c r="I452" s="226" t="s">
        <v>600</v>
      </c>
      <c r="J452" s="459"/>
      <c r="K452" s="460"/>
      <c r="L452" s="461">
        <v>1</v>
      </c>
      <c r="M452" s="612"/>
      <c r="N452" s="612"/>
      <c r="O452" s="462"/>
      <c r="P452" s="460"/>
      <c r="Q452" s="461">
        <v>1</v>
      </c>
      <c r="R452" s="462"/>
      <c r="S452" s="460"/>
      <c r="T452" s="461">
        <v>1</v>
      </c>
      <c r="U452" s="462"/>
      <c r="V452" s="460"/>
      <c r="W452" s="463">
        <v>1</v>
      </c>
      <c r="X452" s="216">
        <f>SUM(J452:L452)*H452</f>
        <v>0.2</v>
      </c>
      <c r="Y452" s="217">
        <f>SUM(O452:Q452)*H452</f>
        <v>0.2</v>
      </c>
      <c r="Z452" s="217">
        <f>SUM(R452:T452)*H452</f>
        <v>0.2</v>
      </c>
      <c r="AA452" s="217">
        <f>SUM(U452:W452)*H452</f>
        <v>0.2</v>
      </c>
      <c r="AB452" s="218">
        <f t="shared" si="16"/>
        <v>0.2</v>
      </c>
      <c r="AC452" s="1016"/>
      <c r="AD452" s="589" t="s">
        <v>553</v>
      </c>
      <c r="AE452" s="1017">
        <v>61</v>
      </c>
    </row>
    <row r="453" spans="1:31" ht="24.95" customHeight="1" x14ac:dyDescent="0.2">
      <c r="A453" s="838"/>
      <c r="B453" s="1042"/>
      <c r="C453" s="1040"/>
      <c r="D453" s="1036"/>
      <c r="E453" s="1036"/>
      <c r="F453" s="1034"/>
      <c r="G453" s="1024"/>
      <c r="H453" s="1026"/>
      <c r="I453" s="251" t="s">
        <v>601</v>
      </c>
      <c r="J453" s="474"/>
      <c r="K453" s="475"/>
      <c r="L453" s="476">
        <v>1</v>
      </c>
      <c r="M453" s="611"/>
      <c r="N453" s="611">
        <f>H452*L453</f>
        <v>0.2</v>
      </c>
      <c r="O453" s="477"/>
      <c r="P453" s="475"/>
      <c r="Q453" s="476"/>
      <c r="R453" s="477"/>
      <c r="S453" s="475"/>
      <c r="T453" s="476"/>
      <c r="U453" s="477"/>
      <c r="V453" s="475"/>
      <c r="W453" s="478"/>
      <c r="X453" s="252">
        <f>SUM(J453:L453)*H452</f>
        <v>0.2</v>
      </c>
      <c r="Y453" s="253">
        <f>SUM(O453:Q453)*H452</f>
        <v>0</v>
      </c>
      <c r="Z453" s="253">
        <f>SUM(R453:T453)*H452</f>
        <v>0</v>
      </c>
      <c r="AA453" s="253">
        <f>SUM(U453:W453)*H452</f>
        <v>0</v>
      </c>
      <c r="AB453" s="254">
        <f t="shared" si="16"/>
        <v>0.2</v>
      </c>
      <c r="AC453" s="1016"/>
      <c r="AD453" s="589" t="s">
        <v>553</v>
      </c>
      <c r="AE453" s="1018"/>
    </row>
    <row r="454" spans="1:31" ht="24.95" customHeight="1" x14ac:dyDescent="0.2">
      <c r="A454" s="838"/>
      <c r="B454" s="1042"/>
      <c r="C454" s="1040"/>
      <c r="D454" s="1036"/>
      <c r="E454" s="1036"/>
      <c r="F454" s="1034"/>
      <c r="G454" s="1024" t="s">
        <v>807</v>
      </c>
      <c r="H454" s="1026">
        <v>0.3</v>
      </c>
      <c r="I454" s="227" t="s">
        <v>600</v>
      </c>
      <c r="J454" s="464"/>
      <c r="K454" s="465"/>
      <c r="L454" s="466">
        <v>8.2000000000000003E-2</v>
      </c>
      <c r="M454" s="613"/>
      <c r="N454" s="613"/>
      <c r="O454" s="467"/>
      <c r="P454" s="465"/>
      <c r="Q454" s="466">
        <v>0.13</v>
      </c>
      <c r="R454" s="467"/>
      <c r="S454" s="465"/>
      <c r="T454" s="466">
        <v>0.13</v>
      </c>
      <c r="U454" s="467"/>
      <c r="V454" s="465"/>
      <c r="W454" s="468">
        <v>1</v>
      </c>
      <c r="X454" s="219">
        <f>SUM(J454:L454)*H454</f>
        <v>2.46E-2</v>
      </c>
      <c r="Y454" s="220">
        <f>SUM(O454:Q454)*H454</f>
        <v>3.9E-2</v>
      </c>
      <c r="Z454" s="220">
        <f>SUM(R454:T454)*H454</f>
        <v>3.9E-2</v>
      </c>
      <c r="AA454" s="220">
        <f>SUM(U454:W454)*H454</f>
        <v>0.3</v>
      </c>
      <c r="AB454" s="221">
        <f t="shared" si="16"/>
        <v>0.3</v>
      </c>
      <c r="AC454" s="1016"/>
      <c r="AD454" s="589" t="s">
        <v>553</v>
      </c>
      <c r="AE454" s="1018"/>
    </row>
    <row r="455" spans="1:31" ht="24.95" customHeight="1" x14ac:dyDescent="0.2">
      <c r="A455" s="838"/>
      <c r="B455" s="1042"/>
      <c r="C455" s="1040"/>
      <c r="D455" s="1036"/>
      <c r="E455" s="1036"/>
      <c r="F455" s="1034"/>
      <c r="G455" s="1024"/>
      <c r="H455" s="1026"/>
      <c r="I455" s="251" t="s">
        <v>601</v>
      </c>
      <c r="J455" s="474"/>
      <c r="K455" s="475"/>
      <c r="L455" s="476">
        <v>8.2000000000000003E-2</v>
      </c>
      <c r="M455" s="611"/>
      <c r="N455" s="611">
        <f>H454*L455</f>
        <v>2.46E-2</v>
      </c>
      <c r="O455" s="477"/>
      <c r="P455" s="475"/>
      <c r="Q455" s="476"/>
      <c r="R455" s="477"/>
      <c r="S455" s="475"/>
      <c r="T455" s="476"/>
      <c r="U455" s="477"/>
      <c r="V455" s="475"/>
      <c r="W455" s="478"/>
      <c r="X455" s="252">
        <f>SUM(J455:L455)*H454</f>
        <v>2.46E-2</v>
      </c>
      <c r="Y455" s="253">
        <f>SUM(O455:Q455)*H454</f>
        <v>0</v>
      </c>
      <c r="Z455" s="253">
        <f>SUM(R455:T455)*H454</f>
        <v>0</v>
      </c>
      <c r="AA455" s="253">
        <f>SUM(U455:W455)*H454</f>
        <v>0</v>
      </c>
      <c r="AB455" s="254">
        <f t="shared" si="16"/>
        <v>2.46E-2</v>
      </c>
      <c r="AC455" s="1016"/>
      <c r="AD455" s="589" t="s">
        <v>553</v>
      </c>
      <c r="AE455" s="1018"/>
    </row>
    <row r="456" spans="1:31" ht="24.95" customHeight="1" x14ac:dyDescent="0.2">
      <c r="A456" s="838"/>
      <c r="B456" s="1042"/>
      <c r="C456" s="1040"/>
      <c r="D456" s="1036"/>
      <c r="E456" s="1036"/>
      <c r="F456" s="1034"/>
      <c r="G456" s="1024" t="s">
        <v>808</v>
      </c>
      <c r="H456" s="1026">
        <v>0.2</v>
      </c>
      <c r="I456" s="227" t="s">
        <v>600</v>
      </c>
      <c r="J456" s="464"/>
      <c r="K456" s="465"/>
      <c r="L456" s="466">
        <v>1</v>
      </c>
      <c r="M456" s="613"/>
      <c r="N456" s="613"/>
      <c r="O456" s="467"/>
      <c r="P456" s="465"/>
      <c r="Q456" s="466">
        <v>1</v>
      </c>
      <c r="R456" s="467"/>
      <c r="S456" s="465"/>
      <c r="T456" s="466">
        <v>1</v>
      </c>
      <c r="U456" s="467"/>
      <c r="V456" s="465"/>
      <c r="W456" s="468">
        <v>1</v>
      </c>
      <c r="X456" s="219">
        <f>SUM(J456:L456)*H456</f>
        <v>0.2</v>
      </c>
      <c r="Y456" s="220">
        <f>SUM(O456:Q456)*H456</f>
        <v>0.2</v>
      </c>
      <c r="Z456" s="220">
        <f>SUM(R456:T456)*H456</f>
        <v>0.2</v>
      </c>
      <c r="AA456" s="220">
        <f>SUM(U456:W456)*H456</f>
        <v>0.2</v>
      </c>
      <c r="AB456" s="221">
        <f t="shared" si="16"/>
        <v>0.2</v>
      </c>
      <c r="AC456" s="1016"/>
      <c r="AD456" s="589" t="s">
        <v>553</v>
      </c>
      <c r="AE456" s="1018"/>
    </row>
    <row r="457" spans="1:31" ht="24.95" customHeight="1" thickBot="1" x14ac:dyDescent="0.25">
      <c r="A457" s="838"/>
      <c r="B457" s="1042"/>
      <c r="C457" s="1040"/>
      <c r="D457" s="1036"/>
      <c r="E457" s="1036"/>
      <c r="F457" s="1034"/>
      <c r="G457" s="1027"/>
      <c r="H457" s="1028"/>
      <c r="I457" s="255" t="s">
        <v>601</v>
      </c>
      <c r="J457" s="479"/>
      <c r="K457" s="480"/>
      <c r="L457" s="481">
        <v>1</v>
      </c>
      <c r="M457" s="614">
        <v>8.2000000000000003E-2</v>
      </c>
      <c r="N457" s="614">
        <f>H456*M457</f>
        <v>1.6400000000000001E-2</v>
      </c>
      <c r="O457" s="482"/>
      <c r="P457" s="480"/>
      <c r="Q457" s="481"/>
      <c r="R457" s="482"/>
      <c r="S457" s="480"/>
      <c r="T457" s="481"/>
      <c r="U457" s="482"/>
      <c r="V457" s="480"/>
      <c r="W457" s="483"/>
      <c r="X457" s="259">
        <f>SUM(J457:L457)*H456</f>
        <v>0.2</v>
      </c>
      <c r="Y457" s="260">
        <f>SUM(O457:Q457)*H456</f>
        <v>0</v>
      </c>
      <c r="Z457" s="260">
        <f>SUM(R457:T457)*H456</f>
        <v>0</v>
      </c>
      <c r="AA457" s="260">
        <f>SUM(U457:W457)*H456</f>
        <v>0</v>
      </c>
      <c r="AB457" s="261">
        <f t="shared" si="16"/>
        <v>0.2</v>
      </c>
      <c r="AC457" s="1016"/>
      <c r="AD457" s="589" t="s">
        <v>553</v>
      </c>
      <c r="AE457" s="1018"/>
    </row>
    <row r="458" spans="1:31" ht="24.95" customHeight="1" x14ac:dyDescent="0.2">
      <c r="A458" s="838"/>
      <c r="B458" s="1042"/>
      <c r="C458" s="1058" t="s">
        <v>37</v>
      </c>
      <c r="D458" s="1033" t="s">
        <v>61</v>
      </c>
      <c r="E458" s="1033" t="s">
        <v>62</v>
      </c>
      <c r="F458" s="1033" t="s">
        <v>63</v>
      </c>
      <c r="G458" s="1023" t="s">
        <v>781</v>
      </c>
      <c r="H458" s="1056">
        <v>0.25</v>
      </c>
      <c r="I458" s="225" t="s">
        <v>600</v>
      </c>
      <c r="J458" s="454"/>
      <c r="K458" s="455"/>
      <c r="L458" s="456">
        <v>1</v>
      </c>
      <c r="M458" s="610"/>
      <c r="N458" s="610"/>
      <c r="O458" s="457"/>
      <c r="P458" s="455"/>
      <c r="Q458" s="456"/>
      <c r="R458" s="457"/>
      <c r="S458" s="455"/>
      <c r="T458" s="456"/>
      <c r="U458" s="457"/>
      <c r="V458" s="455"/>
      <c r="W458" s="458">
        <v>1</v>
      </c>
      <c r="X458" s="222">
        <f>SUM(J458:L458)*H458</f>
        <v>0.25</v>
      </c>
      <c r="Y458" s="223">
        <f>SUM(O458:Q458)*H458</f>
        <v>0</v>
      </c>
      <c r="Z458" s="223">
        <f>SUM(R458:T458)*H458</f>
        <v>0</v>
      </c>
      <c r="AA458" s="223">
        <f>SUM(U458:W458)*H458</f>
        <v>0.25</v>
      </c>
      <c r="AB458" s="224">
        <f t="shared" si="16"/>
        <v>0.25</v>
      </c>
      <c r="AC458" s="1015" t="s">
        <v>40</v>
      </c>
      <c r="AD458" s="589" t="s">
        <v>553</v>
      </c>
      <c r="AE458" s="1053">
        <v>62</v>
      </c>
    </row>
    <row r="459" spans="1:31" ht="24.95" customHeight="1" x14ac:dyDescent="0.2">
      <c r="A459" s="838"/>
      <c r="B459" s="1042"/>
      <c r="C459" s="1051"/>
      <c r="D459" s="1034"/>
      <c r="E459" s="1034"/>
      <c r="F459" s="1034"/>
      <c r="G459" s="1024"/>
      <c r="H459" s="1026"/>
      <c r="I459" s="251" t="s">
        <v>601</v>
      </c>
      <c r="J459" s="474"/>
      <c r="K459" s="475"/>
      <c r="L459" s="476">
        <v>1</v>
      </c>
      <c r="M459" s="611"/>
      <c r="N459" s="611">
        <f>H458*L459</f>
        <v>0.25</v>
      </c>
      <c r="O459" s="477"/>
      <c r="P459" s="475"/>
      <c r="Q459" s="476"/>
      <c r="R459" s="477"/>
      <c r="S459" s="475"/>
      <c r="T459" s="476"/>
      <c r="U459" s="477"/>
      <c r="V459" s="475"/>
      <c r="W459" s="478"/>
      <c r="X459" s="252">
        <f>SUM(J459:L459)*H458</f>
        <v>0.25</v>
      </c>
      <c r="Y459" s="253">
        <f>SUM(O459:Q459)*H458</f>
        <v>0</v>
      </c>
      <c r="Z459" s="253">
        <f>SUM(R459:T459)*H458</f>
        <v>0</v>
      </c>
      <c r="AA459" s="253">
        <f>SUM(U459:W459)*H458</f>
        <v>0</v>
      </c>
      <c r="AB459" s="254">
        <f t="shared" ref="AB459:AB520" si="17">MAX(X459:AA459)</f>
        <v>0.25</v>
      </c>
      <c r="AC459" s="1016"/>
      <c r="AD459" s="589" t="s">
        <v>553</v>
      </c>
      <c r="AE459" s="1054"/>
    </row>
    <row r="460" spans="1:31" ht="24.95" customHeight="1" x14ac:dyDescent="0.2">
      <c r="A460" s="838"/>
      <c r="B460" s="1042"/>
      <c r="C460" s="1051"/>
      <c r="D460" s="1034"/>
      <c r="E460" s="1034"/>
      <c r="F460" s="1034"/>
      <c r="G460" s="1024" t="s">
        <v>782</v>
      </c>
      <c r="H460" s="1026">
        <v>0.25</v>
      </c>
      <c r="I460" s="227" t="s">
        <v>600</v>
      </c>
      <c r="J460" s="464"/>
      <c r="K460" s="465"/>
      <c r="L460" s="466">
        <v>0.38</v>
      </c>
      <c r="M460" s="612"/>
      <c r="N460" s="612"/>
      <c r="O460" s="467"/>
      <c r="P460" s="465"/>
      <c r="Q460" s="466">
        <v>0.5</v>
      </c>
      <c r="R460" s="467"/>
      <c r="S460" s="465"/>
      <c r="T460" s="466">
        <v>0.63</v>
      </c>
      <c r="U460" s="467"/>
      <c r="V460" s="465"/>
      <c r="W460" s="468">
        <v>1</v>
      </c>
      <c r="X460" s="219">
        <f>SUM(J460:L460)*H460</f>
        <v>9.5000000000000001E-2</v>
      </c>
      <c r="Y460" s="220">
        <f>SUM(O460:Q460)*H460</f>
        <v>0.125</v>
      </c>
      <c r="Z460" s="220">
        <f>SUM(R460:T460)*H460</f>
        <v>0.1575</v>
      </c>
      <c r="AA460" s="220">
        <f>SUM(U460:W460)*H460</f>
        <v>0.25</v>
      </c>
      <c r="AB460" s="221">
        <f t="shared" si="17"/>
        <v>0.25</v>
      </c>
      <c r="AC460" s="1016"/>
      <c r="AD460" s="589" t="s">
        <v>553</v>
      </c>
      <c r="AE460" s="1054"/>
    </row>
    <row r="461" spans="1:31" ht="24.95" customHeight="1" x14ac:dyDescent="0.2">
      <c r="A461" s="838"/>
      <c r="B461" s="1042"/>
      <c r="C461" s="1051"/>
      <c r="D461" s="1034"/>
      <c r="E461" s="1034"/>
      <c r="F461" s="1034"/>
      <c r="G461" s="1024"/>
      <c r="H461" s="1026"/>
      <c r="I461" s="251" t="s">
        <v>601</v>
      </c>
      <c r="J461" s="474"/>
      <c r="K461" s="475"/>
      <c r="L461" s="476">
        <v>0.38</v>
      </c>
      <c r="M461" s="611"/>
      <c r="N461" s="611">
        <f>H460*L461</f>
        <v>9.5000000000000001E-2</v>
      </c>
      <c r="O461" s="477"/>
      <c r="P461" s="475"/>
      <c r="Q461" s="476"/>
      <c r="R461" s="477"/>
      <c r="S461" s="475"/>
      <c r="T461" s="476"/>
      <c r="U461" s="477"/>
      <c r="V461" s="475"/>
      <c r="W461" s="478"/>
      <c r="X461" s="252">
        <f>SUM(J461:L461)*H460</f>
        <v>9.5000000000000001E-2</v>
      </c>
      <c r="Y461" s="253">
        <f>SUM(O461:Q461)*H460</f>
        <v>0</v>
      </c>
      <c r="Z461" s="253">
        <f>SUM(R461:T461)*H460</f>
        <v>0</v>
      </c>
      <c r="AA461" s="253">
        <f>SUM(U461:W461)*H460</f>
        <v>0</v>
      </c>
      <c r="AB461" s="254">
        <f t="shared" si="17"/>
        <v>9.5000000000000001E-2</v>
      </c>
      <c r="AC461" s="1016"/>
      <c r="AD461" s="589" t="s">
        <v>553</v>
      </c>
      <c r="AE461" s="1054"/>
    </row>
    <row r="462" spans="1:31" ht="24.95" customHeight="1" x14ac:dyDescent="0.2">
      <c r="A462" s="838"/>
      <c r="B462" s="1042"/>
      <c r="C462" s="1051"/>
      <c r="D462" s="1034"/>
      <c r="E462" s="1034"/>
      <c r="F462" s="1034"/>
      <c r="G462" s="1019" t="s">
        <v>783</v>
      </c>
      <c r="H462" s="1021">
        <v>0.25</v>
      </c>
      <c r="I462" s="227" t="s">
        <v>600</v>
      </c>
      <c r="J462" s="464"/>
      <c r="K462" s="465"/>
      <c r="L462" s="466"/>
      <c r="M462" s="613"/>
      <c r="N462" s="613"/>
      <c r="O462" s="467"/>
      <c r="P462" s="465"/>
      <c r="Q462" s="466"/>
      <c r="R462" s="467"/>
      <c r="S462" s="465"/>
      <c r="T462" s="466"/>
      <c r="U462" s="467"/>
      <c r="V462" s="465"/>
      <c r="W462" s="468"/>
      <c r="X462" s="219">
        <f>SUM(J462:L462)*H462</f>
        <v>0</v>
      </c>
      <c r="Y462" s="220">
        <f>SUM(O462:Q462)*H462</f>
        <v>0</v>
      </c>
      <c r="Z462" s="220">
        <f>SUM(R462:T462)*H462</f>
        <v>0</v>
      </c>
      <c r="AA462" s="220">
        <f>SUM(U462:W462)*H462</f>
        <v>0</v>
      </c>
      <c r="AB462" s="221">
        <f t="shared" si="17"/>
        <v>0</v>
      </c>
      <c r="AC462" s="1016"/>
      <c r="AD462" s="589" t="s">
        <v>553</v>
      </c>
      <c r="AE462" s="1054"/>
    </row>
    <row r="463" spans="1:31" ht="24.95" customHeight="1" x14ac:dyDescent="0.2">
      <c r="A463" s="838"/>
      <c r="B463" s="1042"/>
      <c r="C463" s="1051"/>
      <c r="D463" s="1034"/>
      <c r="E463" s="1034"/>
      <c r="F463" s="1034"/>
      <c r="G463" s="1019"/>
      <c r="H463" s="1021"/>
      <c r="I463" s="251" t="s">
        <v>601</v>
      </c>
      <c r="J463" s="474"/>
      <c r="K463" s="475"/>
      <c r="L463" s="476"/>
      <c r="M463" s="611"/>
      <c r="N463" s="611" t="s">
        <v>1024</v>
      </c>
      <c r="O463" s="477"/>
      <c r="P463" s="475"/>
      <c r="Q463" s="476"/>
      <c r="R463" s="477"/>
      <c r="S463" s="475"/>
      <c r="T463" s="476"/>
      <c r="U463" s="477"/>
      <c r="V463" s="475"/>
      <c r="W463" s="478"/>
      <c r="X463" s="252">
        <f>SUM(J463:L463)*H462</f>
        <v>0</v>
      </c>
      <c r="Y463" s="253">
        <f>SUM(O463:Q463)*H462</f>
        <v>0</v>
      </c>
      <c r="Z463" s="253">
        <f>SUM(R463:T463)*H462</f>
        <v>0</v>
      </c>
      <c r="AA463" s="253">
        <f>SUM(U463:W463)*H462</f>
        <v>0</v>
      </c>
      <c r="AB463" s="254">
        <f t="shared" si="17"/>
        <v>0</v>
      </c>
      <c r="AC463" s="1016"/>
      <c r="AD463" s="589" t="s">
        <v>553</v>
      </c>
      <c r="AE463" s="1054"/>
    </row>
    <row r="464" spans="1:31" ht="24.95" customHeight="1" x14ac:dyDescent="0.2">
      <c r="A464" s="838"/>
      <c r="B464" s="1042"/>
      <c r="C464" s="1051"/>
      <c r="D464" s="1034"/>
      <c r="E464" s="1034"/>
      <c r="F464" s="1034"/>
      <c r="G464" s="1019" t="s">
        <v>1018</v>
      </c>
      <c r="H464" s="1021">
        <v>0.25</v>
      </c>
      <c r="I464" s="227" t="s">
        <v>600</v>
      </c>
      <c r="J464" s="464"/>
      <c r="K464" s="465"/>
      <c r="L464" s="466"/>
      <c r="M464" s="613"/>
      <c r="N464" s="613"/>
      <c r="O464" s="467"/>
      <c r="P464" s="465"/>
      <c r="Q464" s="466"/>
      <c r="R464" s="467"/>
      <c r="S464" s="465"/>
      <c r="T464" s="466"/>
      <c r="U464" s="467"/>
      <c r="V464" s="465"/>
      <c r="W464" s="468"/>
      <c r="X464" s="219">
        <f>SUM(J464:L464)*H464</f>
        <v>0</v>
      </c>
      <c r="Y464" s="220">
        <f>SUM(O464:Q464)*H464</f>
        <v>0</v>
      </c>
      <c r="Z464" s="220">
        <f>SUM(R464:T464)*H464</f>
        <v>0</v>
      </c>
      <c r="AA464" s="220">
        <f>SUM(U464:W464)*H464</f>
        <v>0</v>
      </c>
      <c r="AB464" s="221">
        <f t="shared" si="17"/>
        <v>0</v>
      </c>
      <c r="AC464" s="1016"/>
      <c r="AD464" s="589" t="s">
        <v>553</v>
      </c>
      <c r="AE464" s="1054"/>
    </row>
    <row r="465" spans="1:31" ht="24.95" customHeight="1" thickBot="1" x14ac:dyDescent="0.25">
      <c r="A465" s="838"/>
      <c r="B465" s="1042"/>
      <c r="C465" s="1059"/>
      <c r="D465" s="1057"/>
      <c r="E465" s="1057"/>
      <c r="F465" s="1057"/>
      <c r="G465" s="1020"/>
      <c r="H465" s="1022"/>
      <c r="I465" s="255" t="s">
        <v>601</v>
      </c>
      <c r="J465" s="479"/>
      <c r="K465" s="480"/>
      <c r="L465" s="481"/>
      <c r="M465" s="614"/>
      <c r="N465" s="614" t="s">
        <v>1024</v>
      </c>
      <c r="O465" s="482"/>
      <c r="P465" s="480"/>
      <c r="Q465" s="481"/>
      <c r="R465" s="482"/>
      <c r="S465" s="480"/>
      <c r="T465" s="481"/>
      <c r="U465" s="482"/>
      <c r="V465" s="480"/>
      <c r="W465" s="483"/>
      <c r="X465" s="259">
        <f>SUM(J465:L465)*H464</f>
        <v>0</v>
      </c>
      <c r="Y465" s="260">
        <f>SUM(O465:Q465)*H464</f>
        <v>0</v>
      </c>
      <c r="Z465" s="260">
        <f>SUM(R465:T465)*H464</f>
        <v>0</v>
      </c>
      <c r="AA465" s="260">
        <f>SUM(U465:W465)*H464</f>
        <v>0</v>
      </c>
      <c r="AB465" s="261">
        <f t="shared" si="17"/>
        <v>0</v>
      </c>
      <c r="AC465" s="1016"/>
      <c r="AD465" s="589" t="s">
        <v>553</v>
      </c>
      <c r="AE465" s="1054"/>
    </row>
    <row r="466" spans="1:31" ht="24.95" customHeight="1" x14ac:dyDescent="0.2">
      <c r="A466" s="838"/>
      <c r="B466" s="1042"/>
      <c r="C466" s="1051" t="s">
        <v>64</v>
      </c>
      <c r="D466" s="1034" t="s">
        <v>56</v>
      </c>
      <c r="E466" s="1034" t="s">
        <v>57</v>
      </c>
      <c r="F466" s="1034" t="s">
        <v>272</v>
      </c>
      <c r="G466" s="1055" t="s">
        <v>785</v>
      </c>
      <c r="H466" s="1056">
        <v>0.2</v>
      </c>
      <c r="I466" s="288" t="s">
        <v>600</v>
      </c>
      <c r="J466" s="454"/>
      <c r="K466" s="455"/>
      <c r="L466" s="456">
        <v>1</v>
      </c>
      <c r="M466" s="610"/>
      <c r="N466" s="610"/>
      <c r="O466" s="457"/>
      <c r="P466" s="455"/>
      <c r="Q466" s="456">
        <v>1</v>
      </c>
      <c r="R466" s="457"/>
      <c r="S466" s="455"/>
      <c r="T466" s="456">
        <v>1</v>
      </c>
      <c r="U466" s="457"/>
      <c r="V466" s="455"/>
      <c r="W466" s="463">
        <v>1</v>
      </c>
      <c r="X466" s="216">
        <f>SUM(J466:L466)*H466</f>
        <v>0.2</v>
      </c>
      <c r="Y466" s="217">
        <f>SUM(O466:Q466)*H466</f>
        <v>0.2</v>
      </c>
      <c r="Z466" s="217">
        <f>SUM(R466:T466)*H466</f>
        <v>0.2</v>
      </c>
      <c r="AA466" s="217">
        <f>SUM(U466:W466)*H466</f>
        <v>0.2</v>
      </c>
      <c r="AB466" s="218">
        <f t="shared" si="17"/>
        <v>0.2</v>
      </c>
      <c r="AC466" s="1016"/>
      <c r="AD466" s="589" t="s">
        <v>553</v>
      </c>
      <c r="AE466" s="1053">
        <v>63</v>
      </c>
    </row>
    <row r="467" spans="1:31" ht="24.95" customHeight="1" x14ac:dyDescent="0.2">
      <c r="A467" s="838"/>
      <c r="B467" s="1042"/>
      <c r="C467" s="1051"/>
      <c r="D467" s="1034"/>
      <c r="E467" s="1034"/>
      <c r="F467" s="1034"/>
      <c r="G467" s="1024"/>
      <c r="H467" s="1026"/>
      <c r="I467" s="251" t="s">
        <v>601</v>
      </c>
      <c r="J467" s="474"/>
      <c r="K467" s="475"/>
      <c r="L467" s="476">
        <v>1</v>
      </c>
      <c r="M467" s="611"/>
      <c r="N467" s="611">
        <f>H466*L467</f>
        <v>0.2</v>
      </c>
      <c r="O467" s="477"/>
      <c r="P467" s="475"/>
      <c r="Q467" s="476"/>
      <c r="R467" s="477"/>
      <c r="S467" s="475"/>
      <c r="T467" s="476"/>
      <c r="U467" s="477"/>
      <c r="V467" s="475"/>
      <c r="W467" s="478"/>
      <c r="X467" s="252">
        <f>SUM(J467:L467)*H466</f>
        <v>0.2</v>
      </c>
      <c r="Y467" s="253">
        <f>SUM(O467:Q467)*H466</f>
        <v>0</v>
      </c>
      <c r="Z467" s="253">
        <f>SUM(R467:T467)*H466</f>
        <v>0</v>
      </c>
      <c r="AA467" s="253">
        <f>SUM(U467:W467)*H466</f>
        <v>0</v>
      </c>
      <c r="AB467" s="254">
        <f t="shared" si="17"/>
        <v>0.2</v>
      </c>
      <c r="AC467" s="1016"/>
      <c r="AD467" s="589" t="s">
        <v>553</v>
      </c>
      <c r="AE467" s="1054"/>
    </row>
    <row r="468" spans="1:31" ht="24.95" customHeight="1" x14ac:dyDescent="0.2">
      <c r="A468" s="838"/>
      <c r="B468" s="1042"/>
      <c r="C468" s="1051"/>
      <c r="D468" s="1034"/>
      <c r="E468" s="1034"/>
      <c r="F468" s="1034"/>
      <c r="G468" s="1024" t="s">
        <v>786</v>
      </c>
      <c r="H468" s="1026">
        <v>0.2</v>
      </c>
      <c r="I468" s="289" t="s">
        <v>600</v>
      </c>
      <c r="J468" s="464"/>
      <c r="K468" s="465"/>
      <c r="L468" s="466">
        <v>0.13</v>
      </c>
      <c r="M468" s="613"/>
      <c r="N468" s="613"/>
      <c r="O468" s="467"/>
      <c r="P468" s="465"/>
      <c r="Q468" s="466">
        <v>0.74</v>
      </c>
      <c r="R468" s="467"/>
      <c r="S468" s="465"/>
      <c r="T468" s="466">
        <v>1</v>
      </c>
      <c r="U468" s="467"/>
      <c r="V468" s="465"/>
      <c r="W468" s="468">
        <v>1</v>
      </c>
      <c r="X468" s="219">
        <f>SUM(J468:L468)*H468</f>
        <v>2.6000000000000002E-2</v>
      </c>
      <c r="Y468" s="220">
        <f>SUM(O468:Q468)*H468</f>
        <v>0.14799999999999999</v>
      </c>
      <c r="Z468" s="220">
        <f>SUM(R468:T468)*H468</f>
        <v>0.2</v>
      </c>
      <c r="AA468" s="220">
        <f>SUM(U468:W468)*H468</f>
        <v>0.2</v>
      </c>
      <c r="AB468" s="221">
        <f t="shared" si="17"/>
        <v>0.2</v>
      </c>
      <c r="AC468" s="1016"/>
      <c r="AD468" s="589" t="s">
        <v>553</v>
      </c>
      <c r="AE468" s="1054"/>
    </row>
    <row r="469" spans="1:31" ht="24.95" customHeight="1" x14ac:dyDescent="0.2">
      <c r="A469" s="838"/>
      <c r="B469" s="1042"/>
      <c r="C469" s="1051"/>
      <c r="D469" s="1034"/>
      <c r="E469" s="1034"/>
      <c r="F469" s="1034"/>
      <c r="G469" s="1024"/>
      <c r="H469" s="1026"/>
      <c r="I469" s="251" t="s">
        <v>601</v>
      </c>
      <c r="J469" s="474"/>
      <c r="K469" s="475"/>
      <c r="L469" s="476">
        <v>0.13</v>
      </c>
      <c r="M469" s="611"/>
      <c r="N469" s="611">
        <f>H468*L469</f>
        <v>2.6000000000000002E-2</v>
      </c>
      <c r="O469" s="477"/>
      <c r="P469" s="475"/>
      <c r="Q469" s="476"/>
      <c r="R469" s="477"/>
      <c r="S469" s="475"/>
      <c r="T469" s="476"/>
      <c r="U469" s="477"/>
      <c r="V469" s="475"/>
      <c r="W469" s="478"/>
      <c r="X469" s="252">
        <f>SUM(J469:L469)*H468</f>
        <v>2.6000000000000002E-2</v>
      </c>
      <c r="Y469" s="253">
        <f>SUM(O469:Q469)*H468</f>
        <v>0</v>
      </c>
      <c r="Z469" s="253">
        <f>SUM(R469:T469)*H468</f>
        <v>0</v>
      </c>
      <c r="AA469" s="253">
        <f>SUM(U469:W469)*H468</f>
        <v>0</v>
      </c>
      <c r="AB469" s="254">
        <f t="shared" si="17"/>
        <v>2.6000000000000002E-2</v>
      </c>
      <c r="AC469" s="1016"/>
      <c r="AD469" s="589" t="s">
        <v>553</v>
      </c>
      <c r="AE469" s="1054"/>
    </row>
    <row r="470" spans="1:31" ht="24.95" customHeight="1" x14ac:dyDescent="0.2">
      <c r="A470" s="838"/>
      <c r="B470" s="1042"/>
      <c r="C470" s="1051"/>
      <c r="D470" s="1034"/>
      <c r="E470" s="1034"/>
      <c r="F470" s="1034"/>
      <c r="G470" s="1024" t="s">
        <v>787</v>
      </c>
      <c r="H470" s="1026">
        <v>0.2</v>
      </c>
      <c r="I470" s="289" t="s">
        <v>600</v>
      </c>
      <c r="J470" s="464"/>
      <c r="K470" s="465"/>
      <c r="L470" s="466"/>
      <c r="M470" s="613"/>
      <c r="N470" s="613"/>
      <c r="O470" s="467"/>
      <c r="P470" s="465"/>
      <c r="Q470" s="466"/>
      <c r="R470" s="467"/>
      <c r="S470" s="465"/>
      <c r="T470" s="466">
        <v>1</v>
      </c>
      <c r="U470" s="467"/>
      <c r="V470" s="465"/>
      <c r="W470" s="468">
        <v>1</v>
      </c>
      <c r="X470" s="219">
        <f>SUM(J470:L470)*H470</f>
        <v>0</v>
      </c>
      <c r="Y470" s="220">
        <f>SUM(O470:Q470)*H470</f>
        <v>0</v>
      </c>
      <c r="Z470" s="220">
        <f>SUM(R470:T470)*H470</f>
        <v>0.2</v>
      </c>
      <c r="AA470" s="220">
        <f>SUM(U470:W470)*H470</f>
        <v>0.2</v>
      </c>
      <c r="AB470" s="221">
        <f t="shared" si="17"/>
        <v>0.2</v>
      </c>
      <c r="AC470" s="1016"/>
      <c r="AD470" s="589" t="s">
        <v>553</v>
      </c>
      <c r="AE470" s="1054"/>
    </row>
    <row r="471" spans="1:31" ht="24.95" customHeight="1" x14ac:dyDescent="0.2">
      <c r="A471" s="838"/>
      <c r="B471" s="1042"/>
      <c r="C471" s="1051"/>
      <c r="D471" s="1034"/>
      <c r="E471" s="1034"/>
      <c r="F471" s="1034"/>
      <c r="G471" s="1024"/>
      <c r="H471" s="1026"/>
      <c r="I471" s="251" t="s">
        <v>601</v>
      </c>
      <c r="J471" s="474"/>
      <c r="K471" s="475"/>
      <c r="L471" s="476"/>
      <c r="M471" s="611"/>
      <c r="N471" s="611" t="s">
        <v>1024</v>
      </c>
      <c r="O471" s="477"/>
      <c r="P471" s="475"/>
      <c r="Q471" s="476"/>
      <c r="R471" s="477"/>
      <c r="S471" s="475"/>
      <c r="T471" s="476"/>
      <c r="U471" s="477"/>
      <c r="V471" s="475"/>
      <c r="W471" s="478"/>
      <c r="X471" s="252">
        <f>SUM(J471:L471)*H470</f>
        <v>0</v>
      </c>
      <c r="Y471" s="253">
        <f>SUM(O471:Q471)*H470</f>
        <v>0</v>
      </c>
      <c r="Z471" s="253">
        <f>SUM(R471:T471)*H470</f>
        <v>0</v>
      </c>
      <c r="AA471" s="253">
        <f>SUM(U471:W471)*H470</f>
        <v>0</v>
      </c>
      <c r="AB471" s="254">
        <f t="shared" si="17"/>
        <v>0</v>
      </c>
      <c r="AC471" s="1016"/>
      <c r="AD471" s="589" t="s">
        <v>553</v>
      </c>
      <c r="AE471" s="1054"/>
    </row>
    <row r="472" spans="1:31" ht="24.95" customHeight="1" x14ac:dyDescent="0.2">
      <c r="A472" s="838"/>
      <c r="B472" s="1042"/>
      <c r="C472" s="1051"/>
      <c r="D472" s="1034"/>
      <c r="E472" s="1034"/>
      <c r="F472" s="1034"/>
      <c r="G472" s="1024" t="s">
        <v>788</v>
      </c>
      <c r="H472" s="1026">
        <v>0.2</v>
      </c>
      <c r="I472" s="289" t="s">
        <v>600</v>
      </c>
      <c r="J472" s="464"/>
      <c r="K472" s="465"/>
      <c r="L472" s="466"/>
      <c r="M472" s="613"/>
      <c r="N472" s="613"/>
      <c r="O472" s="467"/>
      <c r="P472" s="465"/>
      <c r="Q472" s="466"/>
      <c r="R472" s="467"/>
      <c r="S472" s="465"/>
      <c r="T472" s="466">
        <v>1</v>
      </c>
      <c r="U472" s="467"/>
      <c r="V472" s="465"/>
      <c r="W472" s="468">
        <v>1</v>
      </c>
      <c r="X472" s="219">
        <f>SUM(J472:L472)*H472</f>
        <v>0</v>
      </c>
      <c r="Y472" s="220">
        <f>SUM(O472:Q472)*H472</f>
        <v>0</v>
      </c>
      <c r="Z472" s="220">
        <f>SUM(R472:T472)*H472</f>
        <v>0.2</v>
      </c>
      <c r="AA472" s="220">
        <f>SUM(U472:W472)*H472</f>
        <v>0.2</v>
      </c>
      <c r="AB472" s="221">
        <f t="shared" si="17"/>
        <v>0.2</v>
      </c>
      <c r="AC472" s="1016"/>
      <c r="AD472" s="589" t="s">
        <v>553</v>
      </c>
      <c r="AE472" s="1054"/>
    </row>
    <row r="473" spans="1:31" ht="24.95" customHeight="1" x14ac:dyDescent="0.2">
      <c r="A473" s="838"/>
      <c r="B473" s="1042"/>
      <c r="C473" s="1051"/>
      <c r="D473" s="1034"/>
      <c r="E473" s="1034"/>
      <c r="F473" s="1034"/>
      <c r="G473" s="1024"/>
      <c r="H473" s="1026"/>
      <c r="I473" s="251" t="s">
        <v>601</v>
      </c>
      <c r="J473" s="474"/>
      <c r="K473" s="475"/>
      <c r="L473" s="476"/>
      <c r="M473" s="611"/>
      <c r="N473" s="642" t="s">
        <v>1024</v>
      </c>
      <c r="O473" s="477"/>
      <c r="P473" s="475"/>
      <c r="Q473" s="476"/>
      <c r="R473" s="477"/>
      <c r="S473" s="475"/>
      <c r="T473" s="476"/>
      <c r="U473" s="477"/>
      <c r="V473" s="475"/>
      <c r="W473" s="478"/>
      <c r="X473" s="252">
        <f>SUM(J473:L473)*H472</f>
        <v>0</v>
      </c>
      <c r="Y473" s="253">
        <f>SUM(O473:Q473)*H472</f>
        <v>0</v>
      </c>
      <c r="Z473" s="253">
        <f>SUM(R473:T473)*H472</f>
        <v>0</v>
      </c>
      <c r="AA473" s="253">
        <f>SUM(U473:W473)*H472</f>
        <v>0</v>
      </c>
      <c r="AB473" s="254">
        <f t="shared" si="17"/>
        <v>0</v>
      </c>
      <c r="AC473" s="1016"/>
      <c r="AD473" s="589" t="s">
        <v>553</v>
      </c>
      <c r="AE473" s="1054"/>
    </row>
    <row r="474" spans="1:31" ht="24.95" customHeight="1" x14ac:dyDescent="0.2">
      <c r="A474" s="838"/>
      <c r="B474" s="1042"/>
      <c r="C474" s="1051"/>
      <c r="D474" s="1034"/>
      <c r="E474" s="1034"/>
      <c r="F474" s="1034"/>
      <c r="G474" s="1024" t="s">
        <v>789</v>
      </c>
      <c r="H474" s="1026">
        <v>0.2</v>
      </c>
      <c r="I474" s="289" t="s">
        <v>600</v>
      </c>
      <c r="J474" s="464"/>
      <c r="K474" s="465"/>
      <c r="L474" s="466"/>
      <c r="M474" s="613"/>
      <c r="N474" s="643"/>
      <c r="O474" s="467"/>
      <c r="P474" s="465"/>
      <c r="Q474" s="466"/>
      <c r="R474" s="467"/>
      <c r="S474" s="465"/>
      <c r="T474" s="466">
        <v>1</v>
      </c>
      <c r="U474" s="467"/>
      <c r="V474" s="465"/>
      <c r="W474" s="468">
        <v>1</v>
      </c>
      <c r="X474" s="219">
        <f>SUM(J474:L474)*H474</f>
        <v>0</v>
      </c>
      <c r="Y474" s="220">
        <f>SUM(O474:Q474)*H474</f>
        <v>0</v>
      </c>
      <c r="Z474" s="220">
        <f>SUM(R474:T474)*H474</f>
        <v>0.2</v>
      </c>
      <c r="AA474" s="220">
        <f>SUM(U474:W474)*H474</f>
        <v>0.2</v>
      </c>
      <c r="AB474" s="221">
        <f t="shared" si="17"/>
        <v>0.2</v>
      </c>
      <c r="AC474" s="1016"/>
      <c r="AD474" s="589" t="s">
        <v>553</v>
      </c>
      <c r="AE474" s="1054"/>
    </row>
    <row r="475" spans="1:31" ht="24.95" customHeight="1" thickBot="1" x14ac:dyDescent="0.25">
      <c r="A475" s="838"/>
      <c r="B475" s="1042"/>
      <c r="C475" s="1051"/>
      <c r="D475" s="1034"/>
      <c r="E475" s="1034"/>
      <c r="F475" s="1034"/>
      <c r="G475" s="1027"/>
      <c r="H475" s="1028"/>
      <c r="I475" s="255" t="s">
        <v>601</v>
      </c>
      <c r="J475" s="479"/>
      <c r="K475" s="480"/>
      <c r="L475" s="481"/>
      <c r="M475" s="614"/>
      <c r="N475" s="644" t="s">
        <v>1024</v>
      </c>
      <c r="O475" s="482"/>
      <c r="P475" s="480"/>
      <c r="Q475" s="481"/>
      <c r="R475" s="482"/>
      <c r="S475" s="480"/>
      <c r="T475" s="481"/>
      <c r="U475" s="482"/>
      <c r="V475" s="480"/>
      <c r="W475" s="483"/>
      <c r="X475" s="259">
        <f>SUM(J475:L475)*H474</f>
        <v>0</v>
      </c>
      <c r="Y475" s="260">
        <f>SUM(O475:Q475)*H474</f>
        <v>0</v>
      </c>
      <c r="Z475" s="260">
        <f>SUM(R475:T475)*H474</f>
        <v>0</v>
      </c>
      <c r="AA475" s="260">
        <f>SUM(U475:W475)*H474</f>
        <v>0</v>
      </c>
      <c r="AB475" s="261">
        <f t="shared" si="17"/>
        <v>0</v>
      </c>
      <c r="AC475" s="1052"/>
      <c r="AD475" s="589" t="s">
        <v>553</v>
      </c>
      <c r="AE475" s="1054"/>
    </row>
    <row r="476" spans="1:31" ht="24.95" customHeight="1" x14ac:dyDescent="0.2">
      <c r="A476" s="838"/>
      <c r="B476" s="1042"/>
      <c r="C476" s="1058" t="s">
        <v>38</v>
      </c>
      <c r="D476" s="1033" t="s">
        <v>65</v>
      </c>
      <c r="E476" s="1033" t="s">
        <v>450</v>
      </c>
      <c r="F476" s="1033" t="s">
        <v>66</v>
      </c>
      <c r="G476" s="1023" t="s">
        <v>790</v>
      </c>
      <c r="H476" s="1065">
        <v>0.1</v>
      </c>
      <c r="I476" s="225" t="s">
        <v>600</v>
      </c>
      <c r="J476" s="454"/>
      <c r="K476" s="455"/>
      <c r="L476" s="461"/>
      <c r="M476" s="610"/>
      <c r="N476" s="645"/>
      <c r="O476" s="457"/>
      <c r="P476" s="455"/>
      <c r="Q476" s="456"/>
      <c r="R476" s="457"/>
      <c r="S476" s="455"/>
      <c r="T476" s="456"/>
      <c r="U476" s="457"/>
      <c r="V476" s="455"/>
      <c r="W476" s="458">
        <v>1</v>
      </c>
      <c r="X476" s="222">
        <f>SUM(J476:L476)*H476</f>
        <v>0</v>
      </c>
      <c r="Y476" s="223">
        <f>SUM(O476:Q476)*H476</f>
        <v>0</v>
      </c>
      <c r="Z476" s="223">
        <f>SUM(R476:T476)*H476</f>
        <v>0</v>
      </c>
      <c r="AA476" s="223">
        <f>SUM(U476:W476)*H476</f>
        <v>0.1</v>
      </c>
      <c r="AB476" s="224">
        <f t="shared" si="17"/>
        <v>0.1</v>
      </c>
      <c r="AC476" s="1015" t="s">
        <v>1009</v>
      </c>
      <c r="AD476" s="589" t="s">
        <v>553</v>
      </c>
      <c r="AE476" s="1053">
        <v>64</v>
      </c>
    </row>
    <row r="477" spans="1:31" ht="24.95" customHeight="1" x14ac:dyDescent="0.2">
      <c r="A477" s="838"/>
      <c r="B477" s="1042"/>
      <c r="C477" s="1051"/>
      <c r="D477" s="1034"/>
      <c r="E477" s="1034"/>
      <c r="F477" s="1034"/>
      <c r="G477" s="1024"/>
      <c r="H477" s="1061"/>
      <c r="I477" s="251" t="s">
        <v>601</v>
      </c>
      <c r="J477" s="474"/>
      <c r="K477" s="475"/>
      <c r="L477" s="476" t="s">
        <v>1024</v>
      </c>
      <c r="M477" s="635"/>
      <c r="N477" s="642" t="e">
        <f>H476*L477</f>
        <v>#VALUE!</v>
      </c>
      <c r="O477" s="477"/>
      <c r="P477" s="475"/>
      <c r="Q477" s="476"/>
      <c r="R477" s="477"/>
      <c r="S477" s="475"/>
      <c r="T477" s="476"/>
      <c r="U477" s="477"/>
      <c r="V477" s="475"/>
      <c r="W477" s="478"/>
      <c r="X477" s="252">
        <f>SUM(J477:L477)*H476</f>
        <v>0</v>
      </c>
      <c r="Y477" s="253">
        <f>SUM(O477:Q477)*H476</f>
        <v>0</v>
      </c>
      <c r="Z477" s="253">
        <f>SUM(R477:T477)*H476</f>
        <v>0</v>
      </c>
      <c r="AA477" s="253">
        <f>SUM(U477:W477)*H476</f>
        <v>0</v>
      </c>
      <c r="AB477" s="254">
        <f t="shared" si="17"/>
        <v>0</v>
      </c>
      <c r="AC477" s="1016"/>
      <c r="AD477" s="589" t="s">
        <v>553</v>
      </c>
      <c r="AE477" s="1054"/>
    </row>
    <row r="478" spans="1:31" ht="24.95" customHeight="1" x14ac:dyDescent="0.2">
      <c r="A478" s="838"/>
      <c r="B478" s="1042"/>
      <c r="C478" s="1051"/>
      <c r="D478" s="1034"/>
      <c r="E478" s="1034"/>
      <c r="F478" s="1034"/>
      <c r="G478" s="1024" t="s">
        <v>791</v>
      </c>
      <c r="H478" s="1061">
        <v>0.2</v>
      </c>
      <c r="I478" s="227" t="s">
        <v>600</v>
      </c>
      <c r="J478" s="464"/>
      <c r="K478" s="465"/>
      <c r="L478" s="659"/>
      <c r="M478" s="636"/>
      <c r="N478" s="643"/>
      <c r="O478" s="467"/>
      <c r="P478" s="465"/>
      <c r="Q478" s="466"/>
      <c r="R478" s="467"/>
      <c r="S478" s="465"/>
      <c r="T478" s="466"/>
      <c r="U478" s="467"/>
      <c r="V478" s="465"/>
      <c r="W478" s="468">
        <v>1</v>
      </c>
      <c r="X478" s="219">
        <f>SUM(J478:L478)*H478</f>
        <v>0</v>
      </c>
      <c r="Y478" s="220">
        <f>SUM(O478:Q478)*H478</f>
        <v>0</v>
      </c>
      <c r="Z478" s="220">
        <f>SUM(R478:T478)*H478</f>
        <v>0</v>
      </c>
      <c r="AA478" s="220">
        <f>SUM(U478:W478)*H478</f>
        <v>0.2</v>
      </c>
      <c r="AB478" s="221">
        <f t="shared" si="17"/>
        <v>0.2</v>
      </c>
      <c r="AC478" s="1016"/>
      <c r="AD478" s="589" t="s">
        <v>553</v>
      </c>
      <c r="AE478" s="1054"/>
    </row>
    <row r="479" spans="1:31" ht="24.95" customHeight="1" x14ac:dyDescent="0.2">
      <c r="A479" s="838"/>
      <c r="B479" s="1042"/>
      <c r="C479" s="1051"/>
      <c r="D479" s="1034"/>
      <c r="E479" s="1034"/>
      <c r="F479" s="1034"/>
      <c r="G479" s="1024"/>
      <c r="H479" s="1061"/>
      <c r="I479" s="251" t="s">
        <v>601</v>
      </c>
      <c r="J479" s="474"/>
      <c r="K479" s="475"/>
      <c r="L479" s="476" t="s">
        <v>1024</v>
      </c>
      <c r="M479" s="635"/>
      <c r="N479" s="642" t="e">
        <f>H478*L479</f>
        <v>#VALUE!</v>
      </c>
      <c r="O479" s="477"/>
      <c r="P479" s="475"/>
      <c r="Q479" s="476"/>
      <c r="R479" s="477"/>
      <c r="S479" s="475"/>
      <c r="T479" s="476"/>
      <c r="U479" s="477"/>
      <c r="V479" s="475"/>
      <c r="W479" s="478"/>
      <c r="X479" s="252">
        <f>SUM(J479:L479)*H478</f>
        <v>0</v>
      </c>
      <c r="Y479" s="253">
        <f>SUM(O479:Q479)*H478</f>
        <v>0</v>
      </c>
      <c r="Z479" s="253">
        <f>SUM(R479:T479)*H478</f>
        <v>0</v>
      </c>
      <c r="AA479" s="253">
        <f>SUM(U479:W479)*H478</f>
        <v>0</v>
      </c>
      <c r="AB479" s="254">
        <f t="shared" si="17"/>
        <v>0</v>
      </c>
      <c r="AC479" s="1016"/>
      <c r="AD479" s="589" t="s">
        <v>553</v>
      </c>
      <c r="AE479" s="1054"/>
    </row>
    <row r="480" spans="1:31" ht="24.95" customHeight="1" x14ac:dyDescent="0.2">
      <c r="A480" s="838"/>
      <c r="B480" s="1042"/>
      <c r="C480" s="1051"/>
      <c r="D480" s="1034"/>
      <c r="E480" s="1034"/>
      <c r="F480" s="1034"/>
      <c r="G480" s="1024" t="s">
        <v>792</v>
      </c>
      <c r="H480" s="1061">
        <v>0.3</v>
      </c>
      <c r="I480" s="227" t="s">
        <v>600</v>
      </c>
      <c r="J480" s="464"/>
      <c r="K480" s="465"/>
      <c r="L480" s="659"/>
      <c r="M480" s="636"/>
      <c r="N480" s="643"/>
      <c r="O480" s="467"/>
      <c r="P480" s="465"/>
      <c r="Q480" s="466"/>
      <c r="R480" s="467"/>
      <c r="S480" s="465"/>
      <c r="T480" s="466"/>
      <c r="U480" s="467"/>
      <c r="V480" s="465"/>
      <c r="W480" s="468">
        <v>1</v>
      </c>
      <c r="X480" s="219">
        <f>SUM(J480:L480)*H480</f>
        <v>0</v>
      </c>
      <c r="Y480" s="220">
        <f>SUM(O480:Q480)*H480</f>
        <v>0</v>
      </c>
      <c r="Z480" s="220">
        <f>SUM(R480:T480)*H480</f>
        <v>0</v>
      </c>
      <c r="AA480" s="220">
        <f>SUM(U480:W480)*H480</f>
        <v>0.3</v>
      </c>
      <c r="AB480" s="221">
        <f t="shared" si="17"/>
        <v>0.3</v>
      </c>
      <c r="AC480" s="1016"/>
      <c r="AD480" s="589" t="s">
        <v>553</v>
      </c>
      <c r="AE480" s="1054"/>
    </row>
    <row r="481" spans="1:31" ht="24.95" customHeight="1" x14ac:dyDescent="0.2">
      <c r="A481" s="838"/>
      <c r="B481" s="1042"/>
      <c r="C481" s="1051"/>
      <c r="D481" s="1034"/>
      <c r="E481" s="1034"/>
      <c r="F481" s="1034"/>
      <c r="G481" s="1024"/>
      <c r="H481" s="1061"/>
      <c r="I481" s="251" t="s">
        <v>601</v>
      </c>
      <c r="J481" s="474"/>
      <c r="K481" s="475"/>
      <c r="L481" s="476" t="s">
        <v>1024</v>
      </c>
      <c r="M481" s="635"/>
      <c r="N481" s="642" t="e">
        <f>H480*L481</f>
        <v>#VALUE!</v>
      </c>
      <c r="O481" s="477"/>
      <c r="P481" s="475"/>
      <c r="Q481" s="476"/>
      <c r="R481" s="477"/>
      <c r="S481" s="475"/>
      <c r="T481" s="476"/>
      <c r="U481" s="477"/>
      <c r="V481" s="475"/>
      <c r="W481" s="478"/>
      <c r="X481" s="252">
        <f>SUM(J481:L481)*H480</f>
        <v>0</v>
      </c>
      <c r="Y481" s="253">
        <f>SUM(O481:Q481)*H480</f>
        <v>0</v>
      </c>
      <c r="Z481" s="253">
        <f>SUM(R481:T481)*H480</f>
        <v>0</v>
      </c>
      <c r="AA481" s="253">
        <f>SUM(U481:W481)*H480</f>
        <v>0</v>
      </c>
      <c r="AB481" s="254">
        <f t="shared" si="17"/>
        <v>0</v>
      </c>
      <c r="AC481" s="1016"/>
      <c r="AD481" s="589" t="s">
        <v>553</v>
      </c>
      <c r="AE481" s="1054"/>
    </row>
    <row r="482" spans="1:31" ht="24.95" customHeight="1" x14ac:dyDescent="0.2">
      <c r="A482" s="838"/>
      <c r="B482" s="1042"/>
      <c r="C482" s="1051"/>
      <c r="D482" s="1034"/>
      <c r="E482" s="1034"/>
      <c r="F482" s="1034"/>
      <c r="G482" s="1024" t="s">
        <v>793</v>
      </c>
      <c r="H482" s="1061">
        <v>0.4</v>
      </c>
      <c r="I482" s="227" t="s">
        <v>600</v>
      </c>
      <c r="J482" s="464"/>
      <c r="K482" s="465"/>
      <c r="L482" s="659"/>
      <c r="M482" s="636"/>
      <c r="N482" s="643"/>
      <c r="O482" s="467"/>
      <c r="P482" s="465"/>
      <c r="Q482" s="466"/>
      <c r="R482" s="467"/>
      <c r="S482" s="465"/>
      <c r="T482" s="466"/>
      <c r="U482" s="467"/>
      <c r="V482" s="465"/>
      <c r="W482" s="468">
        <v>1</v>
      </c>
      <c r="X482" s="219">
        <f>SUM(J482:L482)*H482</f>
        <v>0</v>
      </c>
      <c r="Y482" s="220">
        <f>SUM(O482:Q482)*H482</f>
        <v>0</v>
      </c>
      <c r="Z482" s="220">
        <f>SUM(R482:T482)*H482</f>
        <v>0</v>
      </c>
      <c r="AA482" s="220">
        <f>SUM(U482:W482)*H482</f>
        <v>0.4</v>
      </c>
      <c r="AB482" s="221">
        <f t="shared" si="17"/>
        <v>0.4</v>
      </c>
      <c r="AC482" s="1016"/>
      <c r="AD482" s="589" t="s">
        <v>553</v>
      </c>
      <c r="AE482" s="1054"/>
    </row>
    <row r="483" spans="1:31" ht="24.95" customHeight="1" thickBot="1" x14ac:dyDescent="0.25">
      <c r="A483" s="838"/>
      <c r="B483" s="1042"/>
      <c r="C483" s="1051"/>
      <c r="D483" s="1034"/>
      <c r="E483" s="1034"/>
      <c r="F483" s="1034"/>
      <c r="G483" s="1027"/>
      <c r="H483" s="1064"/>
      <c r="I483" s="255" t="s">
        <v>601</v>
      </c>
      <c r="J483" s="479"/>
      <c r="K483" s="480"/>
      <c r="L483" s="660" t="s">
        <v>1024</v>
      </c>
      <c r="M483" s="639"/>
      <c r="N483" s="644" t="e">
        <f>H482*L483</f>
        <v>#VALUE!</v>
      </c>
      <c r="O483" s="482"/>
      <c r="P483" s="480"/>
      <c r="Q483" s="481"/>
      <c r="R483" s="482"/>
      <c r="S483" s="480"/>
      <c r="T483" s="481"/>
      <c r="U483" s="482"/>
      <c r="V483" s="480"/>
      <c r="W483" s="483"/>
      <c r="X483" s="259">
        <f>SUM(J483:L483)*H482</f>
        <v>0</v>
      </c>
      <c r="Y483" s="260">
        <f>SUM(O483:Q483)*H482</f>
        <v>0</v>
      </c>
      <c r="Z483" s="260">
        <f>SUM(R483:T483)*H482</f>
        <v>0</v>
      </c>
      <c r="AA483" s="260">
        <f>SUM(U483:W483)*H482</f>
        <v>0</v>
      </c>
      <c r="AB483" s="261">
        <f t="shared" si="17"/>
        <v>0</v>
      </c>
      <c r="AC483" s="1052"/>
      <c r="AD483" s="589" t="s">
        <v>553</v>
      </c>
      <c r="AE483" s="1054"/>
    </row>
    <row r="484" spans="1:31" ht="24.95" customHeight="1" x14ac:dyDescent="0.2">
      <c r="A484" s="838"/>
      <c r="B484" s="1042"/>
      <c r="C484" s="1058" t="s">
        <v>39</v>
      </c>
      <c r="D484" s="1033" t="s">
        <v>67</v>
      </c>
      <c r="E484" s="1033" t="s">
        <v>68</v>
      </c>
      <c r="F484" s="1033" t="s">
        <v>273</v>
      </c>
      <c r="G484" s="1055" t="s">
        <v>794</v>
      </c>
      <c r="H484" s="1060">
        <v>0.2</v>
      </c>
      <c r="I484" s="226" t="s">
        <v>600</v>
      </c>
      <c r="J484" s="459"/>
      <c r="K484" s="460"/>
      <c r="L484" s="461"/>
      <c r="M484" s="640"/>
      <c r="N484" s="646"/>
      <c r="O484" s="462"/>
      <c r="P484" s="460"/>
      <c r="Q484" s="461"/>
      <c r="R484" s="462"/>
      <c r="S484" s="460"/>
      <c r="T484" s="461"/>
      <c r="U484" s="462"/>
      <c r="V484" s="460"/>
      <c r="W484" s="463">
        <v>1</v>
      </c>
      <c r="X484" s="216">
        <f>SUM(J484:L484)*H484</f>
        <v>0</v>
      </c>
      <c r="Y484" s="217">
        <f>SUM(O484:Q484)*H484</f>
        <v>0</v>
      </c>
      <c r="Z484" s="217">
        <f>SUM(R484:T484)*H484</f>
        <v>0</v>
      </c>
      <c r="AA484" s="217">
        <f>SUM(U484:W484)*H484</f>
        <v>0.2</v>
      </c>
      <c r="AB484" s="218">
        <f t="shared" si="17"/>
        <v>0.2</v>
      </c>
      <c r="AC484" s="1016" t="s">
        <v>551</v>
      </c>
      <c r="AD484" s="589" t="s">
        <v>553</v>
      </c>
      <c r="AE484" s="1053">
        <v>65</v>
      </c>
    </row>
    <row r="485" spans="1:31" ht="24.95" customHeight="1" x14ac:dyDescent="0.2">
      <c r="A485" s="838"/>
      <c r="B485" s="1042"/>
      <c r="C485" s="1051"/>
      <c r="D485" s="1034"/>
      <c r="E485" s="1034"/>
      <c r="F485" s="1034"/>
      <c r="G485" s="1024"/>
      <c r="H485" s="1061"/>
      <c r="I485" s="251" t="s">
        <v>601</v>
      </c>
      <c r="J485" s="474"/>
      <c r="K485" s="475"/>
      <c r="L485" s="476" t="s">
        <v>1024</v>
      </c>
      <c r="M485" s="635"/>
      <c r="N485" s="642" t="e">
        <f>H484*L485</f>
        <v>#VALUE!</v>
      </c>
      <c r="O485" s="477"/>
      <c r="P485" s="475"/>
      <c r="Q485" s="476"/>
      <c r="R485" s="477"/>
      <c r="S485" s="475"/>
      <c r="T485" s="476"/>
      <c r="U485" s="477"/>
      <c r="V485" s="475"/>
      <c r="W485" s="478"/>
      <c r="X485" s="252">
        <f>SUM(J485:L485)*H484</f>
        <v>0</v>
      </c>
      <c r="Y485" s="253">
        <f>SUM(O485:Q485)*H484</f>
        <v>0</v>
      </c>
      <c r="Z485" s="253">
        <f>SUM(R485:T485)*H484</f>
        <v>0</v>
      </c>
      <c r="AA485" s="253">
        <f>SUM(U485:W485)*H484</f>
        <v>0</v>
      </c>
      <c r="AB485" s="254">
        <f t="shared" si="17"/>
        <v>0</v>
      </c>
      <c r="AC485" s="1016"/>
      <c r="AD485" s="589" t="s">
        <v>553</v>
      </c>
      <c r="AE485" s="1054"/>
    </row>
    <row r="486" spans="1:31" ht="24.95" customHeight="1" x14ac:dyDescent="0.2">
      <c r="A486" s="838"/>
      <c r="B486" s="1042"/>
      <c r="C486" s="1051"/>
      <c r="D486" s="1034"/>
      <c r="E486" s="1034"/>
      <c r="F486" s="1034"/>
      <c r="G486" s="1024" t="s">
        <v>795</v>
      </c>
      <c r="H486" s="1061">
        <v>0.8</v>
      </c>
      <c r="I486" s="227" t="s">
        <v>600</v>
      </c>
      <c r="J486" s="464"/>
      <c r="K486" s="465"/>
      <c r="L486" s="659"/>
      <c r="M486" s="636"/>
      <c r="N486" s="643"/>
      <c r="O486" s="467"/>
      <c r="P486" s="465"/>
      <c r="Q486" s="466"/>
      <c r="R486" s="467"/>
      <c r="S486" s="465"/>
      <c r="T486" s="466"/>
      <c r="U486" s="467"/>
      <c r="V486" s="465"/>
      <c r="W486" s="468">
        <v>1</v>
      </c>
      <c r="X486" s="219">
        <f>SUM(J486:L486)*H486</f>
        <v>0</v>
      </c>
      <c r="Y486" s="220">
        <f>SUM(O486:Q486)*H486</f>
        <v>0</v>
      </c>
      <c r="Z486" s="220">
        <f>SUM(R486:T486)*H486</f>
        <v>0</v>
      </c>
      <c r="AA486" s="220">
        <f>SUM(U486:W486)*H486</f>
        <v>0.8</v>
      </c>
      <c r="AB486" s="221">
        <f t="shared" si="17"/>
        <v>0.8</v>
      </c>
      <c r="AC486" s="1016"/>
      <c r="AD486" s="589" t="s">
        <v>553</v>
      </c>
      <c r="AE486" s="1054"/>
    </row>
    <row r="487" spans="1:31" ht="24.95" customHeight="1" thickBot="1" x14ac:dyDescent="0.25">
      <c r="A487" s="838"/>
      <c r="B487" s="1042"/>
      <c r="C487" s="1051"/>
      <c r="D487" s="1034"/>
      <c r="E487" s="1034"/>
      <c r="F487" s="1034"/>
      <c r="G487" s="1062"/>
      <c r="H487" s="1063"/>
      <c r="I487" s="262" t="s">
        <v>601</v>
      </c>
      <c r="J487" s="499"/>
      <c r="K487" s="500"/>
      <c r="L487" s="660" t="s">
        <v>1024</v>
      </c>
      <c r="M487" s="641"/>
      <c r="N487" s="644" t="e">
        <f>H486*L487</f>
        <v>#VALUE!</v>
      </c>
      <c r="O487" s="502"/>
      <c r="P487" s="500"/>
      <c r="Q487" s="501"/>
      <c r="R487" s="502"/>
      <c r="S487" s="500"/>
      <c r="T487" s="501"/>
      <c r="U487" s="502"/>
      <c r="V487" s="500"/>
      <c r="W487" s="503"/>
      <c r="X487" s="263">
        <f>SUM(J487:L487)*H486</f>
        <v>0</v>
      </c>
      <c r="Y487" s="264">
        <f>SUM(O487:Q487)*H486</f>
        <v>0</v>
      </c>
      <c r="Z487" s="264">
        <f>SUM(R487:T487)*H486</f>
        <v>0</v>
      </c>
      <c r="AA487" s="264">
        <f>SUM(U487:W487)*H486</f>
        <v>0</v>
      </c>
      <c r="AB487" s="265">
        <f t="shared" si="17"/>
        <v>0</v>
      </c>
      <c r="AC487" s="1016"/>
      <c r="AD487" s="589" t="s">
        <v>553</v>
      </c>
      <c r="AE487" s="1054"/>
    </row>
    <row r="488" spans="1:31" ht="24.95" customHeight="1" x14ac:dyDescent="0.2">
      <c r="A488" s="838"/>
      <c r="B488" s="1085" t="s">
        <v>873</v>
      </c>
      <c r="C488" s="1047" t="s">
        <v>26</v>
      </c>
      <c r="D488" s="1066" t="s">
        <v>96</v>
      </c>
      <c r="E488" s="1068" t="s">
        <v>97</v>
      </c>
      <c r="F488" s="1068" t="s">
        <v>274</v>
      </c>
      <c r="G488" s="1072" t="s">
        <v>796</v>
      </c>
      <c r="H488" s="1071">
        <v>0.4</v>
      </c>
      <c r="I488" s="225" t="s">
        <v>600</v>
      </c>
      <c r="J488" s="454"/>
      <c r="K488" s="455"/>
      <c r="L488" s="456"/>
      <c r="M488" s="610"/>
      <c r="N488" s="645"/>
      <c r="O488" s="457"/>
      <c r="P488" s="455"/>
      <c r="Q488" s="456"/>
      <c r="R488" s="457"/>
      <c r="S488" s="455"/>
      <c r="T488" s="456">
        <v>0.3</v>
      </c>
      <c r="U488" s="457"/>
      <c r="V488" s="455"/>
      <c r="W488" s="458">
        <v>1</v>
      </c>
      <c r="X488" s="222">
        <f>SUM(J488:L488)*H488</f>
        <v>0</v>
      </c>
      <c r="Y488" s="223">
        <f>SUM(O488:Q488)*H488</f>
        <v>0</v>
      </c>
      <c r="Z488" s="223">
        <f>SUM(R488:T488)*H488</f>
        <v>0.12</v>
      </c>
      <c r="AA488" s="223">
        <f>SUM(U488:W488)*H488</f>
        <v>0.4</v>
      </c>
      <c r="AB488" s="224">
        <f t="shared" si="17"/>
        <v>0.4</v>
      </c>
      <c r="AC488" s="1073" t="s">
        <v>125</v>
      </c>
      <c r="AD488" s="590" t="s">
        <v>558</v>
      </c>
      <c r="AE488" s="1017">
        <v>66</v>
      </c>
    </row>
    <row r="489" spans="1:31" ht="24.95" customHeight="1" x14ac:dyDescent="0.2">
      <c r="A489" s="838"/>
      <c r="B489" s="1086"/>
      <c r="C489" s="1048"/>
      <c r="D489" s="1067"/>
      <c r="E489" s="1069"/>
      <c r="F489" s="1069"/>
      <c r="G489" s="777"/>
      <c r="H489" s="779"/>
      <c r="I489" s="251" t="s">
        <v>601</v>
      </c>
      <c r="J489" s="474"/>
      <c r="K489" s="475"/>
      <c r="L489" s="476"/>
      <c r="M489" s="635"/>
      <c r="N489" s="642">
        <f>H488*L489</f>
        <v>0</v>
      </c>
      <c r="O489" s="477"/>
      <c r="P489" s="475"/>
      <c r="Q489" s="476"/>
      <c r="R489" s="477"/>
      <c r="S489" s="475"/>
      <c r="T489" s="476"/>
      <c r="U489" s="477"/>
      <c r="V489" s="475"/>
      <c r="W489" s="478"/>
      <c r="X489" s="252">
        <f>SUM(J489:L489)*H488</f>
        <v>0</v>
      </c>
      <c r="Y489" s="253">
        <f>SUM(O489:Q489)*H488</f>
        <v>0</v>
      </c>
      <c r="Z489" s="253">
        <f>SUM(R489:T489)*H488</f>
        <v>0</v>
      </c>
      <c r="AA489" s="253">
        <f>SUM(U489:W489)*H488</f>
        <v>0</v>
      </c>
      <c r="AB489" s="254">
        <f t="shared" si="17"/>
        <v>0</v>
      </c>
      <c r="AC489" s="1074"/>
      <c r="AD489" s="591" t="s">
        <v>558</v>
      </c>
      <c r="AE489" s="1018"/>
    </row>
    <row r="490" spans="1:31" ht="24.95" customHeight="1" x14ac:dyDescent="0.2">
      <c r="A490" s="838"/>
      <c r="B490" s="1086"/>
      <c r="C490" s="1048"/>
      <c r="D490" s="1067"/>
      <c r="E490" s="1069"/>
      <c r="F490" s="1069"/>
      <c r="G490" s="777" t="s">
        <v>797</v>
      </c>
      <c r="H490" s="779">
        <v>0.6</v>
      </c>
      <c r="I490" s="227" t="s">
        <v>600</v>
      </c>
      <c r="J490" s="464"/>
      <c r="K490" s="465"/>
      <c r="L490" s="466"/>
      <c r="M490" s="636"/>
      <c r="N490" s="643"/>
      <c r="O490" s="467"/>
      <c r="P490" s="465"/>
      <c r="Q490" s="466"/>
      <c r="R490" s="467"/>
      <c r="S490" s="465"/>
      <c r="T490" s="466">
        <v>0.3</v>
      </c>
      <c r="U490" s="467"/>
      <c r="V490" s="465"/>
      <c r="W490" s="468">
        <v>1</v>
      </c>
      <c r="X490" s="219">
        <f>SUM(J490:L490)*H490</f>
        <v>0</v>
      </c>
      <c r="Y490" s="220">
        <f>SUM(O490:Q490)*H490</f>
        <v>0</v>
      </c>
      <c r="Z490" s="220">
        <f>SUM(R490:T490)*H490</f>
        <v>0.18</v>
      </c>
      <c r="AA490" s="220">
        <f>SUM(U490:W490)*H490</f>
        <v>0.6</v>
      </c>
      <c r="AB490" s="221">
        <f t="shared" si="17"/>
        <v>0.6</v>
      </c>
      <c r="AC490" s="1074"/>
      <c r="AD490" s="591" t="s">
        <v>558</v>
      </c>
      <c r="AE490" s="1018"/>
    </row>
    <row r="491" spans="1:31" ht="24.95" customHeight="1" thickBot="1" x14ac:dyDescent="0.25">
      <c r="A491" s="838"/>
      <c r="B491" s="1086"/>
      <c r="C491" s="1048"/>
      <c r="D491" s="1067"/>
      <c r="E491" s="1069"/>
      <c r="F491" s="1069"/>
      <c r="G491" s="789"/>
      <c r="H491" s="788"/>
      <c r="I491" s="255" t="s">
        <v>601</v>
      </c>
      <c r="J491" s="479"/>
      <c r="K491" s="480"/>
      <c r="L491" s="481"/>
      <c r="M491" s="614"/>
      <c r="N491" s="644" t="s">
        <v>1024</v>
      </c>
      <c r="O491" s="482"/>
      <c r="P491" s="480"/>
      <c r="Q491" s="481"/>
      <c r="R491" s="482"/>
      <c r="S491" s="480"/>
      <c r="T491" s="481"/>
      <c r="U491" s="482"/>
      <c r="V491" s="480"/>
      <c r="W491" s="483"/>
      <c r="X491" s="259">
        <f>SUM(J491:L491)*H490</f>
        <v>0</v>
      </c>
      <c r="Y491" s="260">
        <f>SUM(O491:Q491)*H490</f>
        <v>0</v>
      </c>
      <c r="Z491" s="260">
        <f>SUM(R491:T491)*H490</f>
        <v>0</v>
      </c>
      <c r="AA491" s="260">
        <f>SUM(U491:W491)*H490</f>
        <v>0</v>
      </c>
      <c r="AB491" s="261">
        <f t="shared" si="17"/>
        <v>0</v>
      </c>
      <c r="AC491" s="1074"/>
      <c r="AD491" s="591" t="s">
        <v>558</v>
      </c>
      <c r="AE491" s="1070"/>
    </row>
    <row r="492" spans="1:31" ht="24.95" customHeight="1" x14ac:dyDescent="0.2">
      <c r="A492" s="838"/>
      <c r="B492" s="1086"/>
      <c r="C492" s="1048"/>
      <c r="D492" s="1066" t="s">
        <v>123</v>
      </c>
      <c r="E492" s="1068" t="s">
        <v>124</v>
      </c>
      <c r="F492" s="1068" t="s">
        <v>276</v>
      </c>
      <c r="G492" s="792" t="s">
        <v>798</v>
      </c>
      <c r="H492" s="793">
        <v>0.4</v>
      </c>
      <c r="I492" s="226" t="s">
        <v>600</v>
      </c>
      <c r="J492" s="459"/>
      <c r="K492" s="460"/>
      <c r="L492" s="461">
        <v>1</v>
      </c>
      <c r="M492" s="612"/>
      <c r="N492" s="655"/>
      <c r="O492" s="462"/>
      <c r="P492" s="460"/>
      <c r="Q492" s="461">
        <v>1</v>
      </c>
      <c r="R492" s="462"/>
      <c r="S492" s="460"/>
      <c r="T492" s="461">
        <v>1</v>
      </c>
      <c r="U492" s="462"/>
      <c r="V492" s="460"/>
      <c r="W492" s="463">
        <v>1</v>
      </c>
      <c r="X492" s="216">
        <f>SUM(J492:L492)*H492</f>
        <v>0.4</v>
      </c>
      <c r="Y492" s="217">
        <f>SUM(O492:Q492)*H492</f>
        <v>0.4</v>
      </c>
      <c r="Z492" s="217">
        <f>SUM(R492:T492)*H492</f>
        <v>0.4</v>
      </c>
      <c r="AA492" s="217">
        <f>SUM(U492:W492)*H492</f>
        <v>0.4</v>
      </c>
      <c r="AB492" s="218">
        <f t="shared" si="17"/>
        <v>0.4</v>
      </c>
      <c r="AC492" s="1074"/>
      <c r="AD492" s="591" t="s">
        <v>558</v>
      </c>
      <c r="AE492" s="1018">
        <v>67</v>
      </c>
    </row>
    <row r="493" spans="1:31" ht="24.95" customHeight="1" x14ac:dyDescent="0.2">
      <c r="A493" s="838"/>
      <c r="B493" s="1086"/>
      <c r="C493" s="1048"/>
      <c r="D493" s="1067"/>
      <c r="E493" s="1069"/>
      <c r="F493" s="1069"/>
      <c r="G493" s="777"/>
      <c r="H493" s="779"/>
      <c r="I493" s="251" t="s">
        <v>601</v>
      </c>
      <c r="J493" s="474"/>
      <c r="K493" s="475"/>
      <c r="L493" s="476">
        <v>1</v>
      </c>
      <c r="M493" s="611"/>
      <c r="N493" s="642">
        <f>H492*L493</f>
        <v>0.4</v>
      </c>
      <c r="O493" s="477"/>
      <c r="P493" s="475"/>
      <c r="Q493" s="476"/>
      <c r="R493" s="477"/>
      <c r="S493" s="475"/>
      <c r="T493" s="476"/>
      <c r="U493" s="477"/>
      <c r="V493" s="475"/>
      <c r="W493" s="478"/>
      <c r="X493" s="252">
        <f>SUM(J493:L493)*H492</f>
        <v>0.4</v>
      </c>
      <c r="Y493" s="253">
        <f>SUM(O493:Q493)*H492</f>
        <v>0</v>
      </c>
      <c r="Z493" s="253">
        <f>SUM(R493:T493)*H492</f>
        <v>0</v>
      </c>
      <c r="AA493" s="253">
        <f>SUM(U493:W493)*H492</f>
        <v>0</v>
      </c>
      <c r="AB493" s="254">
        <f t="shared" si="17"/>
        <v>0.4</v>
      </c>
      <c r="AC493" s="1074"/>
      <c r="AD493" s="591" t="s">
        <v>558</v>
      </c>
      <c r="AE493" s="1018"/>
    </row>
    <row r="494" spans="1:31" ht="24.95" customHeight="1" x14ac:dyDescent="0.2">
      <c r="A494" s="838"/>
      <c r="B494" s="1086"/>
      <c r="C494" s="1048"/>
      <c r="D494" s="1067"/>
      <c r="E494" s="1069"/>
      <c r="F494" s="1069"/>
      <c r="G494" s="777" t="s">
        <v>799</v>
      </c>
      <c r="H494" s="779">
        <v>0.2</v>
      </c>
      <c r="I494" s="227" t="s">
        <v>600</v>
      </c>
      <c r="J494" s="464"/>
      <c r="K494" s="465"/>
      <c r="L494" s="466"/>
      <c r="M494" s="613"/>
      <c r="N494" s="643"/>
      <c r="O494" s="467"/>
      <c r="P494" s="465"/>
      <c r="Q494" s="466">
        <v>1</v>
      </c>
      <c r="R494" s="467"/>
      <c r="S494" s="465"/>
      <c r="T494" s="466">
        <v>1</v>
      </c>
      <c r="U494" s="467"/>
      <c r="V494" s="465"/>
      <c r="W494" s="468">
        <v>1</v>
      </c>
      <c r="X494" s="219">
        <f>SUM(J494:L494)*H494</f>
        <v>0</v>
      </c>
      <c r="Y494" s="220">
        <f>SUM(O494:Q494)*H494</f>
        <v>0.2</v>
      </c>
      <c r="Z494" s="220">
        <f>SUM(R494:T494)*H494</f>
        <v>0.2</v>
      </c>
      <c r="AA494" s="220">
        <f>SUM(U494:W494)*H494</f>
        <v>0.2</v>
      </c>
      <c r="AB494" s="221">
        <f t="shared" si="17"/>
        <v>0.2</v>
      </c>
      <c r="AC494" s="1074"/>
      <c r="AD494" s="591" t="s">
        <v>558</v>
      </c>
      <c r="AE494" s="1018"/>
    </row>
    <row r="495" spans="1:31" ht="24.95" customHeight="1" x14ac:dyDescent="0.2">
      <c r="A495" s="838"/>
      <c r="B495" s="1086"/>
      <c r="C495" s="1048"/>
      <c r="D495" s="1067"/>
      <c r="E495" s="1069"/>
      <c r="F495" s="1069"/>
      <c r="G495" s="777"/>
      <c r="H495" s="779"/>
      <c r="I495" s="251" t="s">
        <v>601</v>
      </c>
      <c r="J495" s="474"/>
      <c r="K495" s="475"/>
      <c r="L495" s="476"/>
      <c r="M495" s="611"/>
      <c r="N495" s="642" t="s">
        <v>1024</v>
      </c>
      <c r="O495" s="477"/>
      <c r="P495" s="475"/>
      <c r="Q495" s="476"/>
      <c r="R495" s="477"/>
      <c r="S495" s="475"/>
      <c r="T495" s="476"/>
      <c r="U495" s="477"/>
      <c r="V495" s="475"/>
      <c r="W495" s="478"/>
      <c r="X495" s="252">
        <f>SUM(J495:L495)*H494</f>
        <v>0</v>
      </c>
      <c r="Y495" s="253">
        <f>SUM(O495:Q495)*H494</f>
        <v>0</v>
      </c>
      <c r="Z495" s="253">
        <f>SUM(R495:T495)*H494</f>
        <v>0</v>
      </c>
      <c r="AA495" s="253">
        <f>SUM(U495:W495)*H494</f>
        <v>0</v>
      </c>
      <c r="AB495" s="254">
        <f t="shared" si="17"/>
        <v>0</v>
      </c>
      <c r="AC495" s="1074"/>
      <c r="AD495" s="591" t="s">
        <v>558</v>
      </c>
      <c r="AE495" s="1018"/>
    </row>
    <row r="496" spans="1:31" ht="24.95" customHeight="1" x14ac:dyDescent="0.2">
      <c r="A496" s="838"/>
      <c r="B496" s="1086"/>
      <c r="C496" s="1048"/>
      <c r="D496" s="1067"/>
      <c r="E496" s="1069"/>
      <c r="F496" s="1069"/>
      <c r="G496" s="777" t="s">
        <v>800</v>
      </c>
      <c r="H496" s="779">
        <v>0.4</v>
      </c>
      <c r="I496" s="227" t="s">
        <v>600</v>
      </c>
      <c r="J496" s="464"/>
      <c r="K496" s="465"/>
      <c r="L496" s="466">
        <v>1</v>
      </c>
      <c r="M496" s="613"/>
      <c r="N496" s="643"/>
      <c r="O496" s="467"/>
      <c r="P496" s="465"/>
      <c r="Q496" s="466">
        <v>1</v>
      </c>
      <c r="R496" s="467"/>
      <c r="S496" s="465"/>
      <c r="T496" s="466">
        <v>1</v>
      </c>
      <c r="U496" s="467"/>
      <c r="V496" s="465"/>
      <c r="W496" s="468">
        <v>1</v>
      </c>
      <c r="X496" s="219">
        <f>SUM(J496:L496)*H496</f>
        <v>0.4</v>
      </c>
      <c r="Y496" s="220">
        <f>SUM(O496:Q496)*H496</f>
        <v>0.4</v>
      </c>
      <c r="Z496" s="220">
        <f>SUM(R496:T496)*H496</f>
        <v>0.4</v>
      </c>
      <c r="AA496" s="220">
        <f>SUM(U496:W496)*H496</f>
        <v>0.4</v>
      </c>
      <c r="AB496" s="221">
        <f t="shared" si="17"/>
        <v>0.4</v>
      </c>
      <c r="AC496" s="1074"/>
      <c r="AD496" s="591" t="s">
        <v>558</v>
      </c>
      <c r="AE496" s="1018"/>
    </row>
    <row r="497" spans="1:31" ht="24.95" customHeight="1" thickBot="1" x14ac:dyDescent="0.25">
      <c r="A497" s="838"/>
      <c r="B497" s="1086"/>
      <c r="C497" s="1048"/>
      <c r="D497" s="1067"/>
      <c r="E497" s="1069"/>
      <c r="F497" s="1069"/>
      <c r="G497" s="789"/>
      <c r="H497" s="788"/>
      <c r="I497" s="255" t="s">
        <v>601</v>
      </c>
      <c r="J497" s="479"/>
      <c r="K497" s="480"/>
      <c r="L497" s="481">
        <v>0</v>
      </c>
      <c r="M497" s="614"/>
      <c r="N497" s="644">
        <f>H496*L497</f>
        <v>0</v>
      </c>
      <c r="O497" s="482"/>
      <c r="P497" s="480"/>
      <c r="Q497" s="481"/>
      <c r="R497" s="482"/>
      <c r="S497" s="480"/>
      <c r="T497" s="481"/>
      <c r="U497" s="482"/>
      <c r="V497" s="480"/>
      <c r="W497" s="483"/>
      <c r="X497" s="259">
        <f>SUM(J497:L497)*H496</f>
        <v>0</v>
      </c>
      <c r="Y497" s="260">
        <f>SUM(O497:Q497)*H496</f>
        <v>0</v>
      </c>
      <c r="Z497" s="260">
        <f>SUM(R497:T497)*H496</f>
        <v>0</v>
      </c>
      <c r="AA497" s="260">
        <f>SUM(U497:W497)*H496</f>
        <v>0</v>
      </c>
      <c r="AB497" s="261">
        <f t="shared" si="17"/>
        <v>0</v>
      </c>
      <c r="AC497" s="1074"/>
      <c r="AD497" s="591" t="s">
        <v>558</v>
      </c>
      <c r="AE497" s="1070"/>
    </row>
    <row r="498" spans="1:31" ht="24.95" customHeight="1" x14ac:dyDescent="0.2">
      <c r="A498" s="838"/>
      <c r="B498" s="1086"/>
      <c r="C498" s="1048"/>
      <c r="D498" s="1049" t="s">
        <v>98</v>
      </c>
      <c r="E498" s="790" t="s">
        <v>99</v>
      </c>
      <c r="F498" s="790" t="s">
        <v>277</v>
      </c>
      <c r="G498" s="792" t="s">
        <v>801</v>
      </c>
      <c r="H498" s="793">
        <v>0.25</v>
      </c>
      <c r="I498" s="226" t="s">
        <v>600</v>
      </c>
      <c r="J498" s="459"/>
      <c r="K498" s="460"/>
      <c r="L498" s="461"/>
      <c r="M498" s="612"/>
      <c r="N498" s="623"/>
      <c r="O498" s="462"/>
      <c r="P498" s="460"/>
      <c r="Q498" s="461">
        <v>0.5</v>
      </c>
      <c r="R498" s="462"/>
      <c r="S498" s="460"/>
      <c r="T498" s="461">
        <v>0.75</v>
      </c>
      <c r="U498" s="462"/>
      <c r="V498" s="460"/>
      <c r="W498" s="463">
        <v>1</v>
      </c>
      <c r="X498" s="216">
        <f>SUM(J498:L498)*H498</f>
        <v>0</v>
      </c>
      <c r="Y498" s="217">
        <f>SUM(O498:Q498)*H498</f>
        <v>0.125</v>
      </c>
      <c r="Z498" s="217">
        <f>SUM(R498:T498)*H498</f>
        <v>0.1875</v>
      </c>
      <c r="AA498" s="217">
        <f>SUM(U498:W498)*H498</f>
        <v>0.25</v>
      </c>
      <c r="AB498" s="218">
        <f t="shared" si="17"/>
        <v>0.25</v>
      </c>
      <c r="AC498" s="1074"/>
      <c r="AD498" s="591" t="s">
        <v>558</v>
      </c>
      <c r="AE498" s="1018">
        <v>68</v>
      </c>
    </row>
    <row r="499" spans="1:31" ht="24.95" customHeight="1" x14ac:dyDescent="0.2">
      <c r="A499" s="838"/>
      <c r="B499" s="1086"/>
      <c r="C499" s="1048"/>
      <c r="D499" s="1050"/>
      <c r="E499" s="791"/>
      <c r="F499" s="791"/>
      <c r="G499" s="777"/>
      <c r="H499" s="779"/>
      <c r="I499" s="251" t="s">
        <v>601</v>
      </c>
      <c r="J499" s="474"/>
      <c r="K499" s="475"/>
      <c r="L499" s="476"/>
      <c r="M499" s="635"/>
      <c r="N499" s="624" t="s">
        <v>1024</v>
      </c>
      <c r="O499" s="477"/>
      <c r="P499" s="475"/>
      <c r="Q499" s="476"/>
      <c r="R499" s="477"/>
      <c r="S499" s="475"/>
      <c r="T499" s="476"/>
      <c r="U499" s="477"/>
      <c r="V499" s="475"/>
      <c r="W499" s="478"/>
      <c r="X499" s="252">
        <f>SUM(J499:L499)*H498</f>
        <v>0</v>
      </c>
      <c r="Y499" s="253">
        <f>SUM(O499:Q499)*H498</f>
        <v>0</v>
      </c>
      <c r="Z499" s="253">
        <f>SUM(R499:T499)*H498</f>
        <v>0</v>
      </c>
      <c r="AA499" s="253">
        <f>SUM(U499:W499)*H498</f>
        <v>0</v>
      </c>
      <c r="AB499" s="254">
        <f t="shared" si="17"/>
        <v>0</v>
      </c>
      <c r="AC499" s="1074"/>
      <c r="AD499" s="591" t="s">
        <v>558</v>
      </c>
      <c r="AE499" s="1018"/>
    </row>
    <row r="500" spans="1:31" ht="24.95" customHeight="1" x14ac:dyDescent="0.2">
      <c r="A500" s="838"/>
      <c r="B500" s="1086"/>
      <c r="C500" s="1048"/>
      <c r="D500" s="1050"/>
      <c r="E500" s="791"/>
      <c r="F500" s="791"/>
      <c r="G500" s="777" t="s">
        <v>802</v>
      </c>
      <c r="H500" s="779">
        <v>0.25</v>
      </c>
      <c r="I500" s="227" t="s">
        <v>600</v>
      </c>
      <c r="J500" s="464"/>
      <c r="K500" s="465"/>
      <c r="L500" s="466"/>
      <c r="M500" s="613"/>
      <c r="N500" s="625"/>
      <c r="O500" s="467"/>
      <c r="P500" s="465"/>
      <c r="Q500" s="466">
        <v>0.5</v>
      </c>
      <c r="R500" s="467"/>
      <c r="S500" s="465"/>
      <c r="T500" s="466">
        <v>0.75</v>
      </c>
      <c r="U500" s="467"/>
      <c r="V500" s="465"/>
      <c r="W500" s="468">
        <v>1</v>
      </c>
      <c r="X500" s="219">
        <f>SUM(J500:L500)*H500</f>
        <v>0</v>
      </c>
      <c r="Y500" s="220">
        <f>SUM(O500:Q500)*H500</f>
        <v>0.125</v>
      </c>
      <c r="Z500" s="220">
        <f>SUM(R500:T500)*H500</f>
        <v>0.1875</v>
      </c>
      <c r="AA500" s="220">
        <f>SUM(U500:W500)*H500</f>
        <v>0.25</v>
      </c>
      <c r="AB500" s="221">
        <f t="shared" si="17"/>
        <v>0.25</v>
      </c>
      <c r="AC500" s="1074"/>
      <c r="AD500" s="591" t="s">
        <v>558</v>
      </c>
      <c r="AE500" s="1018"/>
    </row>
    <row r="501" spans="1:31" ht="24.95" customHeight="1" x14ac:dyDescent="0.2">
      <c r="A501" s="838"/>
      <c r="B501" s="1086"/>
      <c r="C501" s="1048"/>
      <c r="D501" s="1050"/>
      <c r="E501" s="791"/>
      <c r="F501" s="791"/>
      <c r="G501" s="777"/>
      <c r="H501" s="779"/>
      <c r="I501" s="251" t="s">
        <v>601</v>
      </c>
      <c r="J501" s="474"/>
      <c r="K501" s="475"/>
      <c r="L501" s="476"/>
      <c r="M501" s="635"/>
      <c r="N501" s="624" t="s">
        <v>1024</v>
      </c>
      <c r="O501" s="477"/>
      <c r="P501" s="475"/>
      <c r="Q501" s="476"/>
      <c r="R501" s="477"/>
      <c r="S501" s="475"/>
      <c r="T501" s="476"/>
      <c r="U501" s="477"/>
      <c r="V501" s="475"/>
      <c r="W501" s="478"/>
      <c r="X501" s="252">
        <f>SUM(J501:L501)*H500</f>
        <v>0</v>
      </c>
      <c r="Y501" s="253">
        <f>SUM(O501:Q501)*H500</f>
        <v>0</v>
      </c>
      <c r="Z501" s="253">
        <f>SUM(R501:T501)*H500</f>
        <v>0</v>
      </c>
      <c r="AA501" s="253">
        <f>SUM(U501:W501)*H500</f>
        <v>0</v>
      </c>
      <c r="AB501" s="254">
        <f t="shared" si="17"/>
        <v>0</v>
      </c>
      <c r="AC501" s="1074"/>
      <c r="AD501" s="591" t="s">
        <v>558</v>
      </c>
      <c r="AE501" s="1018"/>
    </row>
    <row r="502" spans="1:31" ht="24.95" customHeight="1" x14ac:dyDescent="0.2">
      <c r="A502" s="838"/>
      <c r="B502" s="1086"/>
      <c r="C502" s="1048"/>
      <c r="D502" s="1050"/>
      <c r="E502" s="791"/>
      <c r="F502" s="791"/>
      <c r="G502" s="777" t="s">
        <v>803</v>
      </c>
      <c r="H502" s="779">
        <v>0.25</v>
      </c>
      <c r="I502" s="227" t="s">
        <v>600</v>
      </c>
      <c r="J502" s="464"/>
      <c r="K502" s="465"/>
      <c r="L502" s="466"/>
      <c r="M502" s="613"/>
      <c r="N502" s="625"/>
      <c r="O502" s="467"/>
      <c r="P502" s="465"/>
      <c r="Q502" s="466">
        <v>0.5</v>
      </c>
      <c r="R502" s="467"/>
      <c r="S502" s="465"/>
      <c r="T502" s="466">
        <v>0.75</v>
      </c>
      <c r="U502" s="467"/>
      <c r="V502" s="465"/>
      <c r="W502" s="468">
        <v>1</v>
      </c>
      <c r="X502" s="219">
        <f>SUM(J502:L502)*H502</f>
        <v>0</v>
      </c>
      <c r="Y502" s="220">
        <f>SUM(O502:Q502)*H502</f>
        <v>0.125</v>
      </c>
      <c r="Z502" s="220">
        <f>SUM(R502:T502)*H502</f>
        <v>0.1875</v>
      </c>
      <c r="AA502" s="220">
        <f>SUM(U502:W502)*H502</f>
        <v>0.25</v>
      </c>
      <c r="AB502" s="221">
        <f t="shared" si="17"/>
        <v>0.25</v>
      </c>
      <c r="AC502" s="1074"/>
      <c r="AD502" s="591" t="s">
        <v>558</v>
      </c>
      <c r="AE502" s="1018"/>
    </row>
    <row r="503" spans="1:31" ht="24.95" customHeight="1" x14ac:dyDescent="0.2">
      <c r="A503" s="838"/>
      <c r="B503" s="1086"/>
      <c r="C503" s="1048"/>
      <c r="D503" s="1050"/>
      <c r="E503" s="791"/>
      <c r="F503" s="791"/>
      <c r="G503" s="777"/>
      <c r="H503" s="779"/>
      <c r="I503" s="251" t="s">
        <v>601</v>
      </c>
      <c r="J503" s="474"/>
      <c r="K503" s="475"/>
      <c r="L503" s="476"/>
      <c r="M503" s="635"/>
      <c r="N503" s="624" t="s">
        <v>1024</v>
      </c>
      <c r="O503" s="477"/>
      <c r="P503" s="475"/>
      <c r="Q503" s="476"/>
      <c r="R503" s="477"/>
      <c r="S503" s="475"/>
      <c r="T503" s="476"/>
      <c r="U503" s="477"/>
      <c r="V503" s="475"/>
      <c r="W503" s="478"/>
      <c r="X503" s="252">
        <f>SUM(J503:L503)*H502</f>
        <v>0</v>
      </c>
      <c r="Y503" s="253">
        <f>SUM(O503:Q503)*H502</f>
        <v>0</v>
      </c>
      <c r="Z503" s="253">
        <f>SUM(R503:T503)*H502</f>
        <v>0</v>
      </c>
      <c r="AA503" s="253">
        <f>SUM(U503:W503)*H502</f>
        <v>0</v>
      </c>
      <c r="AB503" s="254">
        <f t="shared" si="17"/>
        <v>0</v>
      </c>
      <c r="AC503" s="1074"/>
      <c r="AD503" s="591" t="s">
        <v>558</v>
      </c>
      <c r="AE503" s="1018"/>
    </row>
    <row r="504" spans="1:31" ht="24.95" customHeight="1" x14ac:dyDescent="0.2">
      <c r="A504" s="838"/>
      <c r="B504" s="1086"/>
      <c r="C504" s="1048"/>
      <c r="D504" s="1050"/>
      <c r="E504" s="791"/>
      <c r="F504" s="791"/>
      <c r="G504" s="777" t="s">
        <v>804</v>
      </c>
      <c r="H504" s="779">
        <v>0.25</v>
      </c>
      <c r="I504" s="227" t="s">
        <v>600</v>
      </c>
      <c r="J504" s="464"/>
      <c r="K504" s="465"/>
      <c r="L504" s="466"/>
      <c r="M504" s="636"/>
      <c r="N504" s="625"/>
      <c r="O504" s="467"/>
      <c r="P504" s="465"/>
      <c r="Q504" s="466">
        <v>0.5</v>
      </c>
      <c r="R504" s="467"/>
      <c r="S504" s="465"/>
      <c r="T504" s="466">
        <v>0.75</v>
      </c>
      <c r="U504" s="467"/>
      <c r="V504" s="465"/>
      <c r="W504" s="468">
        <v>1</v>
      </c>
      <c r="X504" s="219">
        <f>SUM(J504:L504)*H504</f>
        <v>0</v>
      </c>
      <c r="Y504" s="220">
        <f>SUM(O504:Q504)*H504</f>
        <v>0.125</v>
      </c>
      <c r="Z504" s="220">
        <f>SUM(R504:T504)*H504</f>
        <v>0.1875</v>
      </c>
      <c r="AA504" s="220">
        <f>SUM(U504:W504)*H504</f>
        <v>0.25</v>
      </c>
      <c r="AB504" s="221">
        <f t="shared" si="17"/>
        <v>0.25</v>
      </c>
      <c r="AC504" s="1074"/>
      <c r="AD504" s="591" t="s">
        <v>558</v>
      </c>
      <c r="AE504" s="1018"/>
    </row>
    <row r="505" spans="1:31" ht="24.95" customHeight="1" thickBot="1" x14ac:dyDescent="0.25">
      <c r="A505" s="838"/>
      <c r="B505" s="1086"/>
      <c r="C505" s="1048"/>
      <c r="D505" s="1050"/>
      <c r="E505" s="791"/>
      <c r="F505" s="791"/>
      <c r="G505" s="789"/>
      <c r="H505" s="788"/>
      <c r="I505" s="255" t="s">
        <v>601</v>
      </c>
      <c r="J505" s="479"/>
      <c r="K505" s="480"/>
      <c r="L505" s="481"/>
      <c r="M505" s="614"/>
      <c r="N505" s="622" t="s">
        <v>1024</v>
      </c>
      <c r="O505" s="482"/>
      <c r="P505" s="480"/>
      <c r="Q505" s="481"/>
      <c r="R505" s="482"/>
      <c r="S505" s="480"/>
      <c r="T505" s="481"/>
      <c r="U505" s="482"/>
      <c r="V505" s="480"/>
      <c r="W505" s="483"/>
      <c r="X505" s="259">
        <f>SUM(J505:L505)*H504</f>
        <v>0</v>
      </c>
      <c r="Y505" s="260">
        <f>SUM(O505:Q505)*H504</f>
        <v>0</v>
      </c>
      <c r="Z505" s="260">
        <f>SUM(R505:T505)*H504</f>
        <v>0</v>
      </c>
      <c r="AA505" s="260">
        <f>SUM(U505:W505)*H504</f>
        <v>0</v>
      </c>
      <c r="AB505" s="261">
        <f t="shared" si="17"/>
        <v>0</v>
      </c>
      <c r="AC505" s="1074"/>
      <c r="AD505" s="591" t="s">
        <v>558</v>
      </c>
      <c r="AE505" s="1018"/>
    </row>
    <row r="506" spans="1:31" ht="24.95" customHeight="1" x14ac:dyDescent="0.2">
      <c r="A506" s="838"/>
      <c r="B506" s="1086"/>
      <c r="C506" s="1049" t="s">
        <v>27</v>
      </c>
      <c r="D506" s="1049" t="s">
        <v>278</v>
      </c>
      <c r="E506" s="790" t="s">
        <v>100</v>
      </c>
      <c r="F506" s="790" t="s">
        <v>121</v>
      </c>
      <c r="G506" s="792" t="s">
        <v>809</v>
      </c>
      <c r="H506" s="793">
        <v>0.5</v>
      </c>
      <c r="I506" s="226" t="s">
        <v>600</v>
      </c>
      <c r="J506" s="459"/>
      <c r="K506" s="460"/>
      <c r="L506" s="461">
        <v>0.56000000000000005</v>
      </c>
      <c r="M506" s="612"/>
      <c r="N506" s="623"/>
      <c r="O506" s="462"/>
      <c r="P506" s="460"/>
      <c r="Q506" s="461">
        <v>0.7</v>
      </c>
      <c r="R506" s="462"/>
      <c r="S506" s="460"/>
      <c r="T506" s="461">
        <v>0.8</v>
      </c>
      <c r="U506" s="462"/>
      <c r="V506" s="460"/>
      <c r="W506" s="463">
        <v>1</v>
      </c>
      <c r="X506" s="216">
        <f>SUM(J506:L506)*H506</f>
        <v>0.28000000000000003</v>
      </c>
      <c r="Y506" s="217">
        <f>SUM(O506:Q506)*H506</f>
        <v>0.35</v>
      </c>
      <c r="Z506" s="217">
        <f>SUM(R506:T506)*H506</f>
        <v>0.4</v>
      </c>
      <c r="AA506" s="217">
        <f>SUM(U506:W506)*H506</f>
        <v>0.5</v>
      </c>
      <c r="AB506" s="218">
        <f t="shared" si="17"/>
        <v>0.5</v>
      </c>
      <c r="AC506" s="1074"/>
      <c r="AD506" s="591" t="s">
        <v>558</v>
      </c>
      <c r="AE506" s="860">
        <v>69</v>
      </c>
    </row>
    <row r="507" spans="1:31" ht="24.95" customHeight="1" x14ac:dyDescent="0.2">
      <c r="A507" s="838"/>
      <c r="B507" s="1086"/>
      <c r="C507" s="1050"/>
      <c r="D507" s="1050"/>
      <c r="E507" s="791"/>
      <c r="F507" s="791"/>
      <c r="G507" s="777"/>
      <c r="H507" s="779"/>
      <c r="I507" s="251" t="s">
        <v>601</v>
      </c>
      <c r="J507" s="474"/>
      <c r="K507" s="475"/>
      <c r="L507" s="476">
        <v>0.54</v>
      </c>
      <c r="M507" s="611"/>
      <c r="N507" s="624">
        <f>H506*L507</f>
        <v>0.27</v>
      </c>
      <c r="O507" s="477"/>
      <c r="P507" s="475"/>
      <c r="Q507" s="476"/>
      <c r="R507" s="477"/>
      <c r="S507" s="475"/>
      <c r="T507" s="476"/>
      <c r="U507" s="477"/>
      <c r="V507" s="475"/>
      <c r="W507" s="478"/>
      <c r="X507" s="252">
        <f>SUM(J507:L507)*H506</f>
        <v>0.27</v>
      </c>
      <c r="Y507" s="253">
        <f>SUM(O507:Q507)*H506</f>
        <v>0</v>
      </c>
      <c r="Z507" s="253">
        <f>SUM(R507:T507)*H506</f>
        <v>0</v>
      </c>
      <c r="AA507" s="253">
        <f>SUM(U507:W507)*H506</f>
        <v>0</v>
      </c>
      <c r="AB507" s="254">
        <f t="shared" si="17"/>
        <v>0.27</v>
      </c>
      <c r="AC507" s="1074"/>
      <c r="AD507" s="591" t="s">
        <v>558</v>
      </c>
      <c r="AE507" s="861"/>
    </row>
    <row r="508" spans="1:31" ht="24.95" customHeight="1" x14ac:dyDescent="0.2">
      <c r="A508" s="838"/>
      <c r="B508" s="1086"/>
      <c r="C508" s="1050"/>
      <c r="D508" s="1050"/>
      <c r="E508" s="791"/>
      <c r="F508" s="791"/>
      <c r="G508" s="777" t="s">
        <v>810</v>
      </c>
      <c r="H508" s="779">
        <v>0.5</v>
      </c>
      <c r="I508" s="227" t="s">
        <v>600</v>
      </c>
      <c r="J508" s="464"/>
      <c r="K508" s="465"/>
      <c r="L508" s="466">
        <v>0.56000000000000005</v>
      </c>
      <c r="M508" s="613"/>
      <c r="N508" s="625"/>
      <c r="O508" s="467"/>
      <c r="P508" s="465"/>
      <c r="Q508" s="466">
        <v>0.7</v>
      </c>
      <c r="R508" s="467"/>
      <c r="S508" s="465"/>
      <c r="T508" s="466">
        <v>0.8</v>
      </c>
      <c r="U508" s="467"/>
      <c r="V508" s="465"/>
      <c r="W508" s="468">
        <v>1</v>
      </c>
      <c r="X508" s="219">
        <f>SUM(J508:L508)*H508</f>
        <v>0.28000000000000003</v>
      </c>
      <c r="Y508" s="220">
        <f>SUM(O508:Q508)*H508</f>
        <v>0.35</v>
      </c>
      <c r="Z508" s="220">
        <f>SUM(R508:T508)*H508</f>
        <v>0.4</v>
      </c>
      <c r="AA508" s="220">
        <f>SUM(U508:W508)*H508</f>
        <v>0.5</v>
      </c>
      <c r="AB508" s="221">
        <f t="shared" si="17"/>
        <v>0.5</v>
      </c>
      <c r="AC508" s="1074"/>
      <c r="AD508" s="591" t="s">
        <v>558</v>
      </c>
      <c r="AE508" s="861"/>
    </row>
    <row r="509" spans="1:31" ht="24.95" customHeight="1" thickBot="1" x14ac:dyDescent="0.25">
      <c r="A509" s="838"/>
      <c r="B509" s="1086"/>
      <c r="C509" s="1050"/>
      <c r="D509" s="1050"/>
      <c r="E509" s="791"/>
      <c r="F509" s="791"/>
      <c r="G509" s="789"/>
      <c r="H509" s="788"/>
      <c r="I509" s="255" t="s">
        <v>601</v>
      </c>
      <c r="J509" s="479"/>
      <c r="K509" s="480"/>
      <c r="L509" s="481">
        <v>0.54</v>
      </c>
      <c r="M509" s="614"/>
      <c r="N509" s="622">
        <f>H508*L509</f>
        <v>0.27</v>
      </c>
      <c r="O509" s="482"/>
      <c r="P509" s="480"/>
      <c r="Q509" s="481"/>
      <c r="R509" s="482"/>
      <c r="S509" s="480"/>
      <c r="T509" s="481"/>
      <c r="U509" s="482"/>
      <c r="V509" s="480"/>
      <c r="W509" s="483"/>
      <c r="X509" s="259">
        <f>SUM(J509:L509)*H508</f>
        <v>0.27</v>
      </c>
      <c r="Y509" s="260">
        <f>SUM(O509:Q509)*H508</f>
        <v>0</v>
      </c>
      <c r="Z509" s="260">
        <f>SUM(R509:T509)*H508</f>
        <v>0</v>
      </c>
      <c r="AA509" s="260">
        <f>SUM(U509:W509)*H508</f>
        <v>0</v>
      </c>
      <c r="AB509" s="261">
        <f t="shared" si="17"/>
        <v>0.27</v>
      </c>
      <c r="AC509" s="1074"/>
      <c r="AD509" s="591" t="s">
        <v>558</v>
      </c>
      <c r="AE509" s="861"/>
    </row>
    <row r="510" spans="1:31" ht="24.95" customHeight="1" x14ac:dyDescent="0.2">
      <c r="A510" s="838"/>
      <c r="B510" s="1086"/>
      <c r="C510" s="1049" t="s">
        <v>28</v>
      </c>
      <c r="D510" s="1049" t="s">
        <v>405</v>
      </c>
      <c r="E510" s="790" t="s">
        <v>406</v>
      </c>
      <c r="F510" s="790" t="s">
        <v>407</v>
      </c>
      <c r="G510" s="792" t="s">
        <v>812</v>
      </c>
      <c r="H510" s="793">
        <v>0.3</v>
      </c>
      <c r="I510" s="226" t="s">
        <v>600</v>
      </c>
      <c r="J510" s="459"/>
      <c r="K510" s="460"/>
      <c r="L510" s="623"/>
      <c r="M510" s="612"/>
      <c r="N510" s="623"/>
      <c r="O510" s="462"/>
      <c r="P510" s="460"/>
      <c r="Q510" s="461"/>
      <c r="R510" s="462"/>
      <c r="S510" s="460"/>
      <c r="T510" s="461">
        <v>1</v>
      </c>
      <c r="U510" s="462"/>
      <c r="V510" s="460"/>
      <c r="W510" s="463">
        <v>1</v>
      </c>
      <c r="X510" s="216">
        <f>SUM(J510:L510)*H510</f>
        <v>0</v>
      </c>
      <c r="Y510" s="217">
        <f>SUM(O510:Q510)*H510</f>
        <v>0</v>
      </c>
      <c r="Z510" s="217">
        <f>SUM(R510:T510)*H510</f>
        <v>0.3</v>
      </c>
      <c r="AA510" s="217">
        <f>SUM(U510:W510)*H510</f>
        <v>0.3</v>
      </c>
      <c r="AB510" s="218">
        <f t="shared" si="17"/>
        <v>0.3</v>
      </c>
      <c r="AC510" s="1074"/>
      <c r="AD510" s="591" t="s">
        <v>558</v>
      </c>
      <c r="AE510" s="860">
        <v>70</v>
      </c>
    </row>
    <row r="511" spans="1:31" ht="24.95" customHeight="1" x14ac:dyDescent="0.2">
      <c r="A511" s="838"/>
      <c r="B511" s="1086"/>
      <c r="C511" s="1050"/>
      <c r="D511" s="1050"/>
      <c r="E511" s="791"/>
      <c r="F511" s="791"/>
      <c r="G511" s="777"/>
      <c r="H511" s="779"/>
      <c r="I511" s="251" t="s">
        <v>601</v>
      </c>
      <c r="J511" s="474"/>
      <c r="K511" s="475"/>
      <c r="L511" s="624" t="s">
        <v>1024</v>
      </c>
      <c r="M511" s="635"/>
      <c r="N511" s="624" t="s">
        <v>1024</v>
      </c>
      <c r="O511" s="477"/>
      <c r="P511" s="475"/>
      <c r="Q511" s="476"/>
      <c r="R511" s="477"/>
      <c r="S511" s="475"/>
      <c r="T511" s="476"/>
      <c r="U511" s="477"/>
      <c r="V511" s="475"/>
      <c r="W511" s="478"/>
      <c r="X511" s="252">
        <f>SUM(J511:L511)*H510</f>
        <v>0</v>
      </c>
      <c r="Y511" s="253">
        <f>SUM(O511:Q511)*H510</f>
        <v>0</v>
      </c>
      <c r="Z511" s="253">
        <f>SUM(R511:T511)*H510</f>
        <v>0</v>
      </c>
      <c r="AA511" s="253">
        <f>SUM(U511:W511)*H510</f>
        <v>0</v>
      </c>
      <c r="AB511" s="254">
        <f t="shared" si="17"/>
        <v>0</v>
      </c>
      <c r="AC511" s="1074"/>
      <c r="AD511" s="591" t="s">
        <v>558</v>
      </c>
      <c r="AE511" s="861"/>
    </row>
    <row r="512" spans="1:31" ht="24.95" customHeight="1" x14ac:dyDescent="0.2">
      <c r="A512" s="838"/>
      <c r="B512" s="1086"/>
      <c r="C512" s="1050"/>
      <c r="D512" s="1050"/>
      <c r="E512" s="791"/>
      <c r="F512" s="791"/>
      <c r="G512" s="777" t="s">
        <v>811</v>
      </c>
      <c r="H512" s="779">
        <v>0.3</v>
      </c>
      <c r="I512" s="227" t="s">
        <v>600</v>
      </c>
      <c r="J512" s="464"/>
      <c r="K512" s="465"/>
      <c r="L512" s="625"/>
      <c r="M512" s="613"/>
      <c r="N512" s="625"/>
      <c r="O512" s="467"/>
      <c r="P512" s="465"/>
      <c r="Q512" s="466"/>
      <c r="R512" s="467"/>
      <c r="S512" s="465"/>
      <c r="T512" s="466">
        <v>1</v>
      </c>
      <c r="U512" s="467"/>
      <c r="V512" s="465"/>
      <c r="W512" s="468">
        <v>1</v>
      </c>
      <c r="X512" s="219">
        <f>SUM(J512:L512)*H512</f>
        <v>0</v>
      </c>
      <c r="Y512" s="220">
        <f>SUM(O512:Q512)*H512</f>
        <v>0</v>
      </c>
      <c r="Z512" s="220">
        <f>SUM(R512:T512)*H512</f>
        <v>0.3</v>
      </c>
      <c r="AA512" s="220">
        <f>SUM(U512:W512)*H512</f>
        <v>0.3</v>
      </c>
      <c r="AB512" s="221">
        <f t="shared" si="17"/>
        <v>0.3</v>
      </c>
      <c r="AC512" s="1074"/>
      <c r="AD512" s="591" t="s">
        <v>558</v>
      </c>
      <c r="AE512" s="861"/>
    </row>
    <row r="513" spans="1:31" ht="24.95" customHeight="1" x14ac:dyDescent="0.2">
      <c r="A513" s="838"/>
      <c r="B513" s="1086"/>
      <c r="C513" s="1050"/>
      <c r="D513" s="1050"/>
      <c r="E513" s="791"/>
      <c r="F513" s="791"/>
      <c r="G513" s="777"/>
      <c r="H513" s="779"/>
      <c r="I513" s="251" t="s">
        <v>601</v>
      </c>
      <c r="J513" s="474"/>
      <c r="K513" s="475"/>
      <c r="L513" s="624" t="s">
        <v>1024</v>
      </c>
      <c r="M513" s="635"/>
      <c r="N513" s="624" t="s">
        <v>1024</v>
      </c>
      <c r="O513" s="477"/>
      <c r="P513" s="475"/>
      <c r="Q513" s="476"/>
      <c r="R513" s="477"/>
      <c r="S513" s="475"/>
      <c r="T513" s="476"/>
      <c r="U513" s="477"/>
      <c r="V513" s="475"/>
      <c r="W513" s="478"/>
      <c r="X513" s="252">
        <f>SUM(J513:L513)*H512</f>
        <v>0</v>
      </c>
      <c r="Y513" s="253">
        <f>SUM(O513:Q513)*H512</f>
        <v>0</v>
      </c>
      <c r="Z513" s="253">
        <f>SUM(R513:T513)*H512</f>
        <v>0</v>
      </c>
      <c r="AA513" s="253">
        <f>SUM(U513:W513)*H512</f>
        <v>0</v>
      </c>
      <c r="AB513" s="254">
        <f t="shared" si="17"/>
        <v>0</v>
      </c>
      <c r="AC513" s="1074"/>
      <c r="AD513" s="591" t="s">
        <v>558</v>
      </c>
      <c r="AE513" s="861"/>
    </row>
    <row r="514" spans="1:31" ht="24.95" customHeight="1" x14ac:dyDescent="0.2">
      <c r="A514" s="838"/>
      <c r="B514" s="1086"/>
      <c r="C514" s="1050"/>
      <c r="D514" s="1050"/>
      <c r="E514" s="791"/>
      <c r="F514" s="791"/>
      <c r="G514" s="777" t="s">
        <v>813</v>
      </c>
      <c r="H514" s="779">
        <v>0.4</v>
      </c>
      <c r="I514" s="227" t="s">
        <v>600</v>
      </c>
      <c r="J514" s="464"/>
      <c r="K514" s="465"/>
      <c r="L514" s="625"/>
      <c r="M514" s="636"/>
      <c r="N514" s="625"/>
      <c r="O514" s="467"/>
      <c r="P514" s="465"/>
      <c r="Q514" s="466"/>
      <c r="R514" s="467"/>
      <c r="S514" s="465"/>
      <c r="T514" s="466">
        <v>1</v>
      </c>
      <c r="U514" s="467"/>
      <c r="V514" s="465"/>
      <c r="W514" s="468">
        <v>1</v>
      </c>
      <c r="X514" s="219">
        <f>SUM(J514:L514)*H514</f>
        <v>0</v>
      </c>
      <c r="Y514" s="220">
        <f>SUM(O514:Q514)*H514</f>
        <v>0</v>
      </c>
      <c r="Z514" s="220">
        <f>SUM(R514:T514)*H514</f>
        <v>0.4</v>
      </c>
      <c r="AA514" s="220">
        <f>SUM(U514:W514)*H514</f>
        <v>0.4</v>
      </c>
      <c r="AB514" s="221">
        <f t="shared" si="17"/>
        <v>0.4</v>
      </c>
      <c r="AC514" s="1074"/>
      <c r="AD514" s="591" t="s">
        <v>558</v>
      </c>
      <c r="AE514" s="861"/>
    </row>
    <row r="515" spans="1:31" ht="24.95" customHeight="1" thickBot="1" x14ac:dyDescent="0.25">
      <c r="A515" s="838"/>
      <c r="B515" s="1086"/>
      <c r="C515" s="1050"/>
      <c r="D515" s="1050"/>
      <c r="E515" s="791"/>
      <c r="F515" s="791"/>
      <c r="G515" s="789"/>
      <c r="H515" s="788"/>
      <c r="I515" s="255" t="s">
        <v>601</v>
      </c>
      <c r="J515" s="479"/>
      <c r="K515" s="480"/>
      <c r="L515" s="622" t="s">
        <v>1024</v>
      </c>
      <c r="M515" s="614"/>
      <c r="N515" s="622" t="s">
        <v>1024</v>
      </c>
      <c r="O515" s="482"/>
      <c r="P515" s="480"/>
      <c r="Q515" s="481"/>
      <c r="R515" s="482"/>
      <c r="S515" s="480"/>
      <c r="T515" s="481"/>
      <c r="U515" s="482"/>
      <c r="V515" s="480"/>
      <c r="W515" s="483"/>
      <c r="X515" s="259">
        <f>SUM(J515:L515)*H514</f>
        <v>0</v>
      </c>
      <c r="Y515" s="260">
        <f>SUM(O515:Q515)*H514</f>
        <v>0</v>
      </c>
      <c r="Z515" s="260">
        <f>SUM(R515:T515)*H514</f>
        <v>0</v>
      </c>
      <c r="AA515" s="260">
        <f>SUM(U515:W515)*H514</f>
        <v>0</v>
      </c>
      <c r="AB515" s="261">
        <f t="shared" si="17"/>
        <v>0</v>
      </c>
      <c r="AC515" s="1074"/>
      <c r="AD515" s="591" t="s">
        <v>558</v>
      </c>
      <c r="AE515" s="861"/>
    </row>
    <row r="516" spans="1:31" ht="24.95" customHeight="1" x14ac:dyDescent="0.2">
      <c r="A516" s="838"/>
      <c r="B516" s="1086"/>
      <c r="C516" s="1049" t="s">
        <v>29</v>
      </c>
      <c r="D516" s="1049" t="s">
        <v>101</v>
      </c>
      <c r="E516" s="790" t="s">
        <v>464</v>
      </c>
      <c r="F516" s="790" t="s">
        <v>102</v>
      </c>
      <c r="G516" s="792" t="s">
        <v>814</v>
      </c>
      <c r="H516" s="793">
        <v>0.8</v>
      </c>
      <c r="I516" s="226" t="s">
        <v>600</v>
      </c>
      <c r="J516" s="459"/>
      <c r="K516" s="460"/>
      <c r="L516" s="461">
        <v>1</v>
      </c>
      <c r="M516" s="612"/>
      <c r="N516" s="623"/>
      <c r="O516" s="462"/>
      <c r="P516" s="460"/>
      <c r="Q516" s="461">
        <v>1</v>
      </c>
      <c r="R516" s="462"/>
      <c r="S516" s="460"/>
      <c r="T516" s="461">
        <v>1</v>
      </c>
      <c r="U516" s="462"/>
      <c r="V516" s="460"/>
      <c r="W516" s="463">
        <v>1</v>
      </c>
      <c r="X516" s="216">
        <f>SUM(J516:L516)*H516</f>
        <v>0.8</v>
      </c>
      <c r="Y516" s="217">
        <f>SUM(O516:Q516)*H516</f>
        <v>0.8</v>
      </c>
      <c r="Z516" s="217">
        <f>SUM(R516:T516)*H516</f>
        <v>0.8</v>
      </c>
      <c r="AA516" s="217">
        <f>SUM(U516:W516)*H516</f>
        <v>0.8</v>
      </c>
      <c r="AB516" s="218">
        <f t="shared" si="17"/>
        <v>0.8</v>
      </c>
      <c r="AC516" s="1074"/>
      <c r="AD516" s="591" t="s">
        <v>558</v>
      </c>
      <c r="AE516" s="860">
        <v>71</v>
      </c>
    </row>
    <row r="517" spans="1:31" ht="24.95" customHeight="1" x14ac:dyDescent="0.2">
      <c r="A517" s="838"/>
      <c r="B517" s="1086"/>
      <c r="C517" s="1050"/>
      <c r="D517" s="1050"/>
      <c r="E517" s="791"/>
      <c r="F517" s="791"/>
      <c r="G517" s="777"/>
      <c r="H517" s="779"/>
      <c r="I517" s="251" t="s">
        <v>601</v>
      </c>
      <c r="J517" s="474"/>
      <c r="K517" s="475"/>
      <c r="L517" s="476">
        <v>1</v>
      </c>
      <c r="M517" s="611"/>
      <c r="N517" s="624">
        <f>H516*L517</f>
        <v>0.8</v>
      </c>
      <c r="O517" s="477"/>
      <c r="P517" s="475"/>
      <c r="Q517" s="476"/>
      <c r="R517" s="477"/>
      <c r="S517" s="475"/>
      <c r="T517" s="476"/>
      <c r="U517" s="477"/>
      <c r="V517" s="475"/>
      <c r="W517" s="478"/>
      <c r="X517" s="252">
        <f>SUM(J517:L517)*H516</f>
        <v>0.8</v>
      </c>
      <c r="Y517" s="253">
        <f>SUM(O517:Q517)*H516</f>
        <v>0</v>
      </c>
      <c r="Z517" s="253">
        <f>SUM(R517:T517)*H516</f>
        <v>0</v>
      </c>
      <c r="AA517" s="253">
        <f>SUM(U517:W517)*H516</f>
        <v>0</v>
      </c>
      <c r="AB517" s="254">
        <f t="shared" si="17"/>
        <v>0.8</v>
      </c>
      <c r="AC517" s="1074"/>
      <c r="AD517" s="591" t="s">
        <v>558</v>
      </c>
      <c r="AE517" s="861"/>
    </row>
    <row r="518" spans="1:31" ht="24.95" customHeight="1" x14ac:dyDescent="0.2">
      <c r="A518" s="838"/>
      <c r="B518" s="1086"/>
      <c r="C518" s="1050"/>
      <c r="D518" s="1050"/>
      <c r="E518" s="791"/>
      <c r="F518" s="791"/>
      <c r="G518" s="777" t="s">
        <v>815</v>
      </c>
      <c r="H518" s="779">
        <v>0.2</v>
      </c>
      <c r="I518" s="227" t="s">
        <v>600</v>
      </c>
      <c r="J518" s="464"/>
      <c r="K518" s="465"/>
      <c r="L518" s="466"/>
      <c r="M518" s="613"/>
      <c r="N518" s="625"/>
      <c r="O518" s="467"/>
      <c r="P518" s="465"/>
      <c r="Q518" s="466"/>
      <c r="R518" s="467"/>
      <c r="S518" s="465"/>
      <c r="T518" s="466">
        <v>1</v>
      </c>
      <c r="U518" s="467"/>
      <c r="V518" s="465"/>
      <c r="W518" s="468">
        <v>1</v>
      </c>
      <c r="X518" s="219">
        <f>SUM(J518:L518)*H518</f>
        <v>0</v>
      </c>
      <c r="Y518" s="220">
        <f>SUM(O518:Q518)*H518</f>
        <v>0</v>
      </c>
      <c r="Z518" s="220">
        <f>SUM(R518:T518)*H518</f>
        <v>0.2</v>
      </c>
      <c r="AA518" s="220">
        <f>SUM(U518:W518)*H518</f>
        <v>0.2</v>
      </c>
      <c r="AB518" s="221">
        <f t="shared" si="17"/>
        <v>0.2</v>
      </c>
      <c r="AC518" s="1074"/>
      <c r="AD518" s="591" t="s">
        <v>558</v>
      </c>
      <c r="AE518" s="861"/>
    </row>
    <row r="519" spans="1:31" ht="24.95" customHeight="1" thickBot="1" x14ac:dyDescent="0.25">
      <c r="A519" s="838"/>
      <c r="B519" s="1086"/>
      <c r="C519" s="1050"/>
      <c r="D519" s="1050"/>
      <c r="E519" s="791"/>
      <c r="F519" s="791"/>
      <c r="G519" s="789"/>
      <c r="H519" s="788"/>
      <c r="I519" s="255" t="s">
        <v>601</v>
      </c>
      <c r="J519" s="479"/>
      <c r="K519" s="480"/>
      <c r="L519" s="481"/>
      <c r="M519" s="614"/>
      <c r="N519" s="622" t="s">
        <v>1024</v>
      </c>
      <c r="O519" s="482"/>
      <c r="P519" s="480"/>
      <c r="Q519" s="481"/>
      <c r="R519" s="482"/>
      <c r="S519" s="480"/>
      <c r="T519" s="481"/>
      <c r="U519" s="482"/>
      <c r="V519" s="480"/>
      <c r="W519" s="483"/>
      <c r="X519" s="259">
        <f>SUM(J519:L519)*H518</f>
        <v>0</v>
      </c>
      <c r="Y519" s="260">
        <f>SUM(O519:Q519)*H518</f>
        <v>0</v>
      </c>
      <c r="Z519" s="260">
        <f>SUM(R519:T519)*H518</f>
        <v>0</v>
      </c>
      <c r="AA519" s="260">
        <f>SUM(U519:W519)*H518</f>
        <v>0</v>
      </c>
      <c r="AB519" s="261">
        <f t="shared" si="17"/>
        <v>0</v>
      </c>
      <c r="AC519" s="1074"/>
      <c r="AD519" s="591" t="s">
        <v>558</v>
      </c>
      <c r="AE519" s="861"/>
    </row>
    <row r="520" spans="1:31" ht="24.95" customHeight="1" x14ac:dyDescent="0.2">
      <c r="A520" s="838"/>
      <c r="B520" s="1086"/>
      <c r="C520" s="1049" t="s">
        <v>30</v>
      </c>
      <c r="D520" s="1049" t="s">
        <v>103</v>
      </c>
      <c r="E520" s="790" t="s">
        <v>104</v>
      </c>
      <c r="F520" s="790" t="s">
        <v>105</v>
      </c>
      <c r="G520" s="792" t="s">
        <v>816</v>
      </c>
      <c r="H520" s="793">
        <v>0.34</v>
      </c>
      <c r="I520" s="226" t="s">
        <v>600</v>
      </c>
      <c r="J520" s="459"/>
      <c r="K520" s="460"/>
      <c r="L520" s="461">
        <v>0.2</v>
      </c>
      <c r="M520" s="612"/>
      <c r="N520" s="638"/>
      <c r="O520" s="462"/>
      <c r="P520" s="460"/>
      <c r="Q520" s="461">
        <v>0.55000000000000004</v>
      </c>
      <c r="R520" s="462"/>
      <c r="S520" s="465"/>
      <c r="T520" s="461">
        <v>0.75</v>
      </c>
      <c r="U520" s="462"/>
      <c r="V520" s="460"/>
      <c r="W520" s="463">
        <v>1</v>
      </c>
      <c r="X520" s="216">
        <f>SUM(J520:L520)*H520</f>
        <v>6.8000000000000005E-2</v>
      </c>
      <c r="Y520" s="217">
        <f>SUM(O520:Q520)*H520</f>
        <v>0.18700000000000003</v>
      </c>
      <c r="Z520" s="217">
        <f>SUM(R520:T520)*H520</f>
        <v>0.255</v>
      </c>
      <c r="AA520" s="217">
        <f>SUM(U520:W520)*H520</f>
        <v>0.34</v>
      </c>
      <c r="AB520" s="218">
        <f t="shared" si="17"/>
        <v>0.34</v>
      </c>
      <c r="AC520" s="1074"/>
      <c r="AD520" s="591" t="s">
        <v>558</v>
      </c>
      <c r="AE520" s="860">
        <v>72</v>
      </c>
    </row>
    <row r="521" spans="1:31" ht="24.95" customHeight="1" x14ac:dyDescent="0.2">
      <c r="A521" s="838"/>
      <c r="B521" s="1086"/>
      <c r="C521" s="1050"/>
      <c r="D521" s="1050"/>
      <c r="E521" s="791"/>
      <c r="F521" s="791"/>
      <c r="G521" s="777"/>
      <c r="H521" s="779"/>
      <c r="I521" s="251" t="s">
        <v>601</v>
      </c>
      <c r="J521" s="474"/>
      <c r="K521" s="475"/>
      <c r="L521" s="476">
        <v>0.2</v>
      </c>
      <c r="M521" s="611"/>
      <c r="N521" s="624">
        <f>H520*L521</f>
        <v>6.8000000000000005E-2</v>
      </c>
      <c r="O521" s="477"/>
      <c r="P521" s="475"/>
      <c r="Q521" s="476"/>
      <c r="R521" s="477"/>
      <c r="S521" s="475"/>
      <c r="T521" s="476"/>
      <c r="U521" s="477"/>
      <c r="V521" s="475"/>
      <c r="W521" s="478"/>
      <c r="X521" s="252">
        <f>SUM(J521:L521)*H520</f>
        <v>6.8000000000000005E-2</v>
      </c>
      <c r="Y521" s="253">
        <f>SUM(O521:Q521)*H520</f>
        <v>0</v>
      </c>
      <c r="Z521" s="253">
        <f>SUM(R521:T521)*H520</f>
        <v>0</v>
      </c>
      <c r="AA521" s="253">
        <f>SUM(U521:W521)*H520</f>
        <v>0</v>
      </c>
      <c r="AB521" s="254">
        <f t="shared" ref="AB521:AB590" si="18">MAX(X521:AA521)</f>
        <v>6.8000000000000005E-2</v>
      </c>
      <c r="AC521" s="1074"/>
      <c r="AD521" s="591" t="s">
        <v>558</v>
      </c>
      <c r="AE521" s="861"/>
    </row>
    <row r="522" spans="1:31" ht="24.95" customHeight="1" x14ac:dyDescent="0.2">
      <c r="A522" s="838"/>
      <c r="B522" s="1086"/>
      <c r="C522" s="1050"/>
      <c r="D522" s="1050"/>
      <c r="E522" s="791"/>
      <c r="F522" s="791"/>
      <c r="G522" s="777" t="s">
        <v>817</v>
      </c>
      <c r="H522" s="779">
        <v>0.33</v>
      </c>
      <c r="I522" s="227" t="s">
        <v>600</v>
      </c>
      <c r="J522" s="464"/>
      <c r="K522" s="465"/>
      <c r="L522" s="466">
        <v>0.2</v>
      </c>
      <c r="M522" s="613"/>
      <c r="N522" s="625"/>
      <c r="O522" s="467"/>
      <c r="P522" s="465"/>
      <c r="Q522" s="466">
        <v>0.55000000000000004</v>
      </c>
      <c r="R522" s="467"/>
      <c r="S522" s="465"/>
      <c r="T522" s="466">
        <v>0.75</v>
      </c>
      <c r="U522" s="467"/>
      <c r="V522" s="465"/>
      <c r="W522" s="468">
        <v>1</v>
      </c>
      <c r="X522" s="219">
        <f>SUM(J522:L522)*H522</f>
        <v>6.6000000000000003E-2</v>
      </c>
      <c r="Y522" s="220">
        <f>SUM(O522:Q522)*H522</f>
        <v>0.18150000000000002</v>
      </c>
      <c r="Z522" s="220">
        <f>SUM(R522:T522)*H522</f>
        <v>0.2475</v>
      </c>
      <c r="AA522" s="220">
        <f>SUM(U522:W522)*H522</f>
        <v>0.33</v>
      </c>
      <c r="AB522" s="221">
        <f t="shared" si="18"/>
        <v>0.33</v>
      </c>
      <c r="AC522" s="1074"/>
      <c r="AD522" s="591" t="s">
        <v>558</v>
      </c>
      <c r="AE522" s="861"/>
    </row>
    <row r="523" spans="1:31" ht="24.95" customHeight="1" x14ac:dyDescent="0.2">
      <c r="A523" s="838"/>
      <c r="B523" s="1086"/>
      <c r="C523" s="1050"/>
      <c r="D523" s="1050"/>
      <c r="E523" s="791"/>
      <c r="F523" s="791"/>
      <c r="G523" s="777"/>
      <c r="H523" s="779"/>
      <c r="I523" s="251" t="s">
        <v>601</v>
      </c>
      <c r="J523" s="474"/>
      <c r="K523" s="475"/>
      <c r="L523" s="476">
        <v>0.2</v>
      </c>
      <c r="M523" s="611"/>
      <c r="N523" s="624">
        <f>H522*L523</f>
        <v>6.6000000000000003E-2</v>
      </c>
      <c r="O523" s="477"/>
      <c r="P523" s="475"/>
      <c r="Q523" s="476"/>
      <c r="R523" s="477"/>
      <c r="S523" s="475"/>
      <c r="T523" s="476"/>
      <c r="U523" s="477"/>
      <c r="V523" s="475"/>
      <c r="W523" s="478"/>
      <c r="X523" s="252">
        <f>SUM(J523:L523)*H522</f>
        <v>6.6000000000000003E-2</v>
      </c>
      <c r="Y523" s="253">
        <f>SUM(O523:Q523)*H522</f>
        <v>0</v>
      </c>
      <c r="Z523" s="253">
        <f>SUM(R523:T523)*H522</f>
        <v>0</v>
      </c>
      <c r="AA523" s="253">
        <f>SUM(U523:W523)*H522</f>
        <v>0</v>
      </c>
      <c r="AB523" s="254">
        <f t="shared" si="18"/>
        <v>6.6000000000000003E-2</v>
      </c>
      <c r="AC523" s="1074"/>
      <c r="AD523" s="591" t="s">
        <v>558</v>
      </c>
      <c r="AE523" s="861"/>
    </row>
    <row r="524" spans="1:31" ht="24.95" customHeight="1" x14ac:dyDescent="0.2">
      <c r="A524" s="838"/>
      <c r="B524" s="1086"/>
      <c r="C524" s="1050"/>
      <c r="D524" s="1050"/>
      <c r="E524" s="791"/>
      <c r="F524" s="791"/>
      <c r="G524" s="777" t="s">
        <v>818</v>
      </c>
      <c r="H524" s="779">
        <v>0.33</v>
      </c>
      <c r="I524" s="227" t="s">
        <v>600</v>
      </c>
      <c r="J524" s="464"/>
      <c r="K524" s="465"/>
      <c r="L524" s="466">
        <v>0.2</v>
      </c>
      <c r="M524" s="613"/>
      <c r="N524" s="625"/>
      <c r="O524" s="467"/>
      <c r="P524" s="465"/>
      <c r="Q524" s="466">
        <v>0.55000000000000004</v>
      </c>
      <c r="R524" s="467"/>
      <c r="S524" s="465"/>
      <c r="T524" s="466">
        <v>0.75</v>
      </c>
      <c r="U524" s="467"/>
      <c r="V524" s="465"/>
      <c r="W524" s="468">
        <v>1</v>
      </c>
      <c r="X524" s="219">
        <f>SUM(J524:L524)*H524</f>
        <v>6.6000000000000003E-2</v>
      </c>
      <c r="Y524" s="220">
        <f>SUM(O524:Q524)*H524</f>
        <v>0.18150000000000002</v>
      </c>
      <c r="Z524" s="220">
        <f>SUM(R524:T524)*H524</f>
        <v>0.2475</v>
      </c>
      <c r="AA524" s="220">
        <f>SUM(U524:W524)*H524</f>
        <v>0.33</v>
      </c>
      <c r="AB524" s="221">
        <f t="shared" si="18"/>
        <v>0.33</v>
      </c>
      <c r="AC524" s="1074"/>
      <c r="AD524" s="591" t="s">
        <v>558</v>
      </c>
      <c r="AE524" s="861"/>
    </row>
    <row r="525" spans="1:31" ht="24.95" customHeight="1" thickBot="1" x14ac:dyDescent="0.25">
      <c r="A525" s="838"/>
      <c r="B525" s="1086"/>
      <c r="C525" s="1050"/>
      <c r="D525" s="1050"/>
      <c r="E525" s="791"/>
      <c r="F525" s="791"/>
      <c r="G525" s="789"/>
      <c r="H525" s="788"/>
      <c r="I525" s="255" t="s">
        <v>601</v>
      </c>
      <c r="J525" s="479"/>
      <c r="K525" s="480"/>
      <c r="L525" s="481">
        <v>0.2</v>
      </c>
      <c r="M525" s="614"/>
      <c r="N525" s="622">
        <f>H524*L525</f>
        <v>6.6000000000000003E-2</v>
      </c>
      <c r="O525" s="482"/>
      <c r="P525" s="480"/>
      <c r="Q525" s="481"/>
      <c r="R525" s="482"/>
      <c r="S525" s="480"/>
      <c r="T525" s="481"/>
      <c r="U525" s="482"/>
      <c r="V525" s="480"/>
      <c r="W525" s="483"/>
      <c r="X525" s="259">
        <f>SUM(J525:L525)*H524</f>
        <v>6.6000000000000003E-2</v>
      </c>
      <c r="Y525" s="260">
        <f>SUM(O525:Q525)*H524</f>
        <v>0</v>
      </c>
      <c r="Z525" s="260">
        <f>SUM(R525:T525)*H524</f>
        <v>0</v>
      </c>
      <c r="AA525" s="260">
        <f>SUM(U525:W525)*H524</f>
        <v>0</v>
      </c>
      <c r="AB525" s="261">
        <f t="shared" si="18"/>
        <v>6.6000000000000003E-2</v>
      </c>
      <c r="AC525" s="1074"/>
      <c r="AD525" s="591" t="s">
        <v>558</v>
      </c>
      <c r="AE525" s="861"/>
    </row>
    <row r="526" spans="1:31" ht="24.95" customHeight="1" x14ac:dyDescent="0.2">
      <c r="A526" s="838"/>
      <c r="B526" s="1086"/>
      <c r="C526" s="1049" t="s">
        <v>31</v>
      </c>
      <c r="D526" s="1049" t="s">
        <v>280</v>
      </c>
      <c r="E526" s="790" t="s">
        <v>281</v>
      </c>
      <c r="F526" s="790" t="s">
        <v>129</v>
      </c>
      <c r="G526" s="792" t="s">
        <v>819</v>
      </c>
      <c r="H526" s="793">
        <v>0.25</v>
      </c>
      <c r="I526" s="226" t="s">
        <v>600</v>
      </c>
      <c r="J526" s="459"/>
      <c r="K526" s="460"/>
      <c r="L526" s="461">
        <v>1</v>
      </c>
      <c r="M526" s="612"/>
      <c r="N526" s="612"/>
      <c r="O526" s="462"/>
      <c r="P526" s="460"/>
      <c r="Q526" s="461">
        <v>1</v>
      </c>
      <c r="R526" s="462"/>
      <c r="S526" s="465"/>
      <c r="T526" s="461">
        <v>1</v>
      </c>
      <c r="U526" s="462"/>
      <c r="V526" s="460"/>
      <c r="W526" s="463">
        <v>1</v>
      </c>
      <c r="X526" s="216">
        <f>SUM(J526:L526)*H526</f>
        <v>0.25</v>
      </c>
      <c r="Y526" s="217">
        <f>SUM(O526:Q526)*H526</f>
        <v>0.25</v>
      </c>
      <c r="Z526" s="217">
        <f>SUM(R526:T526)*H526</f>
        <v>0.25</v>
      </c>
      <c r="AA526" s="217">
        <f>SUM(U526:W526)*H526</f>
        <v>0.25</v>
      </c>
      <c r="AB526" s="218">
        <f t="shared" si="18"/>
        <v>0.25</v>
      </c>
      <c r="AC526" s="1074"/>
      <c r="AD526" s="591" t="s">
        <v>558</v>
      </c>
      <c r="AE526" s="860">
        <v>73</v>
      </c>
    </row>
    <row r="527" spans="1:31" ht="24.95" customHeight="1" x14ac:dyDescent="0.2">
      <c r="A527" s="838"/>
      <c r="B527" s="1086"/>
      <c r="C527" s="1050"/>
      <c r="D527" s="1050"/>
      <c r="E527" s="791"/>
      <c r="F527" s="791"/>
      <c r="G527" s="777"/>
      <c r="H527" s="779"/>
      <c r="I527" s="251" t="s">
        <v>601</v>
      </c>
      <c r="J527" s="474"/>
      <c r="K527" s="475"/>
      <c r="L527" s="476">
        <v>0.25</v>
      </c>
      <c r="M527" s="611"/>
      <c r="N527" s="611">
        <f>H526*L527</f>
        <v>6.25E-2</v>
      </c>
      <c r="O527" s="477"/>
      <c r="P527" s="475"/>
      <c r="Q527" s="476"/>
      <c r="R527" s="477"/>
      <c r="S527" s="475"/>
      <c r="T527" s="476"/>
      <c r="U527" s="477"/>
      <c r="V527" s="475"/>
      <c r="W527" s="478"/>
      <c r="X527" s="252">
        <f>SUM(J527:L527)*H526</f>
        <v>6.25E-2</v>
      </c>
      <c r="Y527" s="253">
        <f>SUM(O527:Q527)*H526</f>
        <v>0</v>
      </c>
      <c r="Z527" s="253">
        <f>SUM(R527:T527)*H526</f>
        <v>0</v>
      </c>
      <c r="AA527" s="253">
        <f>SUM(U527:W527)*H526</f>
        <v>0</v>
      </c>
      <c r="AB527" s="254">
        <f t="shared" si="18"/>
        <v>6.25E-2</v>
      </c>
      <c r="AC527" s="1074"/>
      <c r="AD527" s="591" t="s">
        <v>558</v>
      </c>
      <c r="AE527" s="861"/>
    </row>
    <row r="528" spans="1:31" ht="24.95" customHeight="1" x14ac:dyDescent="0.2">
      <c r="A528" s="838"/>
      <c r="B528" s="1086"/>
      <c r="C528" s="1050"/>
      <c r="D528" s="1050"/>
      <c r="E528" s="791"/>
      <c r="F528" s="791"/>
      <c r="G528" s="842" t="s">
        <v>820</v>
      </c>
      <c r="H528" s="778"/>
      <c r="I528" s="227" t="s">
        <v>600</v>
      </c>
      <c r="J528" s="464"/>
      <c r="K528" s="465"/>
      <c r="L528" s="466"/>
      <c r="M528" s="613"/>
      <c r="N528" s="613"/>
      <c r="O528" s="467"/>
      <c r="P528" s="465"/>
      <c r="Q528" s="466"/>
      <c r="R528" s="467"/>
      <c r="S528" s="465"/>
      <c r="T528" s="466"/>
      <c r="U528" s="467"/>
      <c r="V528" s="465"/>
      <c r="W528" s="468"/>
      <c r="X528" s="219">
        <f>SUM(J528:L528)*H528</f>
        <v>0</v>
      </c>
      <c r="Y528" s="220">
        <f>SUM(O528:Q528)*H528</f>
        <v>0</v>
      </c>
      <c r="Z528" s="220">
        <f>SUM(R528:T528)*H528</f>
        <v>0</v>
      </c>
      <c r="AA528" s="220">
        <f>SUM(U528:W528)*H528</f>
        <v>0</v>
      </c>
      <c r="AB528" s="221">
        <f t="shared" si="18"/>
        <v>0</v>
      </c>
      <c r="AC528" s="1074"/>
      <c r="AD528" s="591" t="s">
        <v>558</v>
      </c>
      <c r="AE528" s="861"/>
    </row>
    <row r="529" spans="1:31" ht="24.95" customHeight="1" x14ac:dyDescent="0.2">
      <c r="A529" s="838"/>
      <c r="B529" s="1086"/>
      <c r="C529" s="1050"/>
      <c r="D529" s="1050"/>
      <c r="E529" s="791"/>
      <c r="F529" s="791"/>
      <c r="G529" s="842"/>
      <c r="H529" s="778"/>
      <c r="I529" s="251" t="s">
        <v>601</v>
      </c>
      <c r="J529" s="474"/>
      <c r="K529" s="475"/>
      <c r="L529" s="476"/>
      <c r="M529" s="611"/>
      <c r="N529" s="611" t="s">
        <v>1024</v>
      </c>
      <c r="O529" s="477"/>
      <c r="P529" s="475"/>
      <c r="Q529" s="476"/>
      <c r="R529" s="477"/>
      <c r="S529" s="475"/>
      <c r="T529" s="476"/>
      <c r="U529" s="477"/>
      <c r="V529" s="475"/>
      <c r="W529" s="478"/>
      <c r="X529" s="252">
        <f>SUM(J529:L529)*H528</f>
        <v>0</v>
      </c>
      <c r="Y529" s="253">
        <f>SUM(O529:Q529)*H528</f>
        <v>0</v>
      </c>
      <c r="Z529" s="253">
        <f>SUM(R529:T529)*H528</f>
        <v>0</v>
      </c>
      <c r="AA529" s="253">
        <f>SUM(U529:W529)*H528</f>
        <v>0</v>
      </c>
      <c r="AB529" s="254">
        <f t="shared" si="18"/>
        <v>0</v>
      </c>
      <c r="AC529" s="1074"/>
      <c r="AD529" s="591" t="s">
        <v>558</v>
      </c>
      <c r="AE529" s="861"/>
    </row>
    <row r="530" spans="1:31" ht="24.95" customHeight="1" x14ac:dyDescent="0.2">
      <c r="A530" s="838"/>
      <c r="B530" s="1086"/>
      <c r="C530" s="1050"/>
      <c r="D530" s="1050"/>
      <c r="E530" s="791"/>
      <c r="F530" s="791"/>
      <c r="G530" s="842" t="s">
        <v>821</v>
      </c>
      <c r="H530" s="778"/>
      <c r="I530" s="519" t="s">
        <v>600</v>
      </c>
      <c r="J530" s="464"/>
      <c r="K530" s="465"/>
      <c r="L530" s="466"/>
      <c r="M530" s="613"/>
      <c r="N530" s="613"/>
      <c r="O530" s="467"/>
      <c r="P530" s="465"/>
      <c r="Q530" s="466"/>
      <c r="R530" s="467"/>
      <c r="S530" s="465"/>
      <c r="T530" s="466"/>
      <c r="U530" s="467"/>
      <c r="V530" s="465"/>
      <c r="W530" s="468"/>
      <c r="X530" s="219">
        <f>SUM(J530:L530)*H530</f>
        <v>0</v>
      </c>
      <c r="Y530" s="220">
        <f>SUM(O530:Q530)*H530</f>
        <v>0</v>
      </c>
      <c r="Z530" s="220">
        <f>SUM(R530:T530)*H530</f>
        <v>0</v>
      </c>
      <c r="AA530" s="220">
        <f>SUM(U530:W530)*H530</f>
        <v>0</v>
      </c>
      <c r="AB530" s="221">
        <f t="shared" ref="AB530:AB535" si="19">MAX(X530:AA530)</f>
        <v>0</v>
      </c>
      <c r="AC530" s="1074"/>
      <c r="AD530" s="591" t="s">
        <v>558</v>
      </c>
      <c r="AE530" s="861"/>
    </row>
    <row r="531" spans="1:31" ht="24.95" customHeight="1" x14ac:dyDescent="0.2">
      <c r="A531" s="838"/>
      <c r="B531" s="1086"/>
      <c r="C531" s="1050"/>
      <c r="D531" s="1050"/>
      <c r="E531" s="791"/>
      <c r="F531" s="791"/>
      <c r="G531" s="842"/>
      <c r="H531" s="778"/>
      <c r="I531" s="251" t="s">
        <v>601</v>
      </c>
      <c r="J531" s="474"/>
      <c r="K531" s="475"/>
      <c r="L531" s="476"/>
      <c r="M531" s="611"/>
      <c r="N531" s="611" t="s">
        <v>1024</v>
      </c>
      <c r="O531" s="477"/>
      <c r="P531" s="475"/>
      <c r="Q531" s="476"/>
      <c r="R531" s="477"/>
      <c r="S531" s="475"/>
      <c r="T531" s="476"/>
      <c r="U531" s="477"/>
      <c r="V531" s="475"/>
      <c r="W531" s="478"/>
      <c r="X531" s="252">
        <f>SUM(J531:L531)*H530</f>
        <v>0</v>
      </c>
      <c r="Y531" s="253">
        <f>SUM(O531:Q531)*H530</f>
        <v>0</v>
      </c>
      <c r="Z531" s="253">
        <f>SUM(R531:T531)*H530</f>
        <v>0</v>
      </c>
      <c r="AA531" s="253">
        <f>SUM(U531:W531)*H530</f>
        <v>0</v>
      </c>
      <c r="AB531" s="254">
        <f t="shared" si="19"/>
        <v>0</v>
      </c>
      <c r="AC531" s="1074"/>
      <c r="AD531" s="591" t="s">
        <v>558</v>
      </c>
      <c r="AE531" s="861"/>
    </row>
    <row r="532" spans="1:31" ht="24.95" customHeight="1" x14ac:dyDescent="0.2">
      <c r="A532" s="838"/>
      <c r="B532" s="1086"/>
      <c r="C532" s="1050"/>
      <c r="D532" s="1050"/>
      <c r="E532" s="791"/>
      <c r="F532" s="791"/>
      <c r="G532" s="777" t="s">
        <v>1011</v>
      </c>
      <c r="H532" s="779">
        <v>0.25</v>
      </c>
      <c r="I532" s="519" t="s">
        <v>600</v>
      </c>
      <c r="J532" s="464"/>
      <c r="K532" s="465"/>
      <c r="L532" s="466"/>
      <c r="M532" s="613"/>
      <c r="N532" s="613"/>
      <c r="O532" s="467"/>
      <c r="P532" s="465"/>
      <c r="Q532" s="466">
        <v>0.5</v>
      </c>
      <c r="R532" s="467"/>
      <c r="S532" s="465"/>
      <c r="T532" s="466">
        <v>0.5</v>
      </c>
      <c r="U532" s="467"/>
      <c r="V532" s="465"/>
      <c r="W532" s="468">
        <v>1</v>
      </c>
      <c r="X532" s="219">
        <f>SUM(J532:L532)*H532</f>
        <v>0</v>
      </c>
      <c r="Y532" s="220">
        <f>SUM(O532:Q532)*H532</f>
        <v>0.125</v>
      </c>
      <c r="Z532" s="220">
        <f>SUM(R532:T532)*H532</f>
        <v>0.125</v>
      </c>
      <c r="AA532" s="220">
        <f>SUM(U532:W532)*H532</f>
        <v>0.25</v>
      </c>
      <c r="AB532" s="221">
        <f t="shared" si="19"/>
        <v>0.25</v>
      </c>
      <c r="AC532" s="1074"/>
      <c r="AD532" s="591" t="s">
        <v>558</v>
      </c>
      <c r="AE532" s="861"/>
    </row>
    <row r="533" spans="1:31" ht="24.95" customHeight="1" x14ac:dyDescent="0.2">
      <c r="A533" s="838"/>
      <c r="B533" s="1086"/>
      <c r="C533" s="1050"/>
      <c r="D533" s="1050"/>
      <c r="E533" s="791"/>
      <c r="F533" s="791"/>
      <c r="G533" s="777"/>
      <c r="H533" s="779"/>
      <c r="I533" s="251" t="s">
        <v>601</v>
      </c>
      <c r="J533" s="474"/>
      <c r="K533" s="475"/>
      <c r="L533" s="476"/>
      <c r="M533" s="611"/>
      <c r="N533" s="611" t="s">
        <v>1024</v>
      </c>
      <c r="O533" s="477"/>
      <c r="P533" s="475"/>
      <c r="Q533" s="476"/>
      <c r="R533" s="477"/>
      <c r="S533" s="475"/>
      <c r="T533" s="476"/>
      <c r="U533" s="477"/>
      <c r="V533" s="475"/>
      <c r="W533" s="478"/>
      <c r="X533" s="252">
        <f>SUM(J533:L533)*H532</f>
        <v>0</v>
      </c>
      <c r="Y533" s="253">
        <f>SUM(O533:Q533)*H532</f>
        <v>0</v>
      </c>
      <c r="Z533" s="253">
        <f>SUM(R533:T533)*H532</f>
        <v>0</v>
      </c>
      <c r="AA533" s="253">
        <f>SUM(U533:W533)*H532</f>
        <v>0</v>
      </c>
      <c r="AB533" s="254">
        <f t="shared" si="19"/>
        <v>0</v>
      </c>
      <c r="AC533" s="1074"/>
      <c r="AD533" s="591" t="s">
        <v>558</v>
      </c>
      <c r="AE533" s="861"/>
    </row>
    <row r="534" spans="1:31" ht="24.95" customHeight="1" x14ac:dyDescent="0.2">
      <c r="A534" s="838"/>
      <c r="B534" s="1086"/>
      <c r="C534" s="1050"/>
      <c r="D534" s="1050"/>
      <c r="E534" s="791"/>
      <c r="F534" s="791"/>
      <c r="G534" s="777" t="s">
        <v>1012</v>
      </c>
      <c r="H534" s="779">
        <v>0.25</v>
      </c>
      <c r="I534" s="519" t="s">
        <v>600</v>
      </c>
      <c r="J534" s="464"/>
      <c r="K534" s="465"/>
      <c r="L534" s="466"/>
      <c r="M534" s="613"/>
      <c r="N534" s="613"/>
      <c r="O534" s="467"/>
      <c r="P534" s="465"/>
      <c r="Q534" s="466"/>
      <c r="R534" s="467"/>
      <c r="S534" s="465"/>
      <c r="T534" s="466">
        <v>0.75</v>
      </c>
      <c r="U534" s="467"/>
      <c r="V534" s="465"/>
      <c r="W534" s="468">
        <v>1</v>
      </c>
      <c r="X534" s="219">
        <f>SUM(J534:L534)*H534</f>
        <v>0</v>
      </c>
      <c r="Y534" s="220">
        <f>SUM(O534:Q534)*H534</f>
        <v>0</v>
      </c>
      <c r="Z534" s="220">
        <f>SUM(R534:T534)*H534</f>
        <v>0.1875</v>
      </c>
      <c r="AA534" s="220">
        <f>SUM(U534:W534)*H534</f>
        <v>0.25</v>
      </c>
      <c r="AB534" s="221">
        <f t="shared" si="19"/>
        <v>0.25</v>
      </c>
      <c r="AC534" s="1074"/>
      <c r="AD534" s="591" t="s">
        <v>558</v>
      </c>
      <c r="AE534" s="861"/>
    </row>
    <row r="535" spans="1:31" ht="24.95" customHeight="1" x14ac:dyDescent="0.2">
      <c r="A535" s="838"/>
      <c r="B535" s="1086"/>
      <c r="C535" s="1050"/>
      <c r="D535" s="1050"/>
      <c r="E535" s="791"/>
      <c r="F535" s="791"/>
      <c r="G535" s="777"/>
      <c r="H535" s="779"/>
      <c r="I535" s="251" t="s">
        <v>601</v>
      </c>
      <c r="J535" s="474"/>
      <c r="K535" s="475"/>
      <c r="L535" s="476"/>
      <c r="M535" s="611"/>
      <c r="N535" s="611" t="s">
        <v>1024</v>
      </c>
      <c r="O535" s="477"/>
      <c r="P535" s="475"/>
      <c r="Q535" s="476"/>
      <c r="R535" s="477"/>
      <c r="S535" s="475"/>
      <c r="T535" s="476"/>
      <c r="U535" s="477"/>
      <c r="V535" s="475"/>
      <c r="W535" s="478"/>
      <c r="X535" s="252">
        <f>SUM(J535:L535)*H534</f>
        <v>0</v>
      </c>
      <c r="Y535" s="253">
        <f>SUM(O535:Q535)*H534</f>
        <v>0</v>
      </c>
      <c r="Z535" s="253">
        <f>SUM(R535:T535)*H534</f>
        <v>0</v>
      </c>
      <c r="AA535" s="253">
        <f>SUM(U535:W535)*H534</f>
        <v>0</v>
      </c>
      <c r="AB535" s="254">
        <f t="shared" si="19"/>
        <v>0</v>
      </c>
      <c r="AC535" s="1074"/>
      <c r="AD535" s="591" t="s">
        <v>558</v>
      </c>
      <c r="AE535" s="861"/>
    </row>
    <row r="536" spans="1:31" ht="24.95" customHeight="1" x14ac:dyDescent="0.2">
      <c r="A536" s="838"/>
      <c r="B536" s="1086"/>
      <c r="C536" s="1050"/>
      <c r="D536" s="1050"/>
      <c r="E536" s="791"/>
      <c r="F536" s="791"/>
      <c r="G536" s="777" t="s">
        <v>1013</v>
      </c>
      <c r="H536" s="779">
        <v>0.25</v>
      </c>
      <c r="I536" s="227" t="s">
        <v>600</v>
      </c>
      <c r="J536" s="464"/>
      <c r="K536" s="465"/>
      <c r="L536" s="466"/>
      <c r="M536" s="613"/>
      <c r="N536" s="613"/>
      <c r="O536" s="467"/>
      <c r="P536" s="465"/>
      <c r="Q536" s="466"/>
      <c r="R536" s="467"/>
      <c r="S536" s="465"/>
      <c r="T536" s="466"/>
      <c r="U536" s="467"/>
      <c r="V536" s="465"/>
      <c r="W536" s="468">
        <v>1</v>
      </c>
      <c r="X536" s="219">
        <f>SUM(J536:L536)*H536</f>
        <v>0</v>
      </c>
      <c r="Y536" s="220">
        <f>SUM(O536:Q536)*H536</f>
        <v>0</v>
      </c>
      <c r="Z536" s="220">
        <f>SUM(R536:T536)*H536</f>
        <v>0</v>
      </c>
      <c r="AA536" s="220">
        <f>SUM(U536:W536)*H536</f>
        <v>0.25</v>
      </c>
      <c r="AB536" s="221">
        <f t="shared" si="18"/>
        <v>0.25</v>
      </c>
      <c r="AC536" s="1074"/>
      <c r="AD536" s="591" t="s">
        <v>558</v>
      </c>
      <c r="AE536" s="861"/>
    </row>
    <row r="537" spans="1:31" ht="24.95" customHeight="1" thickBot="1" x14ac:dyDescent="0.25">
      <c r="A537" s="838"/>
      <c r="B537" s="1086"/>
      <c r="C537" s="1050"/>
      <c r="D537" s="1050"/>
      <c r="E537" s="791"/>
      <c r="F537" s="791"/>
      <c r="G537" s="789"/>
      <c r="H537" s="788"/>
      <c r="I537" s="255" t="s">
        <v>601</v>
      </c>
      <c r="J537" s="479"/>
      <c r="K537" s="480"/>
      <c r="L537" s="481"/>
      <c r="M537" s="631"/>
      <c r="N537" s="622" t="s">
        <v>1024</v>
      </c>
      <c r="O537" s="482"/>
      <c r="P537" s="480"/>
      <c r="Q537" s="481"/>
      <c r="R537" s="482"/>
      <c r="S537" s="480"/>
      <c r="T537" s="481"/>
      <c r="U537" s="482"/>
      <c r="V537" s="480"/>
      <c r="W537" s="483"/>
      <c r="X537" s="259">
        <f>SUM(J537:L537)*H536</f>
        <v>0</v>
      </c>
      <c r="Y537" s="260">
        <f>SUM(O537:Q537)*H536</f>
        <v>0</v>
      </c>
      <c r="Z537" s="260">
        <f>SUM(R537:T537)*H536</f>
        <v>0</v>
      </c>
      <c r="AA537" s="260">
        <f>SUM(U537:W537)*H536</f>
        <v>0</v>
      </c>
      <c r="AB537" s="261">
        <f t="shared" si="18"/>
        <v>0</v>
      </c>
      <c r="AC537" s="1074"/>
      <c r="AD537" s="591" t="s">
        <v>558</v>
      </c>
      <c r="AE537" s="861"/>
    </row>
    <row r="538" spans="1:31" ht="24.95" customHeight="1" x14ac:dyDescent="0.2">
      <c r="A538" s="838"/>
      <c r="B538" s="1086"/>
      <c r="C538" s="1049" t="s">
        <v>32</v>
      </c>
      <c r="D538" s="1049" t="s">
        <v>106</v>
      </c>
      <c r="E538" s="790" t="s">
        <v>107</v>
      </c>
      <c r="F538" s="790" t="s">
        <v>122</v>
      </c>
      <c r="G538" s="792" t="s">
        <v>822</v>
      </c>
      <c r="H538" s="793">
        <v>0.5</v>
      </c>
      <c r="I538" s="226" t="s">
        <v>600</v>
      </c>
      <c r="J538" s="459"/>
      <c r="K538" s="460"/>
      <c r="L538" s="461">
        <v>1</v>
      </c>
      <c r="M538" s="612"/>
      <c r="N538" s="612"/>
      <c r="O538" s="462"/>
      <c r="P538" s="460"/>
      <c r="Q538" s="461">
        <v>1</v>
      </c>
      <c r="R538" s="462"/>
      <c r="S538" s="460"/>
      <c r="T538" s="461">
        <v>1</v>
      </c>
      <c r="U538" s="462"/>
      <c r="V538" s="460"/>
      <c r="W538" s="463">
        <v>1</v>
      </c>
      <c r="X538" s="216">
        <f>SUM(J538:L538)*H538</f>
        <v>0.5</v>
      </c>
      <c r="Y538" s="217">
        <f>SUM(O538:Q538)*H538</f>
        <v>0.5</v>
      </c>
      <c r="Z538" s="217">
        <f>SUM(R538:T538)*H538</f>
        <v>0.5</v>
      </c>
      <c r="AA538" s="217">
        <f>SUM(U538:W538)*H538</f>
        <v>0.5</v>
      </c>
      <c r="AB538" s="218">
        <f t="shared" si="18"/>
        <v>0.5</v>
      </c>
      <c r="AC538" s="1074"/>
      <c r="AD538" s="591" t="s">
        <v>558</v>
      </c>
      <c r="AE538" s="860">
        <v>74</v>
      </c>
    </row>
    <row r="539" spans="1:31" ht="24.95" customHeight="1" x14ac:dyDescent="0.2">
      <c r="A539" s="838"/>
      <c r="B539" s="1086"/>
      <c r="C539" s="1050"/>
      <c r="D539" s="1050"/>
      <c r="E539" s="791"/>
      <c r="F539" s="791"/>
      <c r="G539" s="777"/>
      <c r="H539" s="779"/>
      <c r="I539" s="251" t="s">
        <v>601</v>
      </c>
      <c r="J539" s="474"/>
      <c r="K539" s="475"/>
      <c r="L539" s="476">
        <v>1</v>
      </c>
      <c r="M539" s="611"/>
      <c r="N539" s="611">
        <f>H538*L539</f>
        <v>0.5</v>
      </c>
      <c r="O539" s="477"/>
      <c r="P539" s="475"/>
      <c r="Q539" s="476"/>
      <c r="R539" s="477"/>
      <c r="S539" s="475"/>
      <c r="T539" s="476"/>
      <c r="U539" s="477"/>
      <c r="V539" s="475"/>
      <c r="W539" s="478"/>
      <c r="X539" s="252">
        <f>SUM(J539:L539)*H538</f>
        <v>0.5</v>
      </c>
      <c r="Y539" s="253">
        <f>SUM(O539:Q539)*H538</f>
        <v>0</v>
      </c>
      <c r="Z539" s="253">
        <f>SUM(R539:T539)*H538</f>
        <v>0</v>
      </c>
      <c r="AA539" s="253">
        <f>SUM(U539:W539)*H538</f>
        <v>0</v>
      </c>
      <c r="AB539" s="254">
        <f t="shared" si="18"/>
        <v>0.5</v>
      </c>
      <c r="AC539" s="1074"/>
      <c r="AD539" s="591" t="s">
        <v>558</v>
      </c>
      <c r="AE539" s="861"/>
    </row>
    <row r="540" spans="1:31" ht="24.95" customHeight="1" x14ac:dyDescent="0.2">
      <c r="A540" s="838"/>
      <c r="B540" s="1086"/>
      <c r="C540" s="1050"/>
      <c r="D540" s="1050"/>
      <c r="E540" s="791"/>
      <c r="F540" s="791"/>
      <c r="G540" s="777" t="s">
        <v>823</v>
      </c>
      <c r="H540" s="779">
        <v>0.5</v>
      </c>
      <c r="I540" s="227" t="s">
        <v>600</v>
      </c>
      <c r="J540" s="464"/>
      <c r="K540" s="465"/>
      <c r="L540" s="466"/>
      <c r="M540" s="613"/>
      <c r="N540" s="613"/>
      <c r="O540" s="467"/>
      <c r="P540" s="465"/>
      <c r="Q540" s="466">
        <v>1</v>
      </c>
      <c r="R540" s="467"/>
      <c r="S540" s="465"/>
      <c r="T540" s="466">
        <v>1</v>
      </c>
      <c r="U540" s="467"/>
      <c r="V540" s="465"/>
      <c r="W540" s="468">
        <v>1</v>
      </c>
      <c r="X540" s="219">
        <f>SUM(J540:L540)*H540</f>
        <v>0</v>
      </c>
      <c r="Y540" s="220">
        <f>SUM(O540:Q540)*H540</f>
        <v>0.5</v>
      </c>
      <c r="Z540" s="220">
        <f>SUM(R540:T540)*H540</f>
        <v>0.5</v>
      </c>
      <c r="AA540" s="220">
        <f>SUM(U540:W540)*H540</f>
        <v>0.5</v>
      </c>
      <c r="AB540" s="221">
        <f t="shared" si="18"/>
        <v>0.5</v>
      </c>
      <c r="AC540" s="1074"/>
      <c r="AD540" s="591" t="s">
        <v>558</v>
      </c>
      <c r="AE540" s="861"/>
    </row>
    <row r="541" spans="1:31" ht="24.95" customHeight="1" thickBot="1" x14ac:dyDescent="0.25">
      <c r="A541" s="838"/>
      <c r="B541" s="1086"/>
      <c r="C541" s="1050"/>
      <c r="D541" s="1050"/>
      <c r="E541" s="791"/>
      <c r="F541" s="791"/>
      <c r="G541" s="789"/>
      <c r="H541" s="788"/>
      <c r="I541" s="255" t="s">
        <v>601</v>
      </c>
      <c r="J541" s="479"/>
      <c r="K541" s="480"/>
      <c r="L541" s="481"/>
      <c r="M541" s="631"/>
      <c r="N541" s="622" t="s">
        <v>1024</v>
      </c>
      <c r="O541" s="482"/>
      <c r="P541" s="480"/>
      <c r="Q541" s="481"/>
      <c r="R541" s="482"/>
      <c r="S541" s="480"/>
      <c r="T541" s="481"/>
      <c r="U541" s="482"/>
      <c r="V541" s="480"/>
      <c r="W541" s="483"/>
      <c r="X541" s="259">
        <f>SUM(J541:L541)*H540</f>
        <v>0</v>
      </c>
      <c r="Y541" s="260">
        <f>SUM(O541:Q541)*H540</f>
        <v>0</v>
      </c>
      <c r="Z541" s="260">
        <f>SUM(R541:T541)*H540</f>
        <v>0</v>
      </c>
      <c r="AA541" s="260">
        <f>SUM(U541:W541)*H540</f>
        <v>0</v>
      </c>
      <c r="AB541" s="261">
        <f t="shared" si="18"/>
        <v>0</v>
      </c>
      <c r="AC541" s="1074"/>
      <c r="AD541" s="591" t="s">
        <v>558</v>
      </c>
      <c r="AE541" s="861"/>
    </row>
    <row r="542" spans="1:31" ht="24.95" customHeight="1" x14ac:dyDescent="0.2">
      <c r="A542" s="838"/>
      <c r="B542" s="1086"/>
      <c r="C542" s="1081" t="s">
        <v>174</v>
      </c>
      <c r="D542" s="1081" t="s">
        <v>176</v>
      </c>
      <c r="E542" s="790" t="s">
        <v>465</v>
      </c>
      <c r="F542" s="790" t="s">
        <v>284</v>
      </c>
      <c r="G542" s="792" t="s">
        <v>824</v>
      </c>
      <c r="H542" s="793">
        <v>0.2</v>
      </c>
      <c r="I542" s="226" t="s">
        <v>600</v>
      </c>
      <c r="J542" s="459"/>
      <c r="K542" s="460"/>
      <c r="L542" s="461"/>
      <c r="M542" s="612"/>
      <c r="N542" s="612"/>
      <c r="O542" s="462"/>
      <c r="P542" s="460"/>
      <c r="Q542" s="461"/>
      <c r="R542" s="462"/>
      <c r="S542" s="465"/>
      <c r="T542" s="461">
        <v>1</v>
      </c>
      <c r="U542" s="462"/>
      <c r="V542" s="460"/>
      <c r="W542" s="463">
        <v>1</v>
      </c>
      <c r="X542" s="216">
        <f>SUM(J542:L542)*H542</f>
        <v>0</v>
      </c>
      <c r="Y542" s="217">
        <f>SUM(O542:Q542)*H542</f>
        <v>0</v>
      </c>
      <c r="Z542" s="217">
        <f>SUM(R542:T542)*H542</f>
        <v>0.2</v>
      </c>
      <c r="AA542" s="217">
        <f>SUM(U542:W542)*H542</f>
        <v>0.2</v>
      </c>
      <c r="AB542" s="218">
        <f t="shared" si="18"/>
        <v>0.2</v>
      </c>
      <c r="AC542" s="1079" t="s">
        <v>288</v>
      </c>
      <c r="AD542" s="592" t="s">
        <v>564</v>
      </c>
      <c r="AE542" s="860">
        <v>75</v>
      </c>
    </row>
    <row r="543" spans="1:31" ht="24.95" customHeight="1" x14ac:dyDescent="0.2">
      <c r="A543" s="838"/>
      <c r="B543" s="1086"/>
      <c r="C543" s="1082"/>
      <c r="D543" s="1082"/>
      <c r="E543" s="791"/>
      <c r="F543" s="791"/>
      <c r="G543" s="777"/>
      <c r="H543" s="779"/>
      <c r="I543" s="251" t="s">
        <v>601</v>
      </c>
      <c r="J543" s="474"/>
      <c r="K543" s="475"/>
      <c r="L543" s="476"/>
      <c r="M543" s="611"/>
      <c r="N543" s="611" t="s">
        <v>1024</v>
      </c>
      <c r="O543" s="477"/>
      <c r="P543" s="475"/>
      <c r="Q543" s="476"/>
      <c r="R543" s="477"/>
      <c r="S543" s="475"/>
      <c r="T543" s="476"/>
      <c r="U543" s="477"/>
      <c r="V543" s="475"/>
      <c r="W543" s="478"/>
      <c r="X543" s="252">
        <f>SUM(J543:L543)*H542</f>
        <v>0</v>
      </c>
      <c r="Y543" s="253">
        <f>SUM(O543:Q543)*H542</f>
        <v>0</v>
      </c>
      <c r="Z543" s="253">
        <f>SUM(R543:T543)*H542</f>
        <v>0</v>
      </c>
      <c r="AA543" s="253">
        <f>SUM(U543:W543)*H542</f>
        <v>0</v>
      </c>
      <c r="AB543" s="254">
        <f t="shared" si="18"/>
        <v>0</v>
      </c>
      <c r="AC543" s="1080"/>
      <c r="AD543" s="593" t="s">
        <v>564</v>
      </c>
      <c r="AE543" s="861"/>
    </row>
    <row r="544" spans="1:31" ht="24.95" customHeight="1" x14ac:dyDescent="0.2">
      <c r="A544" s="838"/>
      <c r="B544" s="1086"/>
      <c r="C544" s="1082"/>
      <c r="D544" s="1082"/>
      <c r="E544" s="791"/>
      <c r="F544" s="791"/>
      <c r="G544" s="777" t="s">
        <v>825</v>
      </c>
      <c r="H544" s="779">
        <v>0.5</v>
      </c>
      <c r="I544" s="289" t="s">
        <v>600</v>
      </c>
      <c r="J544" s="464"/>
      <c r="K544" s="465"/>
      <c r="L544" s="466"/>
      <c r="M544" s="613"/>
      <c r="N544" s="613"/>
      <c r="O544" s="467"/>
      <c r="P544" s="465"/>
      <c r="Q544" s="466"/>
      <c r="R544" s="467"/>
      <c r="S544" s="465"/>
      <c r="T544" s="466">
        <v>1</v>
      </c>
      <c r="U544" s="467"/>
      <c r="V544" s="465"/>
      <c r="W544" s="468">
        <v>1</v>
      </c>
      <c r="X544" s="219">
        <f>SUM(J544:L544)*H544</f>
        <v>0</v>
      </c>
      <c r="Y544" s="220">
        <f>SUM(O544:Q544)*H544</f>
        <v>0</v>
      </c>
      <c r="Z544" s="220">
        <f>SUM(R544:T544)*H544</f>
        <v>0.5</v>
      </c>
      <c r="AA544" s="220">
        <f>SUM(U544:W544)*H544</f>
        <v>0.5</v>
      </c>
      <c r="AB544" s="221">
        <f t="shared" si="18"/>
        <v>0.5</v>
      </c>
      <c r="AC544" s="1080"/>
      <c r="AD544" s="593" t="s">
        <v>564</v>
      </c>
      <c r="AE544" s="861"/>
    </row>
    <row r="545" spans="1:31" ht="24.95" customHeight="1" x14ac:dyDescent="0.2">
      <c r="A545" s="838"/>
      <c r="B545" s="1086"/>
      <c r="C545" s="1082"/>
      <c r="D545" s="1082"/>
      <c r="E545" s="791"/>
      <c r="F545" s="791"/>
      <c r="G545" s="777"/>
      <c r="H545" s="779"/>
      <c r="I545" s="251" t="s">
        <v>601</v>
      </c>
      <c r="J545" s="474"/>
      <c r="K545" s="475"/>
      <c r="L545" s="476"/>
      <c r="M545" s="611"/>
      <c r="N545" s="611" t="s">
        <v>1024</v>
      </c>
      <c r="O545" s="477"/>
      <c r="P545" s="475"/>
      <c r="Q545" s="476"/>
      <c r="R545" s="477"/>
      <c r="S545" s="475"/>
      <c r="T545" s="476"/>
      <c r="U545" s="477"/>
      <c r="V545" s="475"/>
      <c r="W545" s="478"/>
      <c r="X545" s="252">
        <f>SUM(J545:L545)*H544</f>
        <v>0</v>
      </c>
      <c r="Y545" s="253">
        <f>SUM(O545:Q545)*H544</f>
        <v>0</v>
      </c>
      <c r="Z545" s="253">
        <f>SUM(R545:T545)*H544</f>
        <v>0</v>
      </c>
      <c r="AA545" s="253">
        <f>SUM(U545:W545)*H544</f>
        <v>0</v>
      </c>
      <c r="AB545" s="254">
        <f t="shared" si="18"/>
        <v>0</v>
      </c>
      <c r="AC545" s="1080"/>
      <c r="AD545" s="593" t="s">
        <v>564</v>
      </c>
      <c r="AE545" s="861"/>
    </row>
    <row r="546" spans="1:31" ht="24.95" customHeight="1" x14ac:dyDescent="0.2">
      <c r="A546" s="838"/>
      <c r="B546" s="1086"/>
      <c r="C546" s="1082"/>
      <c r="D546" s="1082"/>
      <c r="E546" s="791"/>
      <c r="F546" s="791"/>
      <c r="G546" s="777" t="s">
        <v>826</v>
      </c>
      <c r="H546" s="779">
        <v>0.3</v>
      </c>
      <c r="I546" s="289" t="s">
        <v>600</v>
      </c>
      <c r="J546" s="464"/>
      <c r="K546" s="465"/>
      <c r="L546" s="466"/>
      <c r="M546" s="613"/>
      <c r="N546" s="613"/>
      <c r="O546" s="467"/>
      <c r="P546" s="465"/>
      <c r="Q546" s="466"/>
      <c r="R546" s="467"/>
      <c r="S546" s="465"/>
      <c r="T546" s="466">
        <v>1</v>
      </c>
      <c r="U546" s="467"/>
      <c r="V546" s="465"/>
      <c r="W546" s="468">
        <v>1</v>
      </c>
      <c r="X546" s="219">
        <f>SUM(J546:L546)*H546</f>
        <v>0</v>
      </c>
      <c r="Y546" s="220">
        <f>SUM(O546:Q546)*H546</f>
        <v>0</v>
      </c>
      <c r="Z546" s="220">
        <f>SUM(R546:T546)*H546</f>
        <v>0.3</v>
      </c>
      <c r="AA546" s="220">
        <f>SUM(U546:W546)*H546</f>
        <v>0.3</v>
      </c>
      <c r="AB546" s="221">
        <f t="shared" si="18"/>
        <v>0.3</v>
      </c>
      <c r="AC546" s="1080"/>
      <c r="AD546" s="593" t="s">
        <v>564</v>
      </c>
      <c r="AE546" s="861"/>
    </row>
    <row r="547" spans="1:31" ht="24.95" customHeight="1" thickBot="1" x14ac:dyDescent="0.25">
      <c r="A547" s="838"/>
      <c r="B547" s="1086"/>
      <c r="C547" s="1082"/>
      <c r="D547" s="1082"/>
      <c r="E547" s="791"/>
      <c r="F547" s="791"/>
      <c r="G547" s="789"/>
      <c r="H547" s="788"/>
      <c r="I547" s="255" t="s">
        <v>601</v>
      </c>
      <c r="J547" s="479"/>
      <c r="K547" s="480"/>
      <c r="L547" s="481"/>
      <c r="M547" s="631"/>
      <c r="N547" s="622" t="s">
        <v>1024</v>
      </c>
      <c r="O547" s="482"/>
      <c r="P547" s="480"/>
      <c r="Q547" s="481"/>
      <c r="R547" s="482"/>
      <c r="S547" s="480"/>
      <c r="T547" s="481"/>
      <c r="U547" s="482"/>
      <c r="V547" s="480"/>
      <c r="W547" s="483"/>
      <c r="X547" s="259">
        <f>SUM(J547:L547)*H546</f>
        <v>0</v>
      </c>
      <c r="Y547" s="260">
        <f>SUM(O547:Q547)*H546</f>
        <v>0</v>
      </c>
      <c r="Z547" s="260">
        <f>SUM(R547:T547)*H546</f>
        <v>0</v>
      </c>
      <c r="AA547" s="260">
        <f>SUM(U547:W547)*H546</f>
        <v>0</v>
      </c>
      <c r="AB547" s="261">
        <f t="shared" si="18"/>
        <v>0</v>
      </c>
      <c r="AC547" s="1080"/>
      <c r="AD547" s="593" t="s">
        <v>564</v>
      </c>
      <c r="AE547" s="861"/>
    </row>
    <row r="548" spans="1:31" ht="24.95" customHeight="1" x14ac:dyDescent="0.2">
      <c r="A548" s="838"/>
      <c r="B548" s="1086"/>
      <c r="C548" s="1049" t="s">
        <v>5</v>
      </c>
      <c r="D548" s="1049" t="s">
        <v>119</v>
      </c>
      <c r="E548" s="790" t="s">
        <v>120</v>
      </c>
      <c r="F548" s="790" t="s">
        <v>286</v>
      </c>
      <c r="G548" s="792" t="s">
        <v>828</v>
      </c>
      <c r="H548" s="793">
        <v>0.4</v>
      </c>
      <c r="I548" s="226" t="s">
        <v>600</v>
      </c>
      <c r="J548" s="459"/>
      <c r="K548" s="460"/>
      <c r="L548" s="461">
        <v>0.25</v>
      </c>
      <c r="M548" s="612"/>
      <c r="N548" s="612"/>
      <c r="O548" s="462"/>
      <c r="P548" s="460"/>
      <c r="Q548" s="461">
        <v>0.5</v>
      </c>
      <c r="R548" s="462"/>
      <c r="S548" s="465"/>
      <c r="T548" s="461">
        <v>1</v>
      </c>
      <c r="U548" s="462"/>
      <c r="V548" s="460"/>
      <c r="W548" s="463">
        <v>1</v>
      </c>
      <c r="X548" s="216">
        <f>SUM(J548:L548)*H548</f>
        <v>0.1</v>
      </c>
      <c r="Y548" s="217">
        <f>SUM(O548:Q548)*H548</f>
        <v>0.2</v>
      </c>
      <c r="Z548" s="217">
        <f>SUM(R548:T548)*H548</f>
        <v>0.4</v>
      </c>
      <c r="AA548" s="217">
        <f>SUM(U548:W548)*H548</f>
        <v>0.4</v>
      </c>
      <c r="AB548" s="218">
        <f t="shared" si="18"/>
        <v>0.4</v>
      </c>
      <c r="AC548" s="1079" t="s">
        <v>827</v>
      </c>
      <c r="AD548" s="592" t="s">
        <v>558</v>
      </c>
      <c r="AE548" s="860">
        <v>76</v>
      </c>
    </row>
    <row r="549" spans="1:31" ht="24.95" customHeight="1" x14ac:dyDescent="0.2">
      <c r="A549" s="838"/>
      <c r="B549" s="1086"/>
      <c r="C549" s="1050"/>
      <c r="D549" s="1050"/>
      <c r="E549" s="791"/>
      <c r="F549" s="791"/>
      <c r="G549" s="777"/>
      <c r="H549" s="779"/>
      <c r="I549" s="251" t="s">
        <v>601</v>
      </c>
      <c r="J549" s="474"/>
      <c r="K549" s="475"/>
      <c r="L549" s="476">
        <v>0.25</v>
      </c>
      <c r="M549" s="611"/>
      <c r="N549" s="611">
        <f>H548*L549</f>
        <v>0.1</v>
      </c>
      <c r="O549" s="477"/>
      <c r="P549" s="475"/>
      <c r="Q549" s="476"/>
      <c r="R549" s="477"/>
      <c r="S549" s="475"/>
      <c r="T549" s="476"/>
      <c r="U549" s="477"/>
      <c r="V549" s="475"/>
      <c r="W549" s="478"/>
      <c r="X549" s="252">
        <f>SUM(J549:L549)*H548</f>
        <v>0.1</v>
      </c>
      <c r="Y549" s="253">
        <f>SUM(O549:Q549)*H548</f>
        <v>0</v>
      </c>
      <c r="Z549" s="253">
        <f>SUM(R549:T549)*H548</f>
        <v>0</v>
      </c>
      <c r="AA549" s="253">
        <f>SUM(U549:W549)*H548</f>
        <v>0</v>
      </c>
      <c r="AB549" s="254">
        <f t="shared" si="18"/>
        <v>0.1</v>
      </c>
      <c r="AC549" s="1080"/>
      <c r="AD549" s="593" t="s">
        <v>558</v>
      </c>
      <c r="AE549" s="861"/>
    </row>
    <row r="550" spans="1:31" ht="24.95" customHeight="1" x14ac:dyDescent="0.2">
      <c r="A550" s="838"/>
      <c r="B550" s="1086"/>
      <c r="C550" s="1050"/>
      <c r="D550" s="1050"/>
      <c r="E550" s="791"/>
      <c r="F550" s="791"/>
      <c r="G550" s="777" t="s">
        <v>829</v>
      </c>
      <c r="H550" s="779">
        <v>0.4</v>
      </c>
      <c r="I550" s="289" t="s">
        <v>600</v>
      </c>
      <c r="J550" s="464"/>
      <c r="K550" s="465"/>
      <c r="L550" s="466"/>
      <c r="M550" s="613"/>
      <c r="N550" s="613"/>
      <c r="O550" s="467"/>
      <c r="P550" s="465"/>
      <c r="Q550" s="466">
        <v>0.5</v>
      </c>
      <c r="R550" s="467"/>
      <c r="S550" s="465"/>
      <c r="T550" s="466">
        <v>1</v>
      </c>
      <c r="U550" s="467"/>
      <c r="V550" s="465"/>
      <c r="W550" s="468">
        <v>1</v>
      </c>
      <c r="X550" s="219">
        <f>SUM(J550:L550)*H550</f>
        <v>0</v>
      </c>
      <c r="Y550" s="220">
        <f>SUM(O550:Q550)*H550</f>
        <v>0.2</v>
      </c>
      <c r="Z550" s="220">
        <f>SUM(R550:T550)*H550</f>
        <v>0.4</v>
      </c>
      <c r="AA550" s="220">
        <f>SUM(U550:W550)*H550</f>
        <v>0.4</v>
      </c>
      <c r="AB550" s="221">
        <f t="shared" si="18"/>
        <v>0.4</v>
      </c>
      <c r="AC550" s="1080"/>
      <c r="AD550" s="593" t="s">
        <v>558</v>
      </c>
      <c r="AE550" s="861"/>
    </row>
    <row r="551" spans="1:31" ht="24.95" customHeight="1" x14ac:dyDescent="0.2">
      <c r="A551" s="838"/>
      <c r="B551" s="1086"/>
      <c r="C551" s="1050"/>
      <c r="D551" s="1050"/>
      <c r="E551" s="791"/>
      <c r="F551" s="791"/>
      <c r="G551" s="777"/>
      <c r="H551" s="779"/>
      <c r="I551" s="251" t="s">
        <v>601</v>
      </c>
      <c r="J551" s="474"/>
      <c r="K551" s="475"/>
      <c r="L551" s="476"/>
      <c r="M551" s="611"/>
      <c r="N551" s="611" t="s">
        <v>1024</v>
      </c>
      <c r="O551" s="477"/>
      <c r="P551" s="475"/>
      <c r="Q551" s="476"/>
      <c r="R551" s="477"/>
      <c r="S551" s="475"/>
      <c r="T551" s="476"/>
      <c r="U551" s="477"/>
      <c r="V551" s="475"/>
      <c r="W551" s="478"/>
      <c r="X551" s="252">
        <f>SUM(J551:L551)*H550</f>
        <v>0</v>
      </c>
      <c r="Y551" s="253">
        <f>SUM(O551:Q551)*H550</f>
        <v>0</v>
      </c>
      <c r="Z551" s="253">
        <f>SUM(R551:T551)*H550</f>
        <v>0</v>
      </c>
      <c r="AA551" s="253">
        <f>SUM(U551:W551)*H550</f>
        <v>0</v>
      </c>
      <c r="AB551" s="254">
        <f t="shared" si="18"/>
        <v>0</v>
      </c>
      <c r="AC551" s="1080"/>
      <c r="AD551" s="593" t="s">
        <v>558</v>
      </c>
      <c r="AE551" s="861"/>
    </row>
    <row r="552" spans="1:31" ht="24.95" customHeight="1" x14ac:dyDescent="0.2">
      <c r="A552" s="838"/>
      <c r="B552" s="1086"/>
      <c r="C552" s="1050"/>
      <c r="D552" s="1050"/>
      <c r="E552" s="791"/>
      <c r="F552" s="791"/>
      <c r="G552" s="777" t="s">
        <v>830</v>
      </c>
      <c r="H552" s="779">
        <v>0.2</v>
      </c>
      <c r="I552" s="289" t="s">
        <v>600</v>
      </c>
      <c r="J552" s="464"/>
      <c r="K552" s="465"/>
      <c r="L552" s="466"/>
      <c r="M552" s="613"/>
      <c r="N552" s="613"/>
      <c r="O552" s="467"/>
      <c r="P552" s="465"/>
      <c r="Q552" s="466"/>
      <c r="R552" s="467"/>
      <c r="S552" s="465"/>
      <c r="T552" s="466">
        <v>0.5</v>
      </c>
      <c r="U552" s="467"/>
      <c r="V552" s="465"/>
      <c r="W552" s="468">
        <v>1</v>
      </c>
      <c r="X552" s="219">
        <f>SUM(J552:L552)*H552</f>
        <v>0</v>
      </c>
      <c r="Y552" s="220">
        <f>SUM(O552:Q552)*H552</f>
        <v>0</v>
      </c>
      <c r="Z552" s="220">
        <f>SUM(R552:T552)*H552</f>
        <v>0.1</v>
      </c>
      <c r="AA552" s="220">
        <f>SUM(U552:W552)*H552</f>
        <v>0.2</v>
      </c>
      <c r="AB552" s="221">
        <f t="shared" si="18"/>
        <v>0.2</v>
      </c>
      <c r="AC552" s="1080"/>
      <c r="AD552" s="593" t="s">
        <v>558</v>
      </c>
      <c r="AE552" s="861"/>
    </row>
    <row r="553" spans="1:31" ht="24.95" customHeight="1" thickBot="1" x14ac:dyDescent="0.25">
      <c r="A553" s="838"/>
      <c r="B553" s="1086"/>
      <c r="C553" s="1050"/>
      <c r="D553" s="1050"/>
      <c r="E553" s="791"/>
      <c r="F553" s="791"/>
      <c r="G553" s="789"/>
      <c r="H553" s="788"/>
      <c r="I553" s="255" t="s">
        <v>601</v>
      </c>
      <c r="J553" s="479"/>
      <c r="K553" s="480"/>
      <c r="L553" s="481"/>
      <c r="M553" s="631"/>
      <c r="N553" s="622" t="s">
        <v>1024</v>
      </c>
      <c r="O553" s="482"/>
      <c r="P553" s="480"/>
      <c r="Q553" s="481"/>
      <c r="R553" s="482"/>
      <c r="S553" s="480"/>
      <c r="T553" s="481"/>
      <c r="U553" s="482"/>
      <c r="V553" s="480"/>
      <c r="W553" s="483"/>
      <c r="X553" s="259">
        <f>SUM(J553:L553)*H552</f>
        <v>0</v>
      </c>
      <c r="Y553" s="260">
        <f>SUM(O553:Q553)*H552</f>
        <v>0</v>
      </c>
      <c r="Z553" s="260">
        <f>SUM(R553:T553)*H552</f>
        <v>0</v>
      </c>
      <c r="AA553" s="260">
        <f>SUM(U553:W553)*H552</f>
        <v>0</v>
      </c>
      <c r="AB553" s="261">
        <f t="shared" si="18"/>
        <v>0</v>
      </c>
      <c r="AC553" s="1080"/>
      <c r="AD553" s="593" t="s">
        <v>558</v>
      </c>
      <c r="AE553" s="861"/>
    </row>
    <row r="554" spans="1:31" ht="24.95" customHeight="1" x14ac:dyDescent="0.2">
      <c r="A554" s="838"/>
      <c r="B554" s="1086"/>
      <c r="C554" s="1081" t="s">
        <v>408</v>
      </c>
      <c r="D554" s="1081" t="s">
        <v>467</v>
      </c>
      <c r="E554" s="790" t="s">
        <v>92</v>
      </c>
      <c r="F554" s="790" t="s">
        <v>466</v>
      </c>
      <c r="G554" s="792" t="s">
        <v>831</v>
      </c>
      <c r="H554" s="793">
        <v>0.25</v>
      </c>
      <c r="I554" s="226" t="s">
        <v>600</v>
      </c>
      <c r="J554" s="459"/>
      <c r="K554" s="460"/>
      <c r="L554" s="461">
        <v>0.25</v>
      </c>
      <c r="M554" s="612"/>
      <c r="N554" s="612"/>
      <c r="O554" s="462"/>
      <c r="P554" s="460"/>
      <c r="Q554" s="461">
        <v>0.5</v>
      </c>
      <c r="R554" s="462"/>
      <c r="S554" s="460"/>
      <c r="T554" s="461">
        <v>0.75</v>
      </c>
      <c r="U554" s="462"/>
      <c r="V554" s="460"/>
      <c r="W554" s="463">
        <v>1</v>
      </c>
      <c r="X554" s="216">
        <f>SUM(J554:L554)*H554</f>
        <v>6.25E-2</v>
      </c>
      <c r="Y554" s="217">
        <f>SUM(O554:Q554)*H554</f>
        <v>0.125</v>
      </c>
      <c r="Z554" s="217">
        <f>SUM(R554:T554)*H554</f>
        <v>0.1875</v>
      </c>
      <c r="AA554" s="217">
        <f>SUM(U554:W554)*H554</f>
        <v>0.25</v>
      </c>
      <c r="AB554" s="218">
        <f t="shared" si="18"/>
        <v>0.25</v>
      </c>
      <c r="AC554" s="1079" t="str">
        <f>+AC542</f>
        <v>OFICINA DE REGISTRO AERONÁUTICO. 
SECRETARIA DE SEGURIDAD OPERACIONAL Y DE LA AVIACIÓN CIVIL</v>
      </c>
      <c r="AD554" s="592" t="str">
        <f>+AD542</f>
        <v>MARTHA PATRICIA BARRERA</v>
      </c>
      <c r="AE554" s="860">
        <v>77</v>
      </c>
    </row>
    <row r="555" spans="1:31" ht="24.95" customHeight="1" x14ac:dyDescent="0.2">
      <c r="A555" s="838"/>
      <c r="B555" s="1086"/>
      <c r="C555" s="1082"/>
      <c r="D555" s="1082"/>
      <c r="E555" s="791"/>
      <c r="F555" s="791"/>
      <c r="G555" s="777"/>
      <c r="H555" s="779"/>
      <c r="I555" s="251" t="s">
        <v>601</v>
      </c>
      <c r="J555" s="474"/>
      <c r="K555" s="475"/>
      <c r="L555" s="476">
        <v>0.25</v>
      </c>
      <c r="M555" s="611"/>
      <c r="N555" s="611">
        <f>H554*L555</f>
        <v>6.25E-2</v>
      </c>
      <c r="O555" s="477"/>
      <c r="P555" s="475"/>
      <c r="Q555" s="476"/>
      <c r="R555" s="477"/>
      <c r="S555" s="475"/>
      <c r="T555" s="476"/>
      <c r="U555" s="477"/>
      <c r="V555" s="475"/>
      <c r="W555" s="478"/>
      <c r="X555" s="252">
        <f>SUM(J555:L555)*H554</f>
        <v>6.25E-2</v>
      </c>
      <c r="Y555" s="253">
        <f>SUM(O555:Q555)*H554</f>
        <v>0</v>
      </c>
      <c r="Z555" s="253">
        <f>SUM(R555:T555)*H554</f>
        <v>0</v>
      </c>
      <c r="AA555" s="253">
        <f>SUM(U555:W555)*H554</f>
        <v>0</v>
      </c>
      <c r="AB555" s="254">
        <f t="shared" si="18"/>
        <v>6.25E-2</v>
      </c>
      <c r="AC555" s="1080"/>
      <c r="AD555" s="593" t="s">
        <v>564</v>
      </c>
      <c r="AE555" s="861"/>
    </row>
    <row r="556" spans="1:31" ht="24.95" customHeight="1" x14ac:dyDescent="0.2">
      <c r="A556" s="838"/>
      <c r="B556" s="1086"/>
      <c r="C556" s="1082"/>
      <c r="D556" s="1082"/>
      <c r="E556" s="791"/>
      <c r="F556" s="791"/>
      <c r="G556" s="777" t="s">
        <v>832</v>
      </c>
      <c r="H556" s="779">
        <v>0.25</v>
      </c>
      <c r="I556" s="227" t="s">
        <v>600</v>
      </c>
      <c r="J556" s="464"/>
      <c r="K556" s="465"/>
      <c r="L556" s="466"/>
      <c r="M556" s="613"/>
      <c r="N556" s="613"/>
      <c r="O556" s="467"/>
      <c r="P556" s="465"/>
      <c r="Q556" s="466">
        <v>0.5</v>
      </c>
      <c r="R556" s="467"/>
      <c r="S556" s="465"/>
      <c r="T556" s="466">
        <v>1</v>
      </c>
      <c r="U556" s="467"/>
      <c r="V556" s="465"/>
      <c r="W556" s="468">
        <v>1</v>
      </c>
      <c r="X556" s="219">
        <f>SUM(J556:L556)*H556</f>
        <v>0</v>
      </c>
      <c r="Y556" s="220">
        <f>SUM(O556:Q556)*H556</f>
        <v>0.125</v>
      </c>
      <c r="Z556" s="220">
        <f>SUM(R556:T556)*H556</f>
        <v>0.25</v>
      </c>
      <c r="AA556" s="220">
        <f>SUM(U556:W556)*H556</f>
        <v>0.25</v>
      </c>
      <c r="AB556" s="221">
        <f t="shared" si="18"/>
        <v>0.25</v>
      </c>
      <c r="AC556" s="1080"/>
      <c r="AD556" s="593" t="s">
        <v>564</v>
      </c>
      <c r="AE556" s="861"/>
    </row>
    <row r="557" spans="1:31" ht="24.95" customHeight="1" x14ac:dyDescent="0.2">
      <c r="A557" s="838"/>
      <c r="B557" s="1086"/>
      <c r="C557" s="1082"/>
      <c r="D557" s="1082"/>
      <c r="E557" s="791"/>
      <c r="F557" s="791"/>
      <c r="G557" s="777"/>
      <c r="H557" s="779"/>
      <c r="I557" s="251" t="s">
        <v>601</v>
      </c>
      <c r="J557" s="474"/>
      <c r="K557" s="475"/>
      <c r="L557" s="476"/>
      <c r="M557" s="611"/>
      <c r="N557" s="611" t="s">
        <v>1024</v>
      </c>
      <c r="O557" s="477"/>
      <c r="P557" s="475"/>
      <c r="Q557" s="476"/>
      <c r="R557" s="477"/>
      <c r="S557" s="475"/>
      <c r="T557" s="476"/>
      <c r="U557" s="477"/>
      <c r="V557" s="475"/>
      <c r="W557" s="478"/>
      <c r="X557" s="252">
        <f>SUM(J557:L557)*H556</f>
        <v>0</v>
      </c>
      <c r="Y557" s="253">
        <f>SUM(O557:Q557)*H556</f>
        <v>0</v>
      </c>
      <c r="Z557" s="253">
        <f>SUM(R557:T557)*H556</f>
        <v>0</v>
      </c>
      <c r="AA557" s="253">
        <f>SUM(U557:W557)*H556</f>
        <v>0</v>
      </c>
      <c r="AB557" s="254">
        <f t="shared" si="18"/>
        <v>0</v>
      </c>
      <c r="AC557" s="1080"/>
      <c r="AD557" s="593" t="s">
        <v>564</v>
      </c>
      <c r="AE557" s="861"/>
    </row>
    <row r="558" spans="1:31" ht="24.95" customHeight="1" x14ac:dyDescent="0.2">
      <c r="A558" s="838"/>
      <c r="B558" s="1086"/>
      <c r="C558" s="1082"/>
      <c r="D558" s="1082"/>
      <c r="E558" s="791"/>
      <c r="F558" s="791"/>
      <c r="G558" s="777" t="s">
        <v>833</v>
      </c>
      <c r="H558" s="779">
        <v>0.25</v>
      </c>
      <c r="I558" s="227" t="s">
        <v>600</v>
      </c>
      <c r="J558" s="464"/>
      <c r="K558" s="465"/>
      <c r="L558" s="466"/>
      <c r="M558" s="613"/>
      <c r="N558" s="613"/>
      <c r="O558" s="467"/>
      <c r="P558" s="465"/>
      <c r="Q558" s="466"/>
      <c r="R558" s="467"/>
      <c r="S558" s="465"/>
      <c r="T558" s="466">
        <v>0.75</v>
      </c>
      <c r="U558" s="467"/>
      <c r="V558" s="465"/>
      <c r="W558" s="468">
        <v>1</v>
      </c>
      <c r="X558" s="219">
        <f>SUM(J558:L558)*H558</f>
        <v>0</v>
      </c>
      <c r="Y558" s="220">
        <f>SUM(O558:Q558)*H558</f>
        <v>0</v>
      </c>
      <c r="Z558" s="220">
        <f>SUM(R558:T558)*H558</f>
        <v>0.1875</v>
      </c>
      <c r="AA558" s="220">
        <f>SUM(U558:W558)*H558</f>
        <v>0.25</v>
      </c>
      <c r="AB558" s="221">
        <f t="shared" si="18"/>
        <v>0.25</v>
      </c>
      <c r="AC558" s="1080"/>
      <c r="AD558" s="593" t="s">
        <v>564</v>
      </c>
      <c r="AE558" s="861"/>
    </row>
    <row r="559" spans="1:31" ht="24.95" customHeight="1" x14ac:dyDescent="0.2">
      <c r="A559" s="838"/>
      <c r="B559" s="1086"/>
      <c r="C559" s="1082"/>
      <c r="D559" s="1082"/>
      <c r="E559" s="791"/>
      <c r="F559" s="791"/>
      <c r="G559" s="777"/>
      <c r="H559" s="779"/>
      <c r="I559" s="251" t="s">
        <v>601</v>
      </c>
      <c r="J559" s="474"/>
      <c r="K559" s="475"/>
      <c r="L559" s="476"/>
      <c r="M559" s="611"/>
      <c r="N559" s="611" t="s">
        <v>1024</v>
      </c>
      <c r="O559" s="477"/>
      <c r="P559" s="475"/>
      <c r="Q559" s="476"/>
      <c r="R559" s="477"/>
      <c r="S559" s="475"/>
      <c r="T559" s="476"/>
      <c r="U559" s="477"/>
      <c r="V559" s="475"/>
      <c r="W559" s="478"/>
      <c r="X559" s="252">
        <f>SUM(J559:L559)*H558</f>
        <v>0</v>
      </c>
      <c r="Y559" s="253">
        <f>SUM(O559:Q559)*H558</f>
        <v>0</v>
      </c>
      <c r="Z559" s="253">
        <f>SUM(R559:T559)*H558</f>
        <v>0</v>
      </c>
      <c r="AA559" s="253">
        <f>SUM(U559:W559)*H558</f>
        <v>0</v>
      </c>
      <c r="AB559" s="254">
        <f t="shared" si="18"/>
        <v>0</v>
      </c>
      <c r="AC559" s="1080"/>
      <c r="AD559" s="593" t="s">
        <v>564</v>
      </c>
      <c r="AE559" s="861"/>
    </row>
    <row r="560" spans="1:31" ht="24.95" customHeight="1" x14ac:dyDescent="0.2">
      <c r="A560" s="838"/>
      <c r="B560" s="1086"/>
      <c r="C560" s="1082"/>
      <c r="D560" s="1082"/>
      <c r="E560" s="791"/>
      <c r="F560" s="791"/>
      <c r="G560" s="777" t="s">
        <v>834</v>
      </c>
      <c r="H560" s="779">
        <v>0.25</v>
      </c>
      <c r="I560" s="227" t="s">
        <v>600</v>
      </c>
      <c r="J560" s="464"/>
      <c r="K560" s="465"/>
      <c r="L560" s="466"/>
      <c r="M560" s="613"/>
      <c r="N560" s="613"/>
      <c r="O560" s="467"/>
      <c r="P560" s="465"/>
      <c r="Q560" s="466"/>
      <c r="R560" s="467"/>
      <c r="S560" s="465"/>
      <c r="T560" s="466"/>
      <c r="U560" s="467"/>
      <c r="V560" s="465"/>
      <c r="W560" s="468">
        <v>1</v>
      </c>
      <c r="X560" s="219">
        <f>SUM(J560:L560)*H560</f>
        <v>0</v>
      </c>
      <c r="Y560" s="220">
        <f>SUM(O560:Q560)*H560</f>
        <v>0</v>
      </c>
      <c r="Z560" s="220">
        <f>SUM(R560:T560)*H560</f>
        <v>0</v>
      </c>
      <c r="AA560" s="220">
        <f>SUM(U560:W560)*H560</f>
        <v>0.25</v>
      </c>
      <c r="AB560" s="221">
        <f t="shared" si="18"/>
        <v>0.25</v>
      </c>
      <c r="AC560" s="1080"/>
      <c r="AD560" s="593" t="s">
        <v>564</v>
      </c>
      <c r="AE560" s="861"/>
    </row>
    <row r="561" spans="1:31" ht="24.95" customHeight="1" thickBot="1" x14ac:dyDescent="0.25">
      <c r="A561" s="838"/>
      <c r="B561" s="1086"/>
      <c r="C561" s="1082"/>
      <c r="D561" s="1082"/>
      <c r="E561" s="791"/>
      <c r="F561" s="791"/>
      <c r="G561" s="789"/>
      <c r="H561" s="788"/>
      <c r="I561" s="255" t="s">
        <v>601</v>
      </c>
      <c r="J561" s="479"/>
      <c r="K561" s="480"/>
      <c r="L561" s="481"/>
      <c r="M561" s="631"/>
      <c r="N561" s="622" t="s">
        <v>1024</v>
      </c>
      <c r="O561" s="482"/>
      <c r="P561" s="480"/>
      <c r="Q561" s="481"/>
      <c r="R561" s="482"/>
      <c r="S561" s="480"/>
      <c r="T561" s="481"/>
      <c r="U561" s="482"/>
      <c r="V561" s="480"/>
      <c r="W561" s="483"/>
      <c r="X561" s="259">
        <f>SUM(J561:L561)*H560</f>
        <v>0</v>
      </c>
      <c r="Y561" s="260">
        <f>SUM(O561:Q561)*H560</f>
        <v>0</v>
      </c>
      <c r="Z561" s="260">
        <f>SUM(R561:T561)*H560</f>
        <v>0</v>
      </c>
      <c r="AA561" s="260">
        <f>SUM(U561:W561)*H560</f>
        <v>0</v>
      </c>
      <c r="AB561" s="261">
        <f t="shared" si="18"/>
        <v>0</v>
      </c>
      <c r="AC561" s="1080"/>
      <c r="AD561" s="593" t="s">
        <v>564</v>
      </c>
      <c r="AE561" s="881"/>
    </row>
    <row r="562" spans="1:31" ht="24.95" customHeight="1" x14ac:dyDescent="0.2">
      <c r="A562" s="838"/>
      <c r="B562" s="1086"/>
      <c r="C562" s="1077" t="s">
        <v>292</v>
      </c>
      <c r="D562" s="1077" t="s">
        <v>1025</v>
      </c>
      <c r="E562" s="790" t="s">
        <v>289</v>
      </c>
      <c r="F562" s="790" t="s">
        <v>290</v>
      </c>
      <c r="G562" s="792" t="s">
        <v>835</v>
      </c>
      <c r="H562" s="793">
        <v>0.2</v>
      </c>
      <c r="I562" s="226" t="s">
        <v>600</v>
      </c>
      <c r="J562" s="459"/>
      <c r="K562" s="460"/>
      <c r="L562" s="461"/>
      <c r="M562" s="612"/>
      <c r="N562" s="612"/>
      <c r="O562" s="462"/>
      <c r="P562" s="460"/>
      <c r="Q562" s="461">
        <v>0.05</v>
      </c>
      <c r="R562" s="462"/>
      <c r="S562" s="465"/>
      <c r="T562" s="466">
        <v>0.1</v>
      </c>
      <c r="U562" s="467"/>
      <c r="V562" s="465"/>
      <c r="W562" s="468">
        <v>1</v>
      </c>
      <c r="X562" s="219">
        <f>SUM(J562:L562)*H562</f>
        <v>0</v>
      </c>
      <c r="Y562" s="220">
        <f>SUM(O562:Q562)*H562</f>
        <v>1.0000000000000002E-2</v>
      </c>
      <c r="Z562" s="220">
        <f>SUM(R562:T562)*H562</f>
        <v>2.0000000000000004E-2</v>
      </c>
      <c r="AA562" s="220">
        <f>SUM(U562:W562)*H562</f>
        <v>0.2</v>
      </c>
      <c r="AB562" s="221">
        <f t="shared" ref="AB562:AB567" si="20">MAX(X562:AA562)</f>
        <v>0.2</v>
      </c>
      <c r="AC562" s="1075" t="s">
        <v>846</v>
      </c>
      <c r="AD562" s="594" t="s">
        <v>575</v>
      </c>
      <c r="AE562" s="861">
        <v>78</v>
      </c>
    </row>
    <row r="563" spans="1:31" ht="24.95" customHeight="1" x14ac:dyDescent="0.2">
      <c r="A563" s="838"/>
      <c r="B563" s="1086"/>
      <c r="C563" s="1078"/>
      <c r="D563" s="1078"/>
      <c r="E563" s="791"/>
      <c r="F563" s="791"/>
      <c r="G563" s="777"/>
      <c r="H563" s="779"/>
      <c r="I563" s="251" t="s">
        <v>601</v>
      </c>
      <c r="J563" s="474"/>
      <c r="K563" s="475"/>
      <c r="L563" s="476"/>
      <c r="M563" s="611"/>
      <c r="N563" s="611" t="s">
        <v>1024</v>
      </c>
      <c r="O563" s="477"/>
      <c r="P563" s="475"/>
      <c r="Q563" s="476"/>
      <c r="R563" s="477"/>
      <c r="S563" s="475"/>
      <c r="T563" s="476"/>
      <c r="U563" s="477"/>
      <c r="V563" s="475"/>
      <c r="W563" s="478"/>
      <c r="X563" s="252">
        <f>SUM(J563:L563)*H562</f>
        <v>0</v>
      </c>
      <c r="Y563" s="253">
        <f>SUM(O563:Q563)*H562</f>
        <v>0</v>
      </c>
      <c r="Z563" s="253">
        <f>SUM(R563:T563)*H562</f>
        <v>0</v>
      </c>
      <c r="AA563" s="253">
        <f>SUM(U563:W563)*H562</f>
        <v>0</v>
      </c>
      <c r="AB563" s="254">
        <f t="shared" si="20"/>
        <v>0</v>
      </c>
      <c r="AC563" s="1076"/>
      <c r="AD563" s="595" t="s">
        <v>575</v>
      </c>
      <c r="AE563" s="861"/>
    </row>
    <row r="564" spans="1:31" ht="24.95" customHeight="1" x14ac:dyDescent="0.2">
      <c r="A564" s="838"/>
      <c r="B564" s="1086"/>
      <c r="C564" s="1078"/>
      <c r="D564" s="1078"/>
      <c r="E564" s="791"/>
      <c r="F564" s="791"/>
      <c r="G564" s="777" t="s">
        <v>836</v>
      </c>
      <c r="H564" s="779">
        <v>0.2</v>
      </c>
      <c r="I564" s="289" t="s">
        <v>600</v>
      </c>
      <c r="J564" s="464"/>
      <c r="K564" s="465"/>
      <c r="L564" s="466"/>
      <c r="M564" s="613"/>
      <c r="N564" s="613"/>
      <c r="O564" s="467"/>
      <c r="P564" s="465"/>
      <c r="Q564" s="466">
        <v>0.05</v>
      </c>
      <c r="R564" s="467"/>
      <c r="S564" s="465"/>
      <c r="T564" s="466">
        <v>0.1</v>
      </c>
      <c r="U564" s="467"/>
      <c r="V564" s="465"/>
      <c r="W564" s="468">
        <v>1</v>
      </c>
      <c r="X564" s="219">
        <f>SUM(J564:L564)*H564</f>
        <v>0</v>
      </c>
      <c r="Y564" s="220">
        <f>SUM(O564:Q564)*H564</f>
        <v>1.0000000000000002E-2</v>
      </c>
      <c r="Z564" s="220">
        <f>SUM(R564:T564)*H564</f>
        <v>2.0000000000000004E-2</v>
      </c>
      <c r="AA564" s="220">
        <f>SUM(U564:W564)*H564</f>
        <v>0.2</v>
      </c>
      <c r="AB564" s="221">
        <f t="shared" si="20"/>
        <v>0.2</v>
      </c>
      <c r="AC564" s="1076"/>
      <c r="AD564" s="595" t="s">
        <v>575</v>
      </c>
      <c r="AE564" s="861"/>
    </row>
    <row r="565" spans="1:31" ht="24.95" customHeight="1" x14ac:dyDescent="0.2">
      <c r="A565" s="838"/>
      <c r="B565" s="1086"/>
      <c r="C565" s="1078"/>
      <c r="D565" s="1078"/>
      <c r="E565" s="791"/>
      <c r="F565" s="791"/>
      <c r="G565" s="777"/>
      <c r="H565" s="779"/>
      <c r="I565" s="251" t="s">
        <v>601</v>
      </c>
      <c r="J565" s="474"/>
      <c r="K565" s="475"/>
      <c r="L565" s="476"/>
      <c r="M565" s="611"/>
      <c r="N565" s="611" t="s">
        <v>1024</v>
      </c>
      <c r="O565" s="477"/>
      <c r="P565" s="475"/>
      <c r="Q565" s="476"/>
      <c r="R565" s="477"/>
      <c r="S565" s="475"/>
      <c r="T565" s="476"/>
      <c r="U565" s="477"/>
      <c r="V565" s="475"/>
      <c r="W565" s="478"/>
      <c r="X565" s="252">
        <f>SUM(J565:L565)*H564</f>
        <v>0</v>
      </c>
      <c r="Y565" s="253">
        <f>SUM(O565:Q565)*H564</f>
        <v>0</v>
      </c>
      <c r="Z565" s="253">
        <f>SUM(R565:T565)*H564</f>
        <v>0</v>
      </c>
      <c r="AA565" s="253">
        <f>SUM(U565:W565)*H564</f>
        <v>0</v>
      </c>
      <c r="AB565" s="254">
        <f t="shared" si="20"/>
        <v>0</v>
      </c>
      <c r="AC565" s="1076"/>
      <c r="AD565" s="595" t="s">
        <v>575</v>
      </c>
      <c r="AE565" s="861"/>
    </row>
    <row r="566" spans="1:31" ht="24.95" customHeight="1" x14ac:dyDescent="0.2">
      <c r="A566" s="838"/>
      <c r="B566" s="1086"/>
      <c r="C566" s="1078"/>
      <c r="D566" s="1078"/>
      <c r="E566" s="791"/>
      <c r="F566" s="791"/>
      <c r="G566" s="777" t="s">
        <v>837</v>
      </c>
      <c r="H566" s="779">
        <v>0.6</v>
      </c>
      <c r="I566" s="289" t="s">
        <v>600</v>
      </c>
      <c r="J566" s="464"/>
      <c r="K566" s="465"/>
      <c r="L566" s="466"/>
      <c r="M566" s="613"/>
      <c r="N566" s="613"/>
      <c r="O566" s="467"/>
      <c r="P566" s="465"/>
      <c r="Q566" s="466">
        <v>0.2</v>
      </c>
      <c r="R566" s="467"/>
      <c r="S566" s="465"/>
      <c r="T566" s="466">
        <v>0.4</v>
      </c>
      <c r="U566" s="467"/>
      <c r="V566" s="465"/>
      <c r="W566" s="468">
        <v>1</v>
      </c>
      <c r="X566" s="219">
        <f>SUM(J566:L566)*H566</f>
        <v>0</v>
      </c>
      <c r="Y566" s="220">
        <f>SUM(O566:Q566)*H566</f>
        <v>0.12</v>
      </c>
      <c r="Z566" s="220">
        <f>SUM(R566:T566)*H566</f>
        <v>0.24</v>
      </c>
      <c r="AA566" s="220">
        <f>SUM(U566:W566)*H566</f>
        <v>0.6</v>
      </c>
      <c r="AB566" s="221">
        <f t="shared" si="20"/>
        <v>0.6</v>
      </c>
      <c r="AC566" s="1076"/>
      <c r="AD566" s="595" t="s">
        <v>575</v>
      </c>
      <c r="AE566" s="861"/>
    </row>
    <row r="567" spans="1:31" ht="24.95" customHeight="1" thickBot="1" x14ac:dyDescent="0.25">
      <c r="A567" s="838"/>
      <c r="B567" s="1086"/>
      <c r="C567" s="1078"/>
      <c r="D567" s="1078"/>
      <c r="E567" s="791"/>
      <c r="F567" s="791"/>
      <c r="G567" s="789"/>
      <c r="H567" s="788"/>
      <c r="I567" s="255" t="s">
        <v>601</v>
      </c>
      <c r="J567" s="479"/>
      <c r="K567" s="480"/>
      <c r="L567" s="481"/>
      <c r="M567" s="631"/>
      <c r="N567" s="622" t="s">
        <v>1024</v>
      </c>
      <c r="O567" s="482"/>
      <c r="P567" s="480"/>
      <c r="Q567" s="481"/>
      <c r="R567" s="482"/>
      <c r="S567" s="480"/>
      <c r="T567" s="481"/>
      <c r="U567" s="482"/>
      <c r="V567" s="480"/>
      <c r="W567" s="483"/>
      <c r="X567" s="259">
        <f>SUM(J567:L567)*H566</f>
        <v>0</v>
      </c>
      <c r="Y567" s="260">
        <f>SUM(O567:Q567)*H566</f>
        <v>0</v>
      </c>
      <c r="Z567" s="260">
        <f>SUM(R567:T567)*H566</f>
        <v>0</v>
      </c>
      <c r="AA567" s="260">
        <f>SUM(U567:W567)*H566</f>
        <v>0</v>
      </c>
      <c r="AB567" s="261">
        <f t="shared" si="20"/>
        <v>0</v>
      </c>
      <c r="AC567" s="1076"/>
      <c r="AD567" s="595" t="s">
        <v>575</v>
      </c>
      <c r="AE567" s="881"/>
    </row>
    <row r="568" spans="1:31" ht="24.95" customHeight="1" x14ac:dyDescent="0.2">
      <c r="A568" s="838"/>
      <c r="B568" s="1086"/>
      <c r="C568" s="1077" t="s">
        <v>293</v>
      </c>
      <c r="D568" s="1077" t="s">
        <v>1026</v>
      </c>
      <c r="E568" s="790" t="s">
        <v>291</v>
      </c>
      <c r="F568" s="790" t="s">
        <v>200</v>
      </c>
      <c r="G568" s="792" t="s">
        <v>839</v>
      </c>
      <c r="H568" s="793">
        <v>0.2</v>
      </c>
      <c r="I568" s="226" t="s">
        <v>600</v>
      </c>
      <c r="J568" s="459"/>
      <c r="K568" s="460"/>
      <c r="L568" s="461"/>
      <c r="M568" s="612"/>
      <c r="N568" s="612"/>
      <c r="O568" s="462"/>
      <c r="P568" s="460"/>
      <c r="Q568" s="461">
        <v>0.05</v>
      </c>
      <c r="R568" s="462"/>
      <c r="S568" s="465"/>
      <c r="T568" s="466">
        <v>0.1</v>
      </c>
      <c r="U568" s="467"/>
      <c r="V568" s="465"/>
      <c r="W568" s="468">
        <v>1</v>
      </c>
      <c r="X568" s="219">
        <f>SUM(J568:L568)*H568</f>
        <v>0</v>
      </c>
      <c r="Y568" s="220">
        <f>SUM(O568:Q568)*H568</f>
        <v>1.0000000000000002E-2</v>
      </c>
      <c r="Z568" s="220">
        <f>SUM(R568:T568)*H568</f>
        <v>2.0000000000000004E-2</v>
      </c>
      <c r="AA568" s="220">
        <f>SUM(U568:W568)*H568</f>
        <v>0.2</v>
      </c>
      <c r="AB568" s="221">
        <f t="shared" ref="AB568:AB573" si="21">MAX(X568:AA568)</f>
        <v>0.2</v>
      </c>
      <c r="AC568" s="1076"/>
      <c r="AD568" s="595" t="s">
        <v>575</v>
      </c>
      <c r="AE568" s="861">
        <v>79</v>
      </c>
    </row>
    <row r="569" spans="1:31" ht="24.95" customHeight="1" x14ac:dyDescent="0.2">
      <c r="A569" s="838"/>
      <c r="B569" s="1086"/>
      <c r="C569" s="1078"/>
      <c r="D569" s="1078"/>
      <c r="E569" s="791"/>
      <c r="F569" s="791"/>
      <c r="G569" s="777"/>
      <c r="H569" s="779"/>
      <c r="I569" s="251" t="s">
        <v>601</v>
      </c>
      <c r="J569" s="474"/>
      <c r="K569" s="475"/>
      <c r="L569" s="476"/>
      <c r="M569" s="611"/>
      <c r="N569" s="611" t="s">
        <v>1024</v>
      </c>
      <c r="O569" s="477"/>
      <c r="P569" s="475"/>
      <c r="Q569" s="476"/>
      <c r="R569" s="477"/>
      <c r="S569" s="475"/>
      <c r="T569" s="476"/>
      <c r="U569" s="477"/>
      <c r="V569" s="475"/>
      <c r="W569" s="478"/>
      <c r="X569" s="252">
        <f>SUM(J569:L569)*H568</f>
        <v>0</v>
      </c>
      <c r="Y569" s="253">
        <f>SUM(O569:Q569)*H568</f>
        <v>0</v>
      </c>
      <c r="Z569" s="253">
        <f>SUM(R569:T569)*H568</f>
        <v>0</v>
      </c>
      <c r="AA569" s="253">
        <f>SUM(U569:W569)*H568</f>
        <v>0</v>
      </c>
      <c r="AB569" s="254">
        <f t="shared" si="21"/>
        <v>0</v>
      </c>
      <c r="AC569" s="1076"/>
      <c r="AD569" s="595" t="s">
        <v>575</v>
      </c>
      <c r="AE569" s="861"/>
    </row>
    <row r="570" spans="1:31" ht="24.95" customHeight="1" x14ac:dyDescent="0.2">
      <c r="A570" s="838"/>
      <c r="B570" s="1086"/>
      <c r="C570" s="1078"/>
      <c r="D570" s="1078"/>
      <c r="E570" s="791"/>
      <c r="F570" s="791"/>
      <c r="G570" s="777" t="s">
        <v>838</v>
      </c>
      <c r="H570" s="779">
        <v>0.2</v>
      </c>
      <c r="I570" s="289" t="s">
        <v>600</v>
      </c>
      <c r="J570" s="464"/>
      <c r="K570" s="465"/>
      <c r="L570" s="466"/>
      <c r="M570" s="613"/>
      <c r="N570" s="613"/>
      <c r="O570" s="467"/>
      <c r="P570" s="465"/>
      <c r="Q570" s="466">
        <v>0.05</v>
      </c>
      <c r="R570" s="467"/>
      <c r="S570" s="465"/>
      <c r="T570" s="466">
        <v>0.1</v>
      </c>
      <c r="U570" s="467"/>
      <c r="V570" s="465"/>
      <c r="W570" s="468">
        <v>1</v>
      </c>
      <c r="X570" s="219">
        <f>SUM(J570:L570)*H570</f>
        <v>0</v>
      </c>
      <c r="Y570" s="220">
        <f>SUM(O570:Q570)*H570</f>
        <v>1.0000000000000002E-2</v>
      </c>
      <c r="Z570" s="220">
        <f>SUM(R570:T570)*H570</f>
        <v>2.0000000000000004E-2</v>
      </c>
      <c r="AA570" s="220">
        <f>SUM(U570:W570)*H570</f>
        <v>0.2</v>
      </c>
      <c r="AB570" s="221">
        <f t="shared" si="21"/>
        <v>0.2</v>
      </c>
      <c r="AC570" s="1076"/>
      <c r="AD570" s="595" t="s">
        <v>575</v>
      </c>
      <c r="AE570" s="861"/>
    </row>
    <row r="571" spans="1:31" ht="24.95" customHeight="1" x14ac:dyDescent="0.2">
      <c r="A571" s="838"/>
      <c r="B571" s="1086"/>
      <c r="C571" s="1078"/>
      <c r="D571" s="1078"/>
      <c r="E571" s="791"/>
      <c r="F571" s="791"/>
      <c r="G571" s="777"/>
      <c r="H571" s="779"/>
      <c r="I571" s="251" t="s">
        <v>601</v>
      </c>
      <c r="J571" s="474"/>
      <c r="K571" s="475"/>
      <c r="L571" s="476"/>
      <c r="M571" s="611"/>
      <c r="N571" s="611" t="s">
        <v>1024</v>
      </c>
      <c r="O571" s="477"/>
      <c r="P571" s="475"/>
      <c r="Q571" s="476"/>
      <c r="R571" s="477"/>
      <c r="S571" s="475"/>
      <c r="T571" s="476"/>
      <c r="U571" s="477"/>
      <c r="V571" s="475"/>
      <c r="W571" s="478"/>
      <c r="X571" s="252">
        <f>SUM(J571:L571)*H570</f>
        <v>0</v>
      </c>
      <c r="Y571" s="253">
        <f>SUM(O571:Q571)*H570</f>
        <v>0</v>
      </c>
      <c r="Z571" s="253">
        <f>SUM(R571:T571)*H570</f>
        <v>0</v>
      </c>
      <c r="AA571" s="253">
        <f>SUM(U571:W571)*H570</f>
        <v>0</v>
      </c>
      <c r="AB571" s="254">
        <f t="shared" si="21"/>
        <v>0</v>
      </c>
      <c r="AC571" s="1076"/>
      <c r="AD571" s="595" t="s">
        <v>575</v>
      </c>
      <c r="AE571" s="861"/>
    </row>
    <row r="572" spans="1:31" ht="24.95" customHeight="1" x14ac:dyDescent="0.2">
      <c r="A572" s="838"/>
      <c r="B572" s="1086"/>
      <c r="C572" s="1078"/>
      <c r="D572" s="1078"/>
      <c r="E572" s="791"/>
      <c r="F572" s="791"/>
      <c r="G572" s="777" t="s">
        <v>840</v>
      </c>
      <c r="H572" s="779">
        <v>0.6</v>
      </c>
      <c r="I572" s="289" t="s">
        <v>600</v>
      </c>
      <c r="J572" s="464"/>
      <c r="K572" s="465"/>
      <c r="L572" s="466"/>
      <c r="M572" s="613"/>
      <c r="N572" s="613"/>
      <c r="O572" s="467"/>
      <c r="P572" s="465"/>
      <c r="Q572" s="466">
        <v>0.2</v>
      </c>
      <c r="R572" s="467"/>
      <c r="S572" s="465"/>
      <c r="T572" s="466">
        <v>0.4</v>
      </c>
      <c r="U572" s="467"/>
      <c r="V572" s="465"/>
      <c r="W572" s="468">
        <v>1</v>
      </c>
      <c r="X572" s="219">
        <f>SUM(J572:L572)*H572</f>
        <v>0</v>
      </c>
      <c r="Y572" s="220">
        <f>SUM(O572:Q572)*H572</f>
        <v>0.12</v>
      </c>
      <c r="Z572" s="220">
        <f>SUM(R572:T572)*H572</f>
        <v>0.24</v>
      </c>
      <c r="AA572" s="220">
        <f>SUM(U572:W572)*H572</f>
        <v>0.6</v>
      </c>
      <c r="AB572" s="221">
        <f t="shared" si="21"/>
        <v>0.6</v>
      </c>
      <c r="AC572" s="1076"/>
      <c r="AD572" s="595" t="s">
        <v>575</v>
      </c>
      <c r="AE572" s="861"/>
    </row>
    <row r="573" spans="1:31" ht="24.95" customHeight="1" thickBot="1" x14ac:dyDescent="0.25">
      <c r="A573" s="838"/>
      <c r="B573" s="1086"/>
      <c r="C573" s="1078"/>
      <c r="D573" s="1078"/>
      <c r="E573" s="791"/>
      <c r="F573" s="791"/>
      <c r="G573" s="789"/>
      <c r="H573" s="788"/>
      <c r="I573" s="255" t="s">
        <v>601</v>
      </c>
      <c r="J573" s="479"/>
      <c r="K573" s="480"/>
      <c r="L573" s="481"/>
      <c r="M573" s="631"/>
      <c r="N573" s="622" t="s">
        <v>1024</v>
      </c>
      <c r="O573" s="482"/>
      <c r="P573" s="480"/>
      <c r="Q573" s="481"/>
      <c r="R573" s="482"/>
      <c r="S573" s="480"/>
      <c r="T573" s="481"/>
      <c r="U573" s="482"/>
      <c r="V573" s="480"/>
      <c r="W573" s="483"/>
      <c r="X573" s="259">
        <f>SUM(J573:L573)*H572</f>
        <v>0</v>
      </c>
      <c r="Y573" s="260">
        <f>SUM(O573:Q573)*H572</f>
        <v>0</v>
      </c>
      <c r="Z573" s="260">
        <f>SUM(R573:T573)*H572</f>
        <v>0</v>
      </c>
      <c r="AA573" s="260">
        <f>SUM(U573:W573)*H572</f>
        <v>0</v>
      </c>
      <c r="AB573" s="261">
        <f t="shared" si="21"/>
        <v>0</v>
      </c>
      <c r="AC573" s="1076"/>
      <c r="AD573" s="595" t="s">
        <v>575</v>
      </c>
      <c r="AE573" s="881"/>
    </row>
    <row r="574" spans="1:31" ht="24.95" customHeight="1" x14ac:dyDescent="0.2">
      <c r="A574" s="838"/>
      <c r="B574" s="1086"/>
      <c r="C574" s="1077" t="s">
        <v>294</v>
      </c>
      <c r="D574" s="1077" t="s">
        <v>527</v>
      </c>
      <c r="E574" s="790" t="s">
        <v>469</v>
      </c>
      <c r="F574" s="790" t="s">
        <v>295</v>
      </c>
      <c r="G574" s="792" t="s">
        <v>841</v>
      </c>
      <c r="H574" s="793">
        <v>0.2</v>
      </c>
      <c r="I574" s="226" t="s">
        <v>600</v>
      </c>
      <c r="J574" s="459"/>
      <c r="K574" s="460"/>
      <c r="L574" s="461">
        <v>0.05</v>
      </c>
      <c r="M574" s="612"/>
      <c r="N574" s="612"/>
      <c r="O574" s="462"/>
      <c r="P574" s="460"/>
      <c r="Q574" s="461">
        <v>0.1</v>
      </c>
      <c r="R574" s="462"/>
      <c r="S574" s="465"/>
      <c r="T574" s="466">
        <v>0.15</v>
      </c>
      <c r="U574" s="467"/>
      <c r="V574" s="465"/>
      <c r="W574" s="468">
        <v>1</v>
      </c>
      <c r="X574" s="219">
        <f>SUM(J574:L574)*H574</f>
        <v>1.0000000000000002E-2</v>
      </c>
      <c r="Y574" s="220">
        <f>SUM(O574:Q574)*H574</f>
        <v>2.0000000000000004E-2</v>
      </c>
      <c r="Z574" s="220">
        <f>SUM(R574:T574)*H574</f>
        <v>0.03</v>
      </c>
      <c r="AA574" s="220">
        <f>SUM(U574:W574)*H574</f>
        <v>0.2</v>
      </c>
      <c r="AB574" s="221">
        <f t="shared" ref="AB574:AB585" si="22">MAX(X574:AA574)</f>
        <v>0.2</v>
      </c>
      <c r="AC574" s="1076"/>
      <c r="AD574" s="595" t="s">
        <v>575</v>
      </c>
      <c r="AE574" s="861">
        <v>80</v>
      </c>
    </row>
    <row r="575" spans="1:31" ht="24.95" customHeight="1" x14ac:dyDescent="0.2">
      <c r="A575" s="838"/>
      <c r="B575" s="1086"/>
      <c r="C575" s="1078"/>
      <c r="D575" s="1078"/>
      <c r="E575" s="791"/>
      <c r="F575" s="791"/>
      <c r="G575" s="777"/>
      <c r="H575" s="779"/>
      <c r="I575" s="251" t="s">
        <v>601</v>
      </c>
      <c r="J575" s="474"/>
      <c r="K575" s="475"/>
      <c r="L575" s="476">
        <v>0.05</v>
      </c>
      <c r="M575" s="611"/>
      <c r="N575" s="611">
        <f>H574*L575</f>
        <v>1.0000000000000002E-2</v>
      </c>
      <c r="O575" s="477"/>
      <c r="P575" s="475"/>
      <c r="Q575" s="476"/>
      <c r="R575" s="477"/>
      <c r="S575" s="475"/>
      <c r="T575" s="476"/>
      <c r="U575" s="477"/>
      <c r="V575" s="475"/>
      <c r="W575" s="478"/>
      <c r="X575" s="252">
        <f>SUM(J575:L575)*H574</f>
        <v>1.0000000000000002E-2</v>
      </c>
      <c r="Y575" s="253">
        <f>SUM(O575:Q575)*H574</f>
        <v>0</v>
      </c>
      <c r="Z575" s="253">
        <f>SUM(R575:T575)*H574</f>
        <v>0</v>
      </c>
      <c r="AA575" s="253">
        <f>SUM(U575:W575)*H574</f>
        <v>0</v>
      </c>
      <c r="AB575" s="254">
        <f t="shared" si="22"/>
        <v>1.0000000000000002E-2</v>
      </c>
      <c r="AC575" s="1076"/>
      <c r="AD575" s="595" t="s">
        <v>575</v>
      </c>
      <c r="AE575" s="861"/>
    </row>
    <row r="576" spans="1:31" ht="24.95" customHeight="1" x14ac:dyDescent="0.2">
      <c r="A576" s="838"/>
      <c r="B576" s="1086"/>
      <c r="C576" s="1078"/>
      <c r="D576" s="1078"/>
      <c r="E576" s="791"/>
      <c r="F576" s="791"/>
      <c r="G576" s="777" t="s">
        <v>842</v>
      </c>
      <c r="H576" s="779">
        <v>0.25</v>
      </c>
      <c r="I576" s="289" t="s">
        <v>600</v>
      </c>
      <c r="J576" s="464"/>
      <c r="K576" s="465"/>
      <c r="L576" s="466">
        <v>0.05</v>
      </c>
      <c r="M576" s="613"/>
      <c r="N576" s="613"/>
      <c r="O576" s="467"/>
      <c r="P576" s="465"/>
      <c r="Q576" s="466">
        <v>0.1</v>
      </c>
      <c r="R576" s="467"/>
      <c r="S576" s="465"/>
      <c r="T576" s="466">
        <v>0.15</v>
      </c>
      <c r="U576" s="467"/>
      <c r="V576" s="465"/>
      <c r="W576" s="468">
        <v>1</v>
      </c>
      <c r="X576" s="219">
        <f>SUM(J576:L576)*H576</f>
        <v>1.2500000000000001E-2</v>
      </c>
      <c r="Y576" s="220">
        <f>SUM(O576:Q576)*H576</f>
        <v>2.5000000000000001E-2</v>
      </c>
      <c r="Z576" s="220">
        <f>SUM(R576:T576)*H576</f>
        <v>3.7499999999999999E-2</v>
      </c>
      <c r="AA576" s="220">
        <f>SUM(U576:W576)*H576</f>
        <v>0.25</v>
      </c>
      <c r="AB576" s="221">
        <f t="shared" si="22"/>
        <v>0.25</v>
      </c>
      <c r="AC576" s="1076"/>
      <c r="AD576" s="595" t="s">
        <v>575</v>
      </c>
      <c r="AE576" s="861"/>
    </row>
    <row r="577" spans="1:31" ht="24.95" customHeight="1" x14ac:dyDescent="0.2">
      <c r="A577" s="838"/>
      <c r="B577" s="1086"/>
      <c r="C577" s="1078"/>
      <c r="D577" s="1078"/>
      <c r="E577" s="791"/>
      <c r="F577" s="791"/>
      <c r="G577" s="777"/>
      <c r="H577" s="779"/>
      <c r="I577" s="251" t="s">
        <v>601</v>
      </c>
      <c r="J577" s="474"/>
      <c r="K577" s="475"/>
      <c r="L577" s="476">
        <v>0.05</v>
      </c>
      <c r="M577" s="611"/>
      <c r="N577" s="611">
        <f>H576*L577</f>
        <v>1.2500000000000001E-2</v>
      </c>
      <c r="O577" s="477"/>
      <c r="P577" s="475"/>
      <c r="Q577" s="476"/>
      <c r="R577" s="477"/>
      <c r="S577" s="475"/>
      <c r="T577" s="476"/>
      <c r="U577" s="477"/>
      <c r="V577" s="475"/>
      <c r="W577" s="478"/>
      <c r="X577" s="252">
        <f>SUM(J577:L577)*H576</f>
        <v>1.2500000000000001E-2</v>
      </c>
      <c r="Y577" s="253">
        <f>SUM(O577:Q577)*H576</f>
        <v>0</v>
      </c>
      <c r="Z577" s="253">
        <f>SUM(R577:T577)*H576</f>
        <v>0</v>
      </c>
      <c r="AA577" s="253">
        <f>SUM(U577:W577)*H576</f>
        <v>0</v>
      </c>
      <c r="AB577" s="254">
        <f t="shared" si="22"/>
        <v>1.2500000000000001E-2</v>
      </c>
      <c r="AC577" s="1076"/>
      <c r="AD577" s="595" t="s">
        <v>575</v>
      </c>
      <c r="AE577" s="861"/>
    </row>
    <row r="578" spans="1:31" ht="24.95" customHeight="1" x14ac:dyDescent="0.2">
      <c r="A578" s="838"/>
      <c r="B578" s="1086"/>
      <c r="C578" s="1078"/>
      <c r="D578" s="1078"/>
      <c r="E578" s="791"/>
      <c r="F578" s="791"/>
      <c r="G578" s="777" t="s">
        <v>843</v>
      </c>
      <c r="H578" s="779">
        <v>0.5</v>
      </c>
      <c r="I578" s="289" t="s">
        <v>600</v>
      </c>
      <c r="J578" s="464"/>
      <c r="K578" s="465"/>
      <c r="L578" s="466"/>
      <c r="M578" s="613"/>
      <c r="N578" s="613"/>
      <c r="O578" s="467"/>
      <c r="P578" s="465"/>
      <c r="Q578" s="466">
        <v>0.1</v>
      </c>
      <c r="R578" s="467"/>
      <c r="S578" s="465"/>
      <c r="T578" s="466">
        <v>0.2</v>
      </c>
      <c r="U578" s="467"/>
      <c r="V578" s="465"/>
      <c r="W578" s="468">
        <v>1</v>
      </c>
      <c r="X578" s="219">
        <f>SUM(J578:L578)*H578</f>
        <v>0</v>
      </c>
      <c r="Y578" s="220">
        <f>SUM(O578:Q578)*H578</f>
        <v>0.05</v>
      </c>
      <c r="Z578" s="220">
        <f>SUM(R578:T578)*H578</f>
        <v>0.1</v>
      </c>
      <c r="AA578" s="220">
        <f>SUM(U578:W578)*H578</f>
        <v>0.5</v>
      </c>
      <c r="AB578" s="221">
        <f t="shared" si="22"/>
        <v>0.5</v>
      </c>
      <c r="AC578" s="1076"/>
      <c r="AD578" s="595" t="s">
        <v>575</v>
      </c>
      <c r="AE578" s="861"/>
    </row>
    <row r="579" spans="1:31" ht="24.95" customHeight="1" thickBot="1" x14ac:dyDescent="0.25">
      <c r="A579" s="838"/>
      <c r="B579" s="1086"/>
      <c r="C579" s="1078"/>
      <c r="D579" s="1078"/>
      <c r="E579" s="791"/>
      <c r="F579" s="791"/>
      <c r="G579" s="777"/>
      <c r="H579" s="788"/>
      <c r="I579" s="255" t="s">
        <v>601</v>
      </c>
      <c r="J579" s="479"/>
      <c r="K579" s="480"/>
      <c r="L579" s="481"/>
      <c r="M579" s="631"/>
      <c r="N579" s="622" t="s">
        <v>1024</v>
      </c>
      <c r="O579" s="482"/>
      <c r="P579" s="480"/>
      <c r="Q579" s="481"/>
      <c r="R579" s="482"/>
      <c r="S579" s="480"/>
      <c r="T579" s="481"/>
      <c r="U579" s="482"/>
      <c r="V579" s="480"/>
      <c r="W579" s="483"/>
      <c r="X579" s="259">
        <f>SUM(J579:L579)*H578</f>
        <v>0</v>
      </c>
      <c r="Y579" s="260">
        <f>SUM(O579:Q579)*H578</f>
        <v>0</v>
      </c>
      <c r="Z579" s="260">
        <f>SUM(R579:T579)*H578</f>
        <v>0</v>
      </c>
      <c r="AA579" s="260">
        <f>SUM(U579:W579)*H578</f>
        <v>0</v>
      </c>
      <c r="AB579" s="261">
        <f t="shared" si="22"/>
        <v>0</v>
      </c>
      <c r="AC579" s="1076"/>
      <c r="AD579" s="595" t="s">
        <v>575</v>
      </c>
      <c r="AE579" s="881"/>
    </row>
    <row r="580" spans="1:31" ht="24.95" customHeight="1" x14ac:dyDescent="0.2">
      <c r="A580" s="838"/>
      <c r="B580" s="1086"/>
      <c r="C580" s="1077" t="s">
        <v>296</v>
      </c>
      <c r="D580" s="1077" t="s">
        <v>528</v>
      </c>
      <c r="E580" s="790" t="s">
        <v>529</v>
      </c>
      <c r="F580" s="790" t="s">
        <v>471</v>
      </c>
      <c r="G580" s="1072" t="s">
        <v>844</v>
      </c>
      <c r="H580" s="793">
        <v>0.2</v>
      </c>
      <c r="I580" s="226" t="s">
        <v>600</v>
      </c>
      <c r="J580" s="459"/>
      <c r="K580" s="460"/>
      <c r="L580" s="461"/>
      <c r="M580" s="612"/>
      <c r="N580" s="612"/>
      <c r="O580" s="462"/>
      <c r="P580" s="460"/>
      <c r="Q580" s="461">
        <v>0.05</v>
      </c>
      <c r="R580" s="462"/>
      <c r="S580" s="465"/>
      <c r="T580" s="466">
        <v>0.1</v>
      </c>
      <c r="U580" s="467"/>
      <c r="V580" s="465"/>
      <c r="W580" s="468">
        <v>1</v>
      </c>
      <c r="X580" s="219">
        <f>SUM(J580:L580)*H580</f>
        <v>0</v>
      </c>
      <c r="Y580" s="220">
        <f>SUM(O580:Q580)*H580</f>
        <v>1.0000000000000002E-2</v>
      </c>
      <c r="Z580" s="220">
        <f>SUM(R580:T580)*H580</f>
        <v>2.0000000000000004E-2</v>
      </c>
      <c r="AA580" s="220">
        <f>SUM(U580:W580)*H580</f>
        <v>0.2</v>
      </c>
      <c r="AB580" s="221">
        <f t="shared" si="22"/>
        <v>0.2</v>
      </c>
      <c r="AC580" s="1076"/>
      <c r="AD580" s="595" t="s">
        <v>575</v>
      </c>
      <c r="AE580" s="861">
        <v>81</v>
      </c>
    </row>
    <row r="581" spans="1:31" ht="24.95" customHeight="1" x14ac:dyDescent="0.2">
      <c r="A581" s="838"/>
      <c r="B581" s="1086"/>
      <c r="C581" s="1078"/>
      <c r="D581" s="1078"/>
      <c r="E581" s="791"/>
      <c r="F581" s="791"/>
      <c r="G581" s="777"/>
      <c r="H581" s="779"/>
      <c r="I581" s="251" t="s">
        <v>601</v>
      </c>
      <c r="J581" s="474"/>
      <c r="K581" s="475"/>
      <c r="L581" s="476"/>
      <c r="M581" s="611"/>
      <c r="N581" s="611" t="s">
        <v>1024</v>
      </c>
      <c r="O581" s="477"/>
      <c r="P581" s="475"/>
      <c r="Q581" s="476"/>
      <c r="R581" s="477"/>
      <c r="S581" s="475"/>
      <c r="T581" s="476"/>
      <c r="U581" s="477"/>
      <c r="V581" s="475"/>
      <c r="W581" s="478"/>
      <c r="X581" s="252">
        <f>SUM(J581:L581)*H580</f>
        <v>0</v>
      </c>
      <c r="Y581" s="253">
        <f>SUM(O581:Q581)*H580</f>
        <v>0</v>
      </c>
      <c r="Z581" s="253">
        <f>SUM(R581:T581)*H580</f>
        <v>0</v>
      </c>
      <c r="AA581" s="253">
        <f>SUM(U581:W581)*H580</f>
        <v>0</v>
      </c>
      <c r="AB581" s="254">
        <f t="shared" si="22"/>
        <v>0</v>
      </c>
      <c r="AC581" s="1076"/>
      <c r="AD581" s="595" t="s">
        <v>575</v>
      </c>
      <c r="AE581" s="861"/>
    </row>
    <row r="582" spans="1:31" ht="24.95" customHeight="1" x14ac:dyDescent="0.2">
      <c r="A582" s="838"/>
      <c r="B582" s="1086"/>
      <c r="C582" s="1078"/>
      <c r="D582" s="1078"/>
      <c r="E582" s="791"/>
      <c r="F582" s="791"/>
      <c r="G582" s="777" t="s">
        <v>845</v>
      </c>
      <c r="H582" s="779">
        <v>0.2</v>
      </c>
      <c r="I582" s="289" t="s">
        <v>600</v>
      </c>
      <c r="J582" s="464"/>
      <c r="K582" s="465"/>
      <c r="L582" s="466"/>
      <c r="M582" s="613"/>
      <c r="N582" s="613"/>
      <c r="O582" s="467"/>
      <c r="P582" s="465"/>
      <c r="Q582" s="466">
        <v>0.05</v>
      </c>
      <c r="R582" s="467"/>
      <c r="S582" s="465"/>
      <c r="T582" s="466">
        <v>0.1</v>
      </c>
      <c r="U582" s="467"/>
      <c r="V582" s="465"/>
      <c r="W582" s="468">
        <v>1</v>
      </c>
      <c r="X582" s="219">
        <f>SUM(J582:L582)*H582</f>
        <v>0</v>
      </c>
      <c r="Y582" s="220">
        <f>SUM(O582:Q582)*H582</f>
        <v>1.0000000000000002E-2</v>
      </c>
      <c r="Z582" s="220">
        <f>SUM(R582:T582)*H582</f>
        <v>2.0000000000000004E-2</v>
      </c>
      <c r="AA582" s="220">
        <f>SUM(U582:W582)*H582</f>
        <v>0.2</v>
      </c>
      <c r="AB582" s="221">
        <f t="shared" si="22"/>
        <v>0.2</v>
      </c>
      <c r="AC582" s="1076"/>
      <c r="AD582" s="595" t="s">
        <v>575</v>
      </c>
      <c r="AE582" s="861"/>
    </row>
    <row r="583" spans="1:31" ht="24.95" customHeight="1" x14ac:dyDescent="0.2">
      <c r="A583" s="838"/>
      <c r="B583" s="1086"/>
      <c r="C583" s="1078"/>
      <c r="D583" s="1078"/>
      <c r="E583" s="791"/>
      <c r="F583" s="791"/>
      <c r="G583" s="777"/>
      <c r="H583" s="779"/>
      <c r="I583" s="251" t="s">
        <v>601</v>
      </c>
      <c r="J583" s="474"/>
      <c r="K583" s="475"/>
      <c r="L583" s="476"/>
      <c r="M583" s="611"/>
      <c r="N583" s="611" t="s">
        <v>1024</v>
      </c>
      <c r="O583" s="477"/>
      <c r="P583" s="475"/>
      <c r="Q583" s="476"/>
      <c r="R583" s="477"/>
      <c r="S583" s="475"/>
      <c r="T583" s="476"/>
      <c r="U583" s="477"/>
      <c r="V583" s="475"/>
      <c r="W583" s="478"/>
      <c r="X583" s="252">
        <f>SUM(J583:L583)*H582</f>
        <v>0</v>
      </c>
      <c r="Y583" s="253">
        <f>SUM(O583:Q583)*H582</f>
        <v>0</v>
      </c>
      <c r="Z583" s="253">
        <f>SUM(R583:T583)*H582</f>
        <v>0</v>
      </c>
      <c r="AA583" s="253">
        <f>SUM(U583:W583)*H582</f>
        <v>0</v>
      </c>
      <c r="AB583" s="254">
        <f t="shared" si="22"/>
        <v>0</v>
      </c>
      <c r="AC583" s="1076"/>
      <c r="AD583" s="595" t="s">
        <v>575</v>
      </c>
      <c r="AE583" s="861"/>
    </row>
    <row r="584" spans="1:31" ht="24.95" customHeight="1" x14ac:dyDescent="0.2">
      <c r="A584" s="838"/>
      <c r="B584" s="1086"/>
      <c r="C584" s="1078"/>
      <c r="D584" s="1078"/>
      <c r="E584" s="791"/>
      <c r="F584" s="791"/>
      <c r="G584" s="777" t="s">
        <v>843</v>
      </c>
      <c r="H584" s="779">
        <v>0.6</v>
      </c>
      <c r="I584" s="289" t="s">
        <v>600</v>
      </c>
      <c r="J584" s="464"/>
      <c r="K584" s="465"/>
      <c r="L584" s="466"/>
      <c r="M584" s="613"/>
      <c r="N584" s="613"/>
      <c r="O584" s="467"/>
      <c r="P584" s="465"/>
      <c r="Q584" s="466">
        <v>0.2</v>
      </c>
      <c r="R584" s="467"/>
      <c r="S584" s="465"/>
      <c r="T584" s="466">
        <v>0.4</v>
      </c>
      <c r="U584" s="467"/>
      <c r="V584" s="465"/>
      <c r="W584" s="468">
        <v>1</v>
      </c>
      <c r="X584" s="219">
        <f>SUM(J584:L584)*H584</f>
        <v>0</v>
      </c>
      <c r="Y584" s="220">
        <f>SUM(O584:Q584)*H584</f>
        <v>0.12</v>
      </c>
      <c r="Z584" s="220">
        <f>SUM(R584:T584)*H584</f>
        <v>0.24</v>
      </c>
      <c r="AA584" s="220">
        <f>SUM(U584:W584)*H584</f>
        <v>0.6</v>
      </c>
      <c r="AB584" s="221">
        <f t="shared" si="22"/>
        <v>0.6</v>
      </c>
      <c r="AC584" s="1076"/>
      <c r="AD584" s="595" t="s">
        <v>575</v>
      </c>
      <c r="AE584" s="861"/>
    </row>
    <row r="585" spans="1:31" ht="24.95" customHeight="1" thickBot="1" x14ac:dyDescent="0.25">
      <c r="A585" s="838"/>
      <c r="B585" s="1086"/>
      <c r="C585" s="1078"/>
      <c r="D585" s="1078"/>
      <c r="E585" s="791"/>
      <c r="F585" s="791"/>
      <c r="G585" s="789"/>
      <c r="H585" s="788"/>
      <c r="I585" s="255" t="s">
        <v>601</v>
      </c>
      <c r="J585" s="479"/>
      <c r="K585" s="480"/>
      <c r="L585" s="481"/>
      <c r="M585" s="631"/>
      <c r="N585" s="622" t="s">
        <v>1024</v>
      </c>
      <c r="O585" s="482"/>
      <c r="P585" s="480"/>
      <c r="Q585" s="481"/>
      <c r="R585" s="482"/>
      <c r="S585" s="480"/>
      <c r="T585" s="481"/>
      <c r="U585" s="482"/>
      <c r="V585" s="480"/>
      <c r="W585" s="483"/>
      <c r="X585" s="259">
        <f>SUM(J585:L585)*H584</f>
        <v>0</v>
      </c>
      <c r="Y585" s="260">
        <f>SUM(O585:Q585)*H584</f>
        <v>0</v>
      </c>
      <c r="Z585" s="260">
        <f>SUM(R585:T585)*H584</f>
        <v>0</v>
      </c>
      <c r="AA585" s="260">
        <f>SUM(U585:W585)*H584</f>
        <v>0</v>
      </c>
      <c r="AB585" s="261">
        <f t="shared" si="22"/>
        <v>0</v>
      </c>
      <c r="AC585" s="1076"/>
      <c r="AD585" s="595" t="s">
        <v>575</v>
      </c>
      <c r="AE585" s="881"/>
    </row>
    <row r="586" spans="1:31" ht="24.95" customHeight="1" x14ac:dyDescent="0.2">
      <c r="A586" s="838"/>
      <c r="B586" s="1086"/>
      <c r="C586" s="1077" t="s">
        <v>297</v>
      </c>
      <c r="D586" s="1077" t="s">
        <v>178</v>
      </c>
      <c r="E586" s="790" t="s">
        <v>179</v>
      </c>
      <c r="F586" s="790" t="s">
        <v>180</v>
      </c>
      <c r="G586" s="792" t="s">
        <v>847</v>
      </c>
      <c r="H586" s="793">
        <v>0.2</v>
      </c>
      <c r="I586" s="226" t="s">
        <v>600</v>
      </c>
      <c r="J586" s="459"/>
      <c r="K586" s="460"/>
      <c r="L586" s="461"/>
      <c r="M586" s="612"/>
      <c r="N586" s="612"/>
      <c r="O586" s="462"/>
      <c r="P586" s="460"/>
      <c r="Q586" s="461">
        <v>0.05</v>
      </c>
      <c r="R586" s="462"/>
      <c r="S586" s="460"/>
      <c r="T586" s="461">
        <v>0.1</v>
      </c>
      <c r="U586" s="462"/>
      <c r="V586" s="460"/>
      <c r="W586" s="463">
        <v>1</v>
      </c>
      <c r="X586" s="216">
        <f>SUM(J586:L586)*H586</f>
        <v>0</v>
      </c>
      <c r="Y586" s="217">
        <f>SUM(O586:Q586)*H586</f>
        <v>1.0000000000000002E-2</v>
      </c>
      <c r="Z586" s="217">
        <f>SUM(R586:T586)*H586</f>
        <v>2.0000000000000004E-2</v>
      </c>
      <c r="AA586" s="217">
        <f>SUM(U586:W586)*H586</f>
        <v>0.2</v>
      </c>
      <c r="AB586" s="218">
        <f t="shared" si="18"/>
        <v>0.2</v>
      </c>
      <c r="AC586" s="1076"/>
      <c r="AD586" s="595" t="s">
        <v>575</v>
      </c>
      <c r="AE586" s="861">
        <v>82</v>
      </c>
    </row>
    <row r="587" spans="1:31" ht="24.95" customHeight="1" x14ac:dyDescent="0.2">
      <c r="A587" s="838"/>
      <c r="B587" s="1086"/>
      <c r="C587" s="1078"/>
      <c r="D587" s="1078"/>
      <c r="E587" s="791"/>
      <c r="F587" s="791"/>
      <c r="G587" s="777"/>
      <c r="H587" s="779"/>
      <c r="I587" s="251" t="s">
        <v>601</v>
      </c>
      <c r="J587" s="474"/>
      <c r="K587" s="475"/>
      <c r="L587" s="476"/>
      <c r="M587" s="611"/>
      <c r="N587" s="611" t="s">
        <v>1024</v>
      </c>
      <c r="O587" s="477"/>
      <c r="P587" s="475"/>
      <c r="Q587" s="476"/>
      <c r="R587" s="477"/>
      <c r="S587" s="475"/>
      <c r="T587" s="476"/>
      <c r="U587" s="477"/>
      <c r="V587" s="475"/>
      <c r="W587" s="478"/>
      <c r="X587" s="252">
        <f>SUM(J587:L587)*H586</f>
        <v>0</v>
      </c>
      <c r="Y587" s="253">
        <f>SUM(O587:Q587)*H586</f>
        <v>0</v>
      </c>
      <c r="Z587" s="253">
        <f>SUM(R587:T587)*H586</f>
        <v>0</v>
      </c>
      <c r="AA587" s="253">
        <f>SUM(U587:W587)*H586</f>
        <v>0</v>
      </c>
      <c r="AB587" s="254">
        <f t="shared" si="18"/>
        <v>0</v>
      </c>
      <c r="AC587" s="1076"/>
      <c r="AD587" s="595" t="s">
        <v>575</v>
      </c>
      <c r="AE587" s="861"/>
    </row>
    <row r="588" spans="1:31" ht="24.95" customHeight="1" x14ac:dyDescent="0.2">
      <c r="A588" s="838"/>
      <c r="B588" s="1086"/>
      <c r="C588" s="1078"/>
      <c r="D588" s="1078"/>
      <c r="E588" s="791"/>
      <c r="F588" s="791"/>
      <c r="G588" s="777" t="s">
        <v>848</v>
      </c>
      <c r="H588" s="779">
        <v>0.2</v>
      </c>
      <c r="I588" s="227" t="s">
        <v>600</v>
      </c>
      <c r="J588" s="464"/>
      <c r="K588" s="465"/>
      <c r="L588" s="466"/>
      <c r="M588" s="613"/>
      <c r="N588" s="613"/>
      <c r="O588" s="467"/>
      <c r="P588" s="465"/>
      <c r="Q588" s="466">
        <v>0.05</v>
      </c>
      <c r="R588" s="467"/>
      <c r="S588" s="465"/>
      <c r="T588" s="466">
        <v>0.1</v>
      </c>
      <c r="U588" s="467"/>
      <c r="V588" s="465"/>
      <c r="W588" s="468">
        <v>1</v>
      </c>
      <c r="X588" s="219">
        <f>SUM(J588:L588)*H588</f>
        <v>0</v>
      </c>
      <c r="Y588" s="220">
        <f>SUM(O588:Q588)*H588</f>
        <v>1.0000000000000002E-2</v>
      </c>
      <c r="Z588" s="220">
        <f>SUM(R588:T588)*H588</f>
        <v>2.0000000000000004E-2</v>
      </c>
      <c r="AA588" s="220">
        <f>SUM(U588:W588)*H588</f>
        <v>0.2</v>
      </c>
      <c r="AB588" s="221">
        <f t="shared" si="18"/>
        <v>0.2</v>
      </c>
      <c r="AC588" s="1076"/>
      <c r="AD588" s="595" t="s">
        <v>575</v>
      </c>
      <c r="AE588" s="861"/>
    </row>
    <row r="589" spans="1:31" ht="24.95" customHeight="1" x14ac:dyDescent="0.2">
      <c r="A589" s="838"/>
      <c r="B589" s="1086"/>
      <c r="C589" s="1078"/>
      <c r="D589" s="1078"/>
      <c r="E589" s="791"/>
      <c r="F589" s="791"/>
      <c r="G589" s="777"/>
      <c r="H589" s="779"/>
      <c r="I589" s="251" t="s">
        <v>601</v>
      </c>
      <c r="J589" s="474"/>
      <c r="K589" s="475"/>
      <c r="L589" s="476"/>
      <c r="M589" s="611"/>
      <c r="N589" s="611" t="s">
        <v>1024</v>
      </c>
      <c r="O589" s="477"/>
      <c r="P589" s="475"/>
      <c r="Q589" s="476"/>
      <c r="R589" s="477"/>
      <c r="S589" s="475"/>
      <c r="T589" s="476"/>
      <c r="U589" s="477"/>
      <c r="V589" s="475"/>
      <c r="W589" s="478"/>
      <c r="X589" s="252">
        <f>SUM(J589:L589)*H588</f>
        <v>0</v>
      </c>
      <c r="Y589" s="253">
        <f>SUM(O589:Q589)*H588</f>
        <v>0</v>
      </c>
      <c r="Z589" s="253">
        <f>SUM(R589:T589)*H588</f>
        <v>0</v>
      </c>
      <c r="AA589" s="253">
        <f>SUM(U589:W589)*H588</f>
        <v>0</v>
      </c>
      <c r="AB589" s="254">
        <f t="shared" si="18"/>
        <v>0</v>
      </c>
      <c r="AC589" s="1076"/>
      <c r="AD589" s="595" t="s">
        <v>575</v>
      </c>
      <c r="AE589" s="861"/>
    </row>
    <row r="590" spans="1:31" ht="24.95" customHeight="1" x14ac:dyDescent="0.2">
      <c r="A590" s="838"/>
      <c r="B590" s="1086"/>
      <c r="C590" s="1078"/>
      <c r="D590" s="1078"/>
      <c r="E590" s="791"/>
      <c r="F590" s="791"/>
      <c r="G590" s="777" t="s">
        <v>849</v>
      </c>
      <c r="H590" s="779">
        <v>0.3</v>
      </c>
      <c r="I590" s="227" t="s">
        <v>600</v>
      </c>
      <c r="J590" s="464"/>
      <c r="K590" s="465"/>
      <c r="L590" s="466"/>
      <c r="M590" s="613"/>
      <c r="N590" s="613"/>
      <c r="O590" s="467"/>
      <c r="P590" s="465"/>
      <c r="Q590" s="466">
        <v>0.05</v>
      </c>
      <c r="R590" s="467"/>
      <c r="S590" s="465"/>
      <c r="T590" s="466">
        <v>0.15</v>
      </c>
      <c r="U590" s="467"/>
      <c r="V590" s="465"/>
      <c r="W590" s="468">
        <v>1</v>
      </c>
      <c r="X590" s="219">
        <f>SUM(J590:L590)*H590</f>
        <v>0</v>
      </c>
      <c r="Y590" s="220">
        <f>SUM(O590:Q590)*H590</f>
        <v>1.4999999999999999E-2</v>
      </c>
      <c r="Z590" s="220">
        <f>SUM(R590:T590)*H590</f>
        <v>4.4999999999999998E-2</v>
      </c>
      <c r="AA590" s="220">
        <f>SUM(U590:W590)*H590</f>
        <v>0.3</v>
      </c>
      <c r="AB590" s="221">
        <f t="shared" si="18"/>
        <v>0.3</v>
      </c>
      <c r="AC590" s="1076"/>
      <c r="AD590" s="595" t="s">
        <v>575</v>
      </c>
      <c r="AE590" s="861"/>
    </row>
    <row r="591" spans="1:31" ht="24.95" customHeight="1" x14ac:dyDescent="0.2">
      <c r="A591" s="838"/>
      <c r="B591" s="1086"/>
      <c r="C591" s="1078"/>
      <c r="D591" s="1078"/>
      <c r="E591" s="791"/>
      <c r="F591" s="791"/>
      <c r="G591" s="777"/>
      <c r="H591" s="779"/>
      <c r="I591" s="251" t="s">
        <v>601</v>
      </c>
      <c r="J591" s="474"/>
      <c r="K591" s="475"/>
      <c r="L591" s="476"/>
      <c r="M591" s="637"/>
      <c r="N591" s="611" t="s">
        <v>1024</v>
      </c>
      <c r="O591" s="477"/>
      <c r="P591" s="475"/>
      <c r="Q591" s="476"/>
      <c r="R591" s="477"/>
      <c r="S591" s="475"/>
      <c r="T591" s="476"/>
      <c r="U591" s="477"/>
      <c r="V591" s="475"/>
      <c r="W591" s="478"/>
      <c r="X591" s="252">
        <f>SUM(J591:L591)*H590</f>
        <v>0</v>
      </c>
      <c r="Y591" s="253">
        <f>SUM(O591:Q591)*H590</f>
        <v>0</v>
      </c>
      <c r="Z591" s="253">
        <f>SUM(R591:T591)*H590</f>
        <v>0</v>
      </c>
      <c r="AA591" s="253">
        <f>SUM(U591:W591)*H590</f>
        <v>0</v>
      </c>
      <c r="AB591" s="254">
        <f t="shared" ref="AB591:AB641" si="23">MAX(X591:AA591)</f>
        <v>0</v>
      </c>
      <c r="AC591" s="1076"/>
      <c r="AD591" s="595" t="s">
        <v>575</v>
      </c>
      <c r="AE591" s="861"/>
    </row>
    <row r="592" spans="1:31" ht="24.95" customHeight="1" x14ac:dyDescent="0.2">
      <c r="A592" s="838"/>
      <c r="B592" s="1086"/>
      <c r="C592" s="1078"/>
      <c r="D592" s="1078"/>
      <c r="E592" s="791"/>
      <c r="F592" s="791"/>
      <c r="G592" s="777" t="s">
        <v>850</v>
      </c>
      <c r="H592" s="779">
        <v>0.3</v>
      </c>
      <c r="I592" s="227" t="s">
        <v>600</v>
      </c>
      <c r="J592" s="464"/>
      <c r="K592" s="465"/>
      <c r="L592" s="466"/>
      <c r="M592" s="613"/>
      <c r="N592" s="613"/>
      <c r="O592" s="467"/>
      <c r="P592" s="465"/>
      <c r="Q592" s="466">
        <v>0.05</v>
      </c>
      <c r="R592" s="467"/>
      <c r="S592" s="465"/>
      <c r="T592" s="466">
        <v>0.15</v>
      </c>
      <c r="U592" s="467"/>
      <c r="V592" s="465"/>
      <c r="W592" s="468">
        <v>1</v>
      </c>
      <c r="X592" s="219">
        <f>SUM(J592:L592)*H592</f>
        <v>0</v>
      </c>
      <c r="Y592" s="220">
        <f>SUM(O592:Q592)*H592</f>
        <v>1.4999999999999999E-2</v>
      </c>
      <c r="Z592" s="220">
        <f>SUM(R592:T592)*H592</f>
        <v>4.4999999999999998E-2</v>
      </c>
      <c r="AA592" s="220">
        <f>SUM(U592:W592)*H592</f>
        <v>0.3</v>
      </c>
      <c r="AB592" s="221">
        <f t="shared" si="23"/>
        <v>0.3</v>
      </c>
      <c r="AC592" s="1076"/>
      <c r="AD592" s="595" t="s">
        <v>575</v>
      </c>
      <c r="AE592" s="861"/>
    </row>
    <row r="593" spans="1:31" ht="24.95" customHeight="1" thickBot="1" x14ac:dyDescent="0.25">
      <c r="A593" s="838"/>
      <c r="B593" s="1086"/>
      <c r="C593" s="1078"/>
      <c r="D593" s="1078"/>
      <c r="E593" s="791"/>
      <c r="F593" s="794"/>
      <c r="G593" s="789"/>
      <c r="H593" s="788"/>
      <c r="I593" s="255" t="s">
        <v>601</v>
      </c>
      <c r="J593" s="479"/>
      <c r="K593" s="480"/>
      <c r="L593" s="481"/>
      <c r="M593" s="614"/>
      <c r="N593" s="614"/>
      <c r="O593" s="482"/>
      <c r="P593" s="480"/>
      <c r="Q593" s="481"/>
      <c r="R593" s="482"/>
      <c r="S593" s="480"/>
      <c r="T593" s="481"/>
      <c r="U593" s="482"/>
      <c r="V593" s="480"/>
      <c r="W593" s="483"/>
      <c r="X593" s="259">
        <f>SUM(J593:L593)*H592</f>
        <v>0</v>
      </c>
      <c r="Y593" s="260">
        <f>SUM(O593:Q593)*H592</f>
        <v>0</v>
      </c>
      <c r="Z593" s="260">
        <f>SUM(R593:T593)*H592</f>
        <v>0</v>
      </c>
      <c r="AA593" s="260">
        <f>SUM(U593:W593)*H592</f>
        <v>0</v>
      </c>
      <c r="AB593" s="261">
        <f t="shared" si="23"/>
        <v>0</v>
      </c>
      <c r="AC593" s="1076"/>
      <c r="AD593" s="595" t="s">
        <v>575</v>
      </c>
      <c r="AE593" s="861"/>
    </row>
    <row r="594" spans="1:31" ht="24.95" customHeight="1" x14ac:dyDescent="0.2">
      <c r="A594" s="838"/>
      <c r="B594" s="1086"/>
      <c r="C594" s="1083" t="s">
        <v>76</v>
      </c>
      <c r="D594" s="1083" t="s">
        <v>111</v>
      </c>
      <c r="E594" s="790" t="s">
        <v>88</v>
      </c>
      <c r="F594" s="791" t="s">
        <v>472</v>
      </c>
      <c r="G594" s="792" t="s">
        <v>851</v>
      </c>
      <c r="H594" s="793">
        <v>0.12</v>
      </c>
      <c r="I594" s="226" t="s">
        <v>600</v>
      </c>
      <c r="J594" s="459"/>
      <c r="K594" s="460"/>
      <c r="L594" s="461">
        <v>1</v>
      </c>
      <c r="M594" s="612"/>
      <c r="N594" s="612"/>
      <c r="O594" s="462"/>
      <c r="P594" s="460"/>
      <c r="Q594" s="461">
        <v>1</v>
      </c>
      <c r="R594" s="462"/>
      <c r="S594" s="460"/>
      <c r="T594" s="461">
        <v>1</v>
      </c>
      <c r="U594" s="462"/>
      <c r="V594" s="460"/>
      <c r="W594" s="463">
        <v>1</v>
      </c>
      <c r="X594" s="216">
        <f>SUM(J594:L594)*H594</f>
        <v>0.12</v>
      </c>
      <c r="Y594" s="217">
        <f>SUM(O594:Q594)*H594</f>
        <v>0.12</v>
      </c>
      <c r="Z594" s="217">
        <f>SUM(R594:T594)*H594</f>
        <v>0.12</v>
      </c>
      <c r="AA594" s="217">
        <f>SUM(U594:W594)*H594</f>
        <v>0.12</v>
      </c>
      <c r="AB594" s="218">
        <f t="shared" si="23"/>
        <v>0.12</v>
      </c>
      <c r="AC594" s="1075" t="s">
        <v>36</v>
      </c>
      <c r="AD594" s="594" t="s">
        <v>555</v>
      </c>
      <c r="AE594" s="860">
        <v>83</v>
      </c>
    </row>
    <row r="595" spans="1:31" ht="24.95" customHeight="1" x14ac:dyDescent="0.2">
      <c r="A595" s="838"/>
      <c r="B595" s="1086"/>
      <c r="C595" s="1084"/>
      <c r="D595" s="1084"/>
      <c r="E595" s="791"/>
      <c r="F595" s="791"/>
      <c r="G595" s="777"/>
      <c r="H595" s="779"/>
      <c r="I595" s="251" t="s">
        <v>601</v>
      </c>
      <c r="J595" s="474"/>
      <c r="K595" s="475"/>
      <c r="L595" s="476">
        <v>1</v>
      </c>
      <c r="M595" s="611"/>
      <c r="N595" s="611">
        <f>H594*L595</f>
        <v>0.12</v>
      </c>
      <c r="O595" s="477"/>
      <c r="P595" s="475"/>
      <c r="Q595" s="476"/>
      <c r="R595" s="477"/>
      <c r="S595" s="475"/>
      <c r="T595" s="476"/>
      <c r="U595" s="477"/>
      <c r="V595" s="475"/>
      <c r="W595" s="478"/>
      <c r="X595" s="252">
        <f>SUM(J595:L595)*H594</f>
        <v>0.12</v>
      </c>
      <c r="Y595" s="253">
        <f>SUM(O595:Q595)*H594</f>
        <v>0</v>
      </c>
      <c r="Z595" s="253">
        <f>SUM(R595:T595)*H594</f>
        <v>0</v>
      </c>
      <c r="AA595" s="253">
        <f>SUM(U595:W595)*H594</f>
        <v>0</v>
      </c>
      <c r="AB595" s="254">
        <f t="shared" si="23"/>
        <v>0.12</v>
      </c>
      <c r="AC595" s="1076"/>
      <c r="AD595" s="595" t="s">
        <v>555</v>
      </c>
      <c r="AE595" s="861"/>
    </row>
    <row r="596" spans="1:31" ht="24.95" customHeight="1" x14ac:dyDescent="0.2">
      <c r="A596" s="838"/>
      <c r="B596" s="1086"/>
      <c r="C596" s="1084"/>
      <c r="D596" s="1084"/>
      <c r="E596" s="791"/>
      <c r="F596" s="791"/>
      <c r="G596" s="777" t="s">
        <v>852</v>
      </c>
      <c r="H596" s="779">
        <v>0.12</v>
      </c>
      <c r="I596" s="227" t="s">
        <v>600</v>
      </c>
      <c r="J596" s="464"/>
      <c r="K596" s="465"/>
      <c r="L596" s="466">
        <v>1</v>
      </c>
      <c r="M596" s="613"/>
      <c r="N596" s="613"/>
      <c r="O596" s="467"/>
      <c r="P596" s="465"/>
      <c r="Q596" s="466">
        <v>1</v>
      </c>
      <c r="R596" s="467"/>
      <c r="S596" s="465"/>
      <c r="T596" s="466">
        <v>1</v>
      </c>
      <c r="U596" s="467"/>
      <c r="V596" s="465"/>
      <c r="W596" s="468">
        <v>1</v>
      </c>
      <c r="X596" s="219">
        <f>SUM(J596:L596)*H596</f>
        <v>0.12</v>
      </c>
      <c r="Y596" s="220">
        <f>SUM(O596:Q596)*H596</f>
        <v>0.12</v>
      </c>
      <c r="Z596" s="220">
        <f>SUM(R596:T596)*H596</f>
        <v>0.12</v>
      </c>
      <c r="AA596" s="220">
        <f>SUM(U596:W596)*H596</f>
        <v>0.12</v>
      </c>
      <c r="AB596" s="221">
        <f t="shared" si="23"/>
        <v>0.12</v>
      </c>
      <c r="AC596" s="1076"/>
      <c r="AD596" s="595" t="s">
        <v>555</v>
      </c>
      <c r="AE596" s="861"/>
    </row>
    <row r="597" spans="1:31" ht="24.95" customHeight="1" x14ac:dyDescent="0.2">
      <c r="A597" s="838"/>
      <c r="B597" s="1086"/>
      <c r="C597" s="1084"/>
      <c r="D597" s="1084"/>
      <c r="E597" s="791"/>
      <c r="F597" s="791"/>
      <c r="G597" s="777"/>
      <c r="H597" s="779"/>
      <c r="I597" s="251" t="s">
        <v>601</v>
      </c>
      <c r="J597" s="474"/>
      <c r="K597" s="475"/>
      <c r="L597" s="476">
        <v>1</v>
      </c>
      <c r="M597" s="611"/>
      <c r="N597" s="611">
        <f>H596*L597</f>
        <v>0.12</v>
      </c>
      <c r="O597" s="477"/>
      <c r="P597" s="475"/>
      <c r="Q597" s="476"/>
      <c r="R597" s="477"/>
      <c r="S597" s="475"/>
      <c r="T597" s="476"/>
      <c r="U597" s="477"/>
      <c r="V597" s="475"/>
      <c r="W597" s="478"/>
      <c r="X597" s="252">
        <f>SUM(J597:L597)*H596</f>
        <v>0.12</v>
      </c>
      <c r="Y597" s="253">
        <f>SUM(O597:Q597)*H596</f>
        <v>0</v>
      </c>
      <c r="Z597" s="253">
        <f>SUM(R597:T597)*H596</f>
        <v>0</v>
      </c>
      <c r="AA597" s="253">
        <f>SUM(U597:W597)*H596</f>
        <v>0</v>
      </c>
      <c r="AB597" s="254">
        <f t="shared" si="23"/>
        <v>0.12</v>
      </c>
      <c r="AC597" s="1076"/>
      <c r="AD597" s="595" t="s">
        <v>555</v>
      </c>
      <c r="AE597" s="861"/>
    </row>
    <row r="598" spans="1:31" ht="24.95" customHeight="1" x14ac:dyDescent="0.2">
      <c r="A598" s="838"/>
      <c r="B598" s="1086"/>
      <c r="C598" s="1084"/>
      <c r="D598" s="1084"/>
      <c r="E598" s="791"/>
      <c r="F598" s="791"/>
      <c r="G598" s="777" t="s">
        <v>853</v>
      </c>
      <c r="H598" s="779">
        <v>0.12</v>
      </c>
      <c r="I598" s="227" t="s">
        <v>600</v>
      </c>
      <c r="J598" s="464"/>
      <c r="K598" s="465"/>
      <c r="L598" s="466"/>
      <c r="M598" s="613"/>
      <c r="N598" s="613"/>
      <c r="O598" s="467"/>
      <c r="P598" s="465"/>
      <c r="Q598" s="466">
        <v>1</v>
      </c>
      <c r="R598" s="467"/>
      <c r="S598" s="465"/>
      <c r="T598" s="466">
        <v>1</v>
      </c>
      <c r="U598" s="467"/>
      <c r="V598" s="465"/>
      <c r="W598" s="468">
        <v>1</v>
      </c>
      <c r="X598" s="219">
        <f>SUM(J598:L598)*H598</f>
        <v>0</v>
      </c>
      <c r="Y598" s="220">
        <f>SUM(O598:Q598)*H598</f>
        <v>0.12</v>
      </c>
      <c r="Z598" s="220">
        <f>SUM(R598:T598)*H598</f>
        <v>0.12</v>
      </c>
      <c r="AA598" s="220">
        <f>SUM(U598:W598)*H598</f>
        <v>0.12</v>
      </c>
      <c r="AB598" s="221">
        <f t="shared" si="23"/>
        <v>0.12</v>
      </c>
      <c r="AC598" s="1076"/>
      <c r="AD598" s="595" t="s">
        <v>555</v>
      </c>
      <c r="AE598" s="861"/>
    </row>
    <row r="599" spans="1:31" ht="24.95" customHeight="1" x14ac:dyDescent="0.2">
      <c r="A599" s="838"/>
      <c r="B599" s="1086"/>
      <c r="C599" s="1084"/>
      <c r="D599" s="1084"/>
      <c r="E599" s="791"/>
      <c r="F599" s="791"/>
      <c r="G599" s="777"/>
      <c r="H599" s="779"/>
      <c r="I599" s="251" t="s">
        <v>601</v>
      </c>
      <c r="J599" s="474"/>
      <c r="K599" s="475"/>
      <c r="L599" s="476"/>
      <c r="M599" s="611"/>
      <c r="N599" s="611" t="s">
        <v>1024</v>
      </c>
      <c r="O599" s="477"/>
      <c r="P599" s="475"/>
      <c r="Q599" s="476"/>
      <c r="R599" s="477"/>
      <c r="S599" s="475"/>
      <c r="T599" s="476"/>
      <c r="U599" s="477"/>
      <c r="V599" s="475"/>
      <c r="W599" s="478"/>
      <c r="X599" s="252">
        <f>SUM(J599:L599)*H598</f>
        <v>0</v>
      </c>
      <c r="Y599" s="253">
        <f>SUM(O599:Q599)*H598</f>
        <v>0</v>
      </c>
      <c r="Z599" s="253">
        <f>SUM(R599:T599)*H598</f>
        <v>0</v>
      </c>
      <c r="AA599" s="253">
        <f>SUM(U599:W599)*H598</f>
        <v>0</v>
      </c>
      <c r="AB599" s="254">
        <f t="shared" si="23"/>
        <v>0</v>
      </c>
      <c r="AC599" s="1076"/>
      <c r="AD599" s="595" t="s">
        <v>555</v>
      </c>
      <c r="AE599" s="861"/>
    </row>
    <row r="600" spans="1:31" ht="24.95" customHeight="1" x14ac:dyDescent="0.2">
      <c r="A600" s="838"/>
      <c r="B600" s="1086"/>
      <c r="C600" s="1084"/>
      <c r="D600" s="1084"/>
      <c r="E600" s="791"/>
      <c r="F600" s="791"/>
      <c r="G600" s="777" t="s">
        <v>854</v>
      </c>
      <c r="H600" s="779">
        <v>0.12</v>
      </c>
      <c r="I600" s="227" t="s">
        <v>600</v>
      </c>
      <c r="J600" s="464"/>
      <c r="K600" s="465"/>
      <c r="L600" s="466"/>
      <c r="M600" s="613"/>
      <c r="N600" s="613"/>
      <c r="O600" s="467"/>
      <c r="P600" s="465"/>
      <c r="Q600" s="466">
        <v>1</v>
      </c>
      <c r="R600" s="467"/>
      <c r="S600" s="465"/>
      <c r="T600" s="466">
        <v>1</v>
      </c>
      <c r="U600" s="467"/>
      <c r="V600" s="465"/>
      <c r="W600" s="468">
        <v>1</v>
      </c>
      <c r="X600" s="219">
        <f>SUM(J600:L600)*H600</f>
        <v>0</v>
      </c>
      <c r="Y600" s="220">
        <f>SUM(O600:Q600)*H600</f>
        <v>0.12</v>
      </c>
      <c r="Z600" s="220">
        <f>SUM(R600:T600)*H600</f>
        <v>0.12</v>
      </c>
      <c r="AA600" s="220">
        <f>SUM(U600:W600)*H600</f>
        <v>0.12</v>
      </c>
      <c r="AB600" s="221">
        <f t="shared" si="23"/>
        <v>0.12</v>
      </c>
      <c r="AC600" s="1076"/>
      <c r="AD600" s="595" t="s">
        <v>555</v>
      </c>
      <c r="AE600" s="861"/>
    </row>
    <row r="601" spans="1:31" ht="24.95" customHeight="1" x14ac:dyDescent="0.2">
      <c r="A601" s="838"/>
      <c r="B601" s="1086"/>
      <c r="C601" s="1084"/>
      <c r="D601" s="1084"/>
      <c r="E601" s="791"/>
      <c r="F601" s="791"/>
      <c r="G601" s="777"/>
      <c r="H601" s="779"/>
      <c r="I601" s="251" t="s">
        <v>601</v>
      </c>
      <c r="J601" s="474"/>
      <c r="K601" s="475"/>
      <c r="L601" s="476"/>
      <c r="M601" s="611"/>
      <c r="N601" s="611" t="s">
        <v>1024</v>
      </c>
      <c r="O601" s="477"/>
      <c r="P601" s="475"/>
      <c r="Q601" s="476"/>
      <c r="R601" s="477"/>
      <c r="S601" s="475"/>
      <c r="T601" s="476"/>
      <c r="U601" s="477"/>
      <c r="V601" s="475"/>
      <c r="W601" s="478"/>
      <c r="X601" s="252">
        <f>SUM(J601:L601)*H600</f>
        <v>0</v>
      </c>
      <c r="Y601" s="253">
        <f>SUM(O601:Q601)*H600</f>
        <v>0</v>
      </c>
      <c r="Z601" s="253">
        <f>SUM(R601:T601)*H600</f>
        <v>0</v>
      </c>
      <c r="AA601" s="253">
        <f>SUM(U601:W601)*H600</f>
        <v>0</v>
      </c>
      <c r="AB601" s="254">
        <f t="shared" si="23"/>
        <v>0</v>
      </c>
      <c r="AC601" s="1076"/>
      <c r="AD601" s="595" t="s">
        <v>555</v>
      </c>
      <c r="AE601" s="861"/>
    </row>
    <row r="602" spans="1:31" ht="24.95" customHeight="1" x14ac:dyDescent="0.2">
      <c r="A602" s="838"/>
      <c r="B602" s="1086"/>
      <c r="C602" s="1084"/>
      <c r="D602" s="1084"/>
      <c r="E602" s="791"/>
      <c r="F602" s="791"/>
      <c r="G602" s="777" t="s">
        <v>855</v>
      </c>
      <c r="H602" s="779">
        <v>0.12</v>
      </c>
      <c r="I602" s="227" t="s">
        <v>600</v>
      </c>
      <c r="J602" s="464"/>
      <c r="K602" s="465"/>
      <c r="L602" s="466"/>
      <c r="M602" s="613"/>
      <c r="N602" s="613"/>
      <c r="O602" s="467"/>
      <c r="P602" s="465"/>
      <c r="Q602" s="466"/>
      <c r="R602" s="467"/>
      <c r="S602" s="465"/>
      <c r="T602" s="466">
        <v>1</v>
      </c>
      <c r="U602" s="467"/>
      <c r="V602" s="465"/>
      <c r="W602" s="468">
        <v>1</v>
      </c>
      <c r="X602" s="219">
        <f>SUM(J602:L602)*H602</f>
        <v>0</v>
      </c>
      <c r="Y602" s="220">
        <f>SUM(O602:Q602)*H602</f>
        <v>0</v>
      </c>
      <c r="Z602" s="220">
        <f>SUM(R602:T602)*H602</f>
        <v>0.12</v>
      </c>
      <c r="AA602" s="220">
        <f>SUM(U602:W602)*H602</f>
        <v>0.12</v>
      </c>
      <c r="AB602" s="221">
        <f t="shared" si="23"/>
        <v>0.12</v>
      </c>
      <c r="AC602" s="1076"/>
      <c r="AD602" s="595" t="s">
        <v>555</v>
      </c>
      <c r="AE602" s="861"/>
    </row>
    <row r="603" spans="1:31" ht="24.95" customHeight="1" x14ac:dyDescent="0.2">
      <c r="A603" s="838"/>
      <c r="B603" s="1086"/>
      <c r="C603" s="1084"/>
      <c r="D603" s="1084"/>
      <c r="E603" s="791"/>
      <c r="F603" s="791"/>
      <c r="G603" s="777"/>
      <c r="H603" s="779"/>
      <c r="I603" s="251" t="s">
        <v>601</v>
      </c>
      <c r="J603" s="474"/>
      <c r="K603" s="475"/>
      <c r="L603" s="476"/>
      <c r="M603" s="611"/>
      <c r="N603" s="611" t="s">
        <v>1024</v>
      </c>
      <c r="O603" s="477"/>
      <c r="P603" s="475"/>
      <c r="Q603" s="476"/>
      <c r="R603" s="477"/>
      <c r="S603" s="475"/>
      <c r="T603" s="476"/>
      <c r="U603" s="477"/>
      <c r="V603" s="475"/>
      <c r="W603" s="478"/>
      <c r="X603" s="252">
        <f>SUM(J603:L603)*H602</f>
        <v>0</v>
      </c>
      <c r="Y603" s="253">
        <f>SUM(O603:Q603)*H602</f>
        <v>0</v>
      </c>
      <c r="Z603" s="253">
        <f>SUM(R603:T603)*H602</f>
        <v>0</v>
      </c>
      <c r="AA603" s="253">
        <f>SUM(U603:W603)*H602</f>
        <v>0</v>
      </c>
      <c r="AB603" s="254">
        <f t="shared" si="23"/>
        <v>0</v>
      </c>
      <c r="AC603" s="1076"/>
      <c r="AD603" s="595" t="s">
        <v>555</v>
      </c>
      <c r="AE603" s="861"/>
    </row>
    <row r="604" spans="1:31" ht="24.95" customHeight="1" x14ac:dyDescent="0.2">
      <c r="A604" s="838"/>
      <c r="B604" s="1086"/>
      <c r="C604" s="1084"/>
      <c r="D604" s="1084"/>
      <c r="E604" s="791"/>
      <c r="F604" s="791"/>
      <c r="G604" s="777" t="s">
        <v>856</v>
      </c>
      <c r="H604" s="779">
        <v>0.14000000000000001</v>
      </c>
      <c r="I604" s="227" t="s">
        <v>600</v>
      </c>
      <c r="J604" s="464"/>
      <c r="K604" s="465"/>
      <c r="L604" s="466"/>
      <c r="M604" s="613"/>
      <c r="N604" s="613"/>
      <c r="O604" s="467"/>
      <c r="P604" s="465"/>
      <c r="Q604" s="466"/>
      <c r="R604" s="467"/>
      <c r="S604" s="465"/>
      <c r="T604" s="466">
        <v>1</v>
      </c>
      <c r="U604" s="467"/>
      <c r="V604" s="465"/>
      <c r="W604" s="468">
        <v>1</v>
      </c>
      <c r="X604" s="219">
        <f>SUM(J604:L604)*H604</f>
        <v>0</v>
      </c>
      <c r="Y604" s="220">
        <f>SUM(O604:Q604)*H604</f>
        <v>0</v>
      </c>
      <c r="Z604" s="220">
        <f>SUM(R604:T604)*H604</f>
        <v>0.14000000000000001</v>
      </c>
      <c r="AA604" s="220">
        <f>SUM(U604:W604)*H604</f>
        <v>0.14000000000000001</v>
      </c>
      <c r="AB604" s="221">
        <f t="shared" si="23"/>
        <v>0.14000000000000001</v>
      </c>
      <c r="AC604" s="1076"/>
      <c r="AD604" s="595" t="s">
        <v>555</v>
      </c>
      <c r="AE604" s="861"/>
    </row>
    <row r="605" spans="1:31" ht="24.95" customHeight="1" x14ac:dyDescent="0.2">
      <c r="A605" s="838"/>
      <c r="B605" s="1086"/>
      <c r="C605" s="1084"/>
      <c r="D605" s="1084"/>
      <c r="E605" s="791"/>
      <c r="F605" s="791"/>
      <c r="G605" s="777"/>
      <c r="H605" s="779"/>
      <c r="I605" s="251" t="s">
        <v>601</v>
      </c>
      <c r="J605" s="474"/>
      <c r="K605" s="475"/>
      <c r="L605" s="476"/>
      <c r="M605" s="611"/>
      <c r="N605" s="611" t="s">
        <v>1024</v>
      </c>
      <c r="O605" s="477"/>
      <c r="P605" s="475"/>
      <c r="Q605" s="476"/>
      <c r="R605" s="477"/>
      <c r="S605" s="475"/>
      <c r="T605" s="476"/>
      <c r="U605" s="477"/>
      <c r="V605" s="475"/>
      <c r="W605" s="478"/>
      <c r="X605" s="252">
        <f>SUM(J605:L605)*H604</f>
        <v>0</v>
      </c>
      <c r="Y605" s="253">
        <f>SUM(O605:Q605)*H604</f>
        <v>0</v>
      </c>
      <c r="Z605" s="253">
        <f>SUM(R605:T605)*H604</f>
        <v>0</v>
      </c>
      <c r="AA605" s="253">
        <f>SUM(U605:W605)*H604</f>
        <v>0</v>
      </c>
      <c r="AB605" s="254">
        <f t="shared" si="23"/>
        <v>0</v>
      </c>
      <c r="AC605" s="1076"/>
      <c r="AD605" s="595" t="s">
        <v>555</v>
      </c>
      <c r="AE605" s="861"/>
    </row>
    <row r="606" spans="1:31" ht="24.95" customHeight="1" x14ac:dyDescent="0.2">
      <c r="A606" s="838"/>
      <c r="B606" s="1086"/>
      <c r="C606" s="1084"/>
      <c r="D606" s="1084"/>
      <c r="E606" s="791"/>
      <c r="F606" s="791"/>
      <c r="G606" s="777" t="s">
        <v>857</v>
      </c>
      <c r="H606" s="779">
        <v>0.14000000000000001</v>
      </c>
      <c r="I606" s="227" t="s">
        <v>600</v>
      </c>
      <c r="J606" s="464"/>
      <c r="K606" s="465"/>
      <c r="L606" s="466"/>
      <c r="M606" s="613"/>
      <c r="N606" s="613"/>
      <c r="O606" s="467"/>
      <c r="P606" s="465"/>
      <c r="Q606" s="466"/>
      <c r="R606" s="467"/>
      <c r="S606" s="465"/>
      <c r="T606" s="466">
        <v>1</v>
      </c>
      <c r="U606" s="467"/>
      <c r="V606" s="465"/>
      <c r="W606" s="468">
        <v>1</v>
      </c>
      <c r="X606" s="219">
        <f>SUM(J606:L606)*H606</f>
        <v>0</v>
      </c>
      <c r="Y606" s="220">
        <f>SUM(O606:Q606)*H606</f>
        <v>0</v>
      </c>
      <c r="Z606" s="220">
        <f>SUM(R606:T606)*H606</f>
        <v>0.14000000000000001</v>
      </c>
      <c r="AA606" s="220">
        <f>SUM(U606:W606)*H606</f>
        <v>0.14000000000000001</v>
      </c>
      <c r="AB606" s="221">
        <f t="shared" si="23"/>
        <v>0.14000000000000001</v>
      </c>
      <c r="AC606" s="1076"/>
      <c r="AD606" s="595" t="s">
        <v>555</v>
      </c>
      <c r="AE606" s="861"/>
    </row>
    <row r="607" spans="1:31" ht="24.95" customHeight="1" x14ac:dyDescent="0.2">
      <c r="A607" s="838"/>
      <c r="B607" s="1086"/>
      <c r="C607" s="1084"/>
      <c r="D607" s="1084"/>
      <c r="E607" s="791"/>
      <c r="F607" s="791"/>
      <c r="G607" s="777"/>
      <c r="H607" s="779"/>
      <c r="I607" s="251" t="s">
        <v>601</v>
      </c>
      <c r="J607" s="474"/>
      <c r="K607" s="475"/>
      <c r="L607" s="476"/>
      <c r="M607" s="611"/>
      <c r="N607" s="611" t="s">
        <v>1024</v>
      </c>
      <c r="O607" s="477"/>
      <c r="P607" s="475"/>
      <c r="Q607" s="476"/>
      <c r="R607" s="477"/>
      <c r="S607" s="475"/>
      <c r="T607" s="476"/>
      <c r="U607" s="477"/>
      <c r="V607" s="475"/>
      <c r="W607" s="478"/>
      <c r="X607" s="252">
        <f>SUM(J607:L607)*H606</f>
        <v>0</v>
      </c>
      <c r="Y607" s="253">
        <f>SUM(O607:Q607)*H606</f>
        <v>0</v>
      </c>
      <c r="Z607" s="253">
        <f>SUM(R607:T607)*H606</f>
        <v>0</v>
      </c>
      <c r="AA607" s="253">
        <f>SUM(U607:W607)*H606</f>
        <v>0</v>
      </c>
      <c r="AB607" s="254">
        <f t="shared" si="23"/>
        <v>0</v>
      </c>
      <c r="AC607" s="1076"/>
      <c r="AD607" s="595" t="s">
        <v>555</v>
      </c>
      <c r="AE607" s="861"/>
    </row>
    <row r="608" spans="1:31" ht="24.95" customHeight="1" x14ac:dyDescent="0.2">
      <c r="A608" s="838"/>
      <c r="B608" s="1086"/>
      <c r="C608" s="1084"/>
      <c r="D608" s="1084"/>
      <c r="E608" s="791"/>
      <c r="F608" s="791"/>
      <c r="G608" s="777" t="s">
        <v>858</v>
      </c>
      <c r="H608" s="779">
        <v>0.12</v>
      </c>
      <c r="I608" s="227" t="s">
        <v>600</v>
      </c>
      <c r="J608" s="464"/>
      <c r="K608" s="465"/>
      <c r="L608" s="466"/>
      <c r="M608" s="613"/>
      <c r="N608" s="613"/>
      <c r="O608" s="467"/>
      <c r="P608" s="465"/>
      <c r="Q608" s="466"/>
      <c r="R608" s="467"/>
      <c r="S608" s="465"/>
      <c r="T608" s="466">
        <v>1</v>
      </c>
      <c r="U608" s="467"/>
      <c r="V608" s="465"/>
      <c r="W608" s="468">
        <v>1</v>
      </c>
      <c r="X608" s="219">
        <f>SUM(J608:L608)*H608</f>
        <v>0</v>
      </c>
      <c r="Y608" s="220">
        <f>SUM(O608:Q608)*H608</f>
        <v>0</v>
      </c>
      <c r="Z608" s="220">
        <f>SUM(R608:T608)*H608</f>
        <v>0.12</v>
      </c>
      <c r="AA608" s="220">
        <f>SUM(U608:W608)*H608</f>
        <v>0.12</v>
      </c>
      <c r="AB608" s="221">
        <f t="shared" si="23"/>
        <v>0.12</v>
      </c>
      <c r="AC608" s="1076"/>
      <c r="AD608" s="595" t="s">
        <v>555</v>
      </c>
      <c r="AE608" s="861"/>
    </row>
    <row r="609" spans="1:31" ht="24.95" customHeight="1" thickBot="1" x14ac:dyDescent="0.25">
      <c r="A609" s="838"/>
      <c r="B609" s="1086"/>
      <c r="C609" s="1084"/>
      <c r="D609" s="1084"/>
      <c r="E609" s="791"/>
      <c r="F609" s="794"/>
      <c r="G609" s="789"/>
      <c r="H609" s="788"/>
      <c r="I609" s="255" t="s">
        <v>601</v>
      </c>
      <c r="J609" s="479"/>
      <c r="K609" s="480"/>
      <c r="L609" s="481"/>
      <c r="M609" s="614"/>
      <c r="N609" s="614" t="s">
        <v>1024</v>
      </c>
      <c r="O609" s="482"/>
      <c r="P609" s="480"/>
      <c r="Q609" s="481"/>
      <c r="R609" s="482"/>
      <c r="S609" s="480"/>
      <c r="T609" s="481"/>
      <c r="U609" s="482"/>
      <c r="V609" s="480"/>
      <c r="W609" s="483"/>
      <c r="X609" s="259">
        <f>SUM(J609:L609)*H608</f>
        <v>0</v>
      </c>
      <c r="Y609" s="260">
        <f>SUM(O609:Q609)*H608</f>
        <v>0</v>
      </c>
      <c r="Z609" s="260">
        <f>SUM(R609:T609)*H608</f>
        <v>0</v>
      </c>
      <c r="AA609" s="260">
        <f>SUM(U609:W609)*H608</f>
        <v>0</v>
      </c>
      <c r="AB609" s="261">
        <f t="shared" si="23"/>
        <v>0</v>
      </c>
      <c r="AC609" s="1076"/>
      <c r="AD609" s="595" t="s">
        <v>555</v>
      </c>
      <c r="AE609" s="881"/>
    </row>
    <row r="610" spans="1:31" ht="24.95" customHeight="1" x14ac:dyDescent="0.2">
      <c r="A610" s="838"/>
      <c r="B610" s="1086"/>
      <c r="C610" s="1083" t="s">
        <v>77</v>
      </c>
      <c r="D610" s="1083" t="s">
        <v>78</v>
      </c>
      <c r="E610" s="790" t="s">
        <v>89</v>
      </c>
      <c r="F610" s="791" t="s">
        <v>473</v>
      </c>
      <c r="G610" s="792" t="s">
        <v>859</v>
      </c>
      <c r="H610" s="793">
        <v>0.03</v>
      </c>
      <c r="I610" s="226" t="s">
        <v>600</v>
      </c>
      <c r="J610" s="459"/>
      <c r="K610" s="460"/>
      <c r="L610" s="461">
        <v>1</v>
      </c>
      <c r="M610" s="612"/>
      <c r="N610" s="612"/>
      <c r="O610" s="462"/>
      <c r="P610" s="460"/>
      <c r="Q610" s="461">
        <v>1</v>
      </c>
      <c r="R610" s="462"/>
      <c r="S610" s="460"/>
      <c r="T610" s="461">
        <v>1</v>
      </c>
      <c r="U610" s="462"/>
      <c r="V610" s="460"/>
      <c r="W610" s="463">
        <v>1</v>
      </c>
      <c r="X610" s="216">
        <f>SUM(J610:L610)*H610</f>
        <v>0.03</v>
      </c>
      <c r="Y610" s="217">
        <f>SUM(O610:Q610)*H610</f>
        <v>0.03</v>
      </c>
      <c r="Z610" s="217">
        <f>SUM(R610:T610)*H610</f>
        <v>0.03</v>
      </c>
      <c r="AA610" s="217">
        <f>SUM(U610:W610)*H610</f>
        <v>0.03</v>
      </c>
      <c r="AB610" s="218">
        <f t="shared" si="23"/>
        <v>0.03</v>
      </c>
      <c r="AC610" s="1076"/>
      <c r="AD610" s="595" t="s">
        <v>555</v>
      </c>
      <c r="AE610" s="861">
        <v>84</v>
      </c>
    </row>
    <row r="611" spans="1:31" ht="24.95" customHeight="1" x14ac:dyDescent="0.2">
      <c r="A611" s="838"/>
      <c r="B611" s="1086"/>
      <c r="C611" s="1084"/>
      <c r="D611" s="1084"/>
      <c r="E611" s="791"/>
      <c r="F611" s="791"/>
      <c r="G611" s="777"/>
      <c r="H611" s="779"/>
      <c r="I611" s="251" t="s">
        <v>601</v>
      </c>
      <c r="J611" s="474"/>
      <c r="K611" s="475"/>
      <c r="L611" s="476">
        <v>1</v>
      </c>
      <c r="M611" s="611"/>
      <c r="N611" s="611">
        <f>H610*L611</f>
        <v>0.03</v>
      </c>
      <c r="O611" s="477"/>
      <c r="P611" s="475"/>
      <c r="Q611" s="476"/>
      <c r="R611" s="477"/>
      <c r="S611" s="475"/>
      <c r="T611" s="476"/>
      <c r="U611" s="477"/>
      <c r="V611" s="475"/>
      <c r="W611" s="478"/>
      <c r="X611" s="252">
        <f>SUM(J611:L611)*H610</f>
        <v>0.03</v>
      </c>
      <c r="Y611" s="253">
        <f>SUM(O611:Q611)*H610</f>
        <v>0</v>
      </c>
      <c r="Z611" s="253">
        <f>SUM(R611:T611)*H610</f>
        <v>0</v>
      </c>
      <c r="AA611" s="253">
        <f>SUM(U611:W611)*H610</f>
        <v>0</v>
      </c>
      <c r="AB611" s="254">
        <f t="shared" si="23"/>
        <v>0.03</v>
      </c>
      <c r="AC611" s="1076"/>
      <c r="AD611" s="595" t="s">
        <v>555</v>
      </c>
      <c r="AE611" s="861"/>
    </row>
    <row r="612" spans="1:31" ht="24.95" customHeight="1" x14ac:dyDescent="0.2">
      <c r="A612" s="838"/>
      <c r="B612" s="1086"/>
      <c r="C612" s="1084"/>
      <c r="D612" s="1084"/>
      <c r="E612" s="791"/>
      <c r="F612" s="791"/>
      <c r="G612" s="777" t="s">
        <v>860</v>
      </c>
      <c r="H612" s="779">
        <v>0.02</v>
      </c>
      <c r="I612" s="289" t="s">
        <v>600</v>
      </c>
      <c r="J612" s="464"/>
      <c r="K612" s="465"/>
      <c r="L612" s="466">
        <v>1</v>
      </c>
      <c r="M612" s="613"/>
      <c r="N612" s="613"/>
      <c r="O612" s="467"/>
      <c r="P612" s="465"/>
      <c r="Q612" s="466">
        <v>1</v>
      </c>
      <c r="R612" s="467"/>
      <c r="S612" s="465"/>
      <c r="T612" s="466">
        <v>1</v>
      </c>
      <c r="U612" s="467"/>
      <c r="V612" s="465"/>
      <c r="W612" s="468">
        <v>1</v>
      </c>
      <c r="X612" s="219">
        <f>SUM(J612:L612)*H612</f>
        <v>0.02</v>
      </c>
      <c r="Y612" s="220">
        <f>SUM(O612:Q612)*H612</f>
        <v>0.02</v>
      </c>
      <c r="Z612" s="220">
        <f>SUM(R612:T612)*H612</f>
        <v>0.02</v>
      </c>
      <c r="AA612" s="220">
        <f>SUM(U612:W612)*H612</f>
        <v>0.02</v>
      </c>
      <c r="AB612" s="221">
        <f t="shared" ref="AB612:AB623" si="24">MAX(X612:AA612)</f>
        <v>0.02</v>
      </c>
      <c r="AC612" s="1076"/>
      <c r="AD612" s="595" t="s">
        <v>555</v>
      </c>
      <c r="AE612" s="861"/>
    </row>
    <row r="613" spans="1:31" ht="24.95" customHeight="1" x14ac:dyDescent="0.2">
      <c r="A613" s="838"/>
      <c r="B613" s="1086"/>
      <c r="C613" s="1084"/>
      <c r="D613" s="1084"/>
      <c r="E613" s="791"/>
      <c r="F613" s="791"/>
      <c r="G613" s="777"/>
      <c r="H613" s="779"/>
      <c r="I613" s="251" t="s">
        <v>601</v>
      </c>
      <c r="J613" s="474"/>
      <c r="K613" s="475"/>
      <c r="L613" s="476">
        <v>1</v>
      </c>
      <c r="M613" s="611"/>
      <c r="N613" s="611">
        <f>H612*L613</f>
        <v>0.02</v>
      </c>
      <c r="O613" s="477"/>
      <c r="P613" s="475"/>
      <c r="Q613" s="476"/>
      <c r="R613" s="477"/>
      <c r="S613" s="475"/>
      <c r="T613" s="476"/>
      <c r="U613" s="477"/>
      <c r="V613" s="475"/>
      <c r="W613" s="478"/>
      <c r="X613" s="252">
        <f>SUM(J613:L613)*H612</f>
        <v>0.02</v>
      </c>
      <c r="Y613" s="253">
        <f>SUM(O613:Q613)*H612</f>
        <v>0</v>
      </c>
      <c r="Z613" s="253">
        <f>SUM(R613:T613)*H612</f>
        <v>0</v>
      </c>
      <c r="AA613" s="253">
        <f>SUM(U613:W613)*H612</f>
        <v>0</v>
      </c>
      <c r="AB613" s="254">
        <f t="shared" si="24"/>
        <v>0.02</v>
      </c>
      <c r="AC613" s="1076"/>
      <c r="AD613" s="595" t="s">
        <v>555</v>
      </c>
      <c r="AE613" s="861"/>
    </row>
    <row r="614" spans="1:31" ht="24.95" customHeight="1" x14ac:dyDescent="0.2">
      <c r="A614" s="838"/>
      <c r="B614" s="1086"/>
      <c r="C614" s="1084"/>
      <c r="D614" s="1084"/>
      <c r="E614" s="791"/>
      <c r="F614" s="791"/>
      <c r="G614" s="777" t="s">
        <v>861</v>
      </c>
      <c r="H614" s="779">
        <v>0.2</v>
      </c>
      <c r="I614" s="289" t="s">
        <v>600</v>
      </c>
      <c r="J614" s="464"/>
      <c r="K614" s="465"/>
      <c r="L614" s="466"/>
      <c r="M614" s="613"/>
      <c r="N614" s="613"/>
      <c r="O614" s="467"/>
      <c r="P614" s="465"/>
      <c r="Q614" s="466">
        <v>1</v>
      </c>
      <c r="R614" s="467"/>
      <c r="S614" s="465"/>
      <c r="T614" s="466">
        <v>1</v>
      </c>
      <c r="U614" s="467"/>
      <c r="V614" s="465"/>
      <c r="W614" s="468">
        <v>1</v>
      </c>
      <c r="X614" s="219">
        <f>SUM(J614:L614)*H614</f>
        <v>0</v>
      </c>
      <c r="Y614" s="220">
        <f>SUM(O614:Q614)*H614</f>
        <v>0.2</v>
      </c>
      <c r="Z614" s="220">
        <f>SUM(R614:T614)*H614</f>
        <v>0.2</v>
      </c>
      <c r="AA614" s="220">
        <f>SUM(U614:W614)*H614</f>
        <v>0.2</v>
      </c>
      <c r="AB614" s="221">
        <f t="shared" si="24"/>
        <v>0.2</v>
      </c>
      <c r="AC614" s="1076"/>
      <c r="AD614" s="595" t="s">
        <v>555</v>
      </c>
      <c r="AE614" s="861"/>
    </row>
    <row r="615" spans="1:31" ht="24.95" customHeight="1" x14ac:dyDescent="0.2">
      <c r="A615" s="838"/>
      <c r="B615" s="1086"/>
      <c r="C615" s="1084"/>
      <c r="D615" s="1084"/>
      <c r="E615" s="791"/>
      <c r="F615" s="791"/>
      <c r="G615" s="777"/>
      <c r="H615" s="779"/>
      <c r="I615" s="251" t="s">
        <v>601</v>
      </c>
      <c r="J615" s="474"/>
      <c r="K615" s="475"/>
      <c r="L615" s="476"/>
      <c r="M615" s="611"/>
      <c r="N615" s="611" t="s">
        <v>1024</v>
      </c>
      <c r="O615" s="477"/>
      <c r="P615" s="475"/>
      <c r="Q615" s="476"/>
      <c r="R615" s="477"/>
      <c r="S615" s="475"/>
      <c r="T615" s="476"/>
      <c r="U615" s="477"/>
      <c r="V615" s="475"/>
      <c r="W615" s="478"/>
      <c r="X615" s="252">
        <f>SUM(J615:L615)*H614</f>
        <v>0</v>
      </c>
      <c r="Y615" s="253">
        <f>SUM(O615:Q615)*H614</f>
        <v>0</v>
      </c>
      <c r="Z615" s="253">
        <f>SUM(R615:T615)*H614</f>
        <v>0</v>
      </c>
      <c r="AA615" s="253">
        <f>SUM(U615:W615)*H614</f>
        <v>0</v>
      </c>
      <c r="AB615" s="254">
        <f t="shared" si="24"/>
        <v>0</v>
      </c>
      <c r="AC615" s="1076"/>
      <c r="AD615" s="595" t="s">
        <v>555</v>
      </c>
      <c r="AE615" s="861"/>
    </row>
    <row r="616" spans="1:31" ht="24.95" customHeight="1" x14ac:dyDescent="0.2">
      <c r="A616" s="838"/>
      <c r="B616" s="1086"/>
      <c r="C616" s="1084"/>
      <c r="D616" s="1084"/>
      <c r="E616" s="791"/>
      <c r="F616" s="791"/>
      <c r="G616" s="777" t="s">
        <v>862</v>
      </c>
      <c r="H616" s="779">
        <v>0.1</v>
      </c>
      <c r="I616" s="289" t="s">
        <v>600</v>
      </c>
      <c r="J616" s="464"/>
      <c r="K616" s="465"/>
      <c r="L616" s="466"/>
      <c r="M616" s="613"/>
      <c r="N616" s="613"/>
      <c r="O616" s="467"/>
      <c r="P616" s="465"/>
      <c r="Q616" s="466">
        <v>1</v>
      </c>
      <c r="R616" s="467"/>
      <c r="S616" s="465"/>
      <c r="T616" s="466">
        <v>1</v>
      </c>
      <c r="U616" s="467"/>
      <c r="V616" s="465"/>
      <c r="W616" s="468">
        <v>1</v>
      </c>
      <c r="X616" s="219">
        <f>SUM(J616:L616)*H616</f>
        <v>0</v>
      </c>
      <c r="Y616" s="220">
        <f>SUM(O616:Q616)*H616</f>
        <v>0.1</v>
      </c>
      <c r="Z616" s="220">
        <f>SUM(R616:T616)*H616</f>
        <v>0.1</v>
      </c>
      <c r="AA616" s="220">
        <f>SUM(U616:W616)*H616</f>
        <v>0.1</v>
      </c>
      <c r="AB616" s="221">
        <f t="shared" si="24"/>
        <v>0.1</v>
      </c>
      <c r="AC616" s="1076"/>
      <c r="AD616" s="595" t="s">
        <v>555</v>
      </c>
      <c r="AE616" s="861"/>
    </row>
    <row r="617" spans="1:31" ht="24.95" customHeight="1" x14ac:dyDescent="0.2">
      <c r="A617" s="838"/>
      <c r="B617" s="1086"/>
      <c r="C617" s="1084"/>
      <c r="D617" s="1084"/>
      <c r="E617" s="791"/>
      <c r="F617" s="791"/>
      <c r="G617" s="777"/>
      <c r="H617" s="779"/>
      <c r="I617" s="251" t="s">
        <v>601</v>
      </c>
      <c r="J617" s="474"/>
      <c r="K617" s="475"/>
      <c r="L617" s="476"/>
      <c r="M617" s="611"/>
      <c r="N617" s="611" t="s">
        <v>1024</v>
      </c>
      <c r="O617" s="477"/>
      <c r="P617" s="475"/>
      <c r="Q617" s="476"/>
      <c r="R617" s="477"/>
      <c r="S617" s="475"/>
      <c r="T617" s="476"/>
      <c r="U617" s="477"/>
      <c r="V617" s="475"/>
      <c r="W617" s="478"/>
      <c r="X617" s="252">
        <f>SUM(J617:L617)*H616</f>
        <v>0</v>
      </c>
      <c r="Y617" s="253">
        <f>SUM(O617:Q617)*H616</f>
        <v>0</v>
      </c>
      <c r="Z617" s="253">
        <f>SUM(R617:T617)*H616</f>
        <v>0</v>
      </c>
      <c r="AA617" s="253">
        <f>SUM(U617:W617)*H616</f>
        <v>0</v>
      </c>
      <c r="AB617" s="254">
        <f t="shared" si="24"/>
        <v>0</v>
      </c>
      <c r="AC617" s="1076"/>
      <c r="AD617" s="595" t="s">
        <v>555</v>
      </c>
      <c r="AE617" s="861"/>
    </row>
    <row r="618" spans="1:31" ht="24.95" customHeight="1" x14ac:dyDescent="0.2">
      <c r="A618" s="838"/>
      <c r="B618" s="1086"/>
      <c r="C618" s="1084"/>
      <c r="D618" s="1084"/>
      <c r="E618" s="791"/>
      <c r="F618" s="791"/>
      <c r="G618" s="777" t="s">
        <v>863</v>
      </c>
      <c r="H618" s="779">
        <v>0.1</v>
      </c>
      <c r="I618" s="289" t="s">
        <v>600</v>
      </c>
      <c r="J618" s="464"/>
      <c r="K618" s="465"/>
      <c r="L618" s="466"/>
      <c r="M618" s="613"/>
      <c r="N618" s="613"/>
      <c r="O618" s="467"/>
      <c r="P618" s="465"/>
      <c r="Q618" s="466">
        <v>1</v>
      </c>
      <c r="R618" s="467"/>
      <c r="S618" s="465"/>
      <c r="T618" s="466">
        <v>1</v>
      </c>
      <c r="U618" s="467"/>
      <c r="V618" s="465"/>
      <c r="W618" s="468">
        <v>1</v>
      </c>
      <c r="X618" s="219">
        <f>SUM(J618:L618)*H618</f>
        <v>0</v>
      </c>
      <c r="Y618" s="220">
        <f>SUM(O618:Q618)*H618</f>
        <v>0.1</v>
      </c>
      <c r="Z618" s="220">
        <f>SUM(R618:T618)*H618</f>
        <v>0.1</v>
      </c>
      <c r="AA618" s="220">
        <f>SUM(U618:W618)*H618</f>
        <v>0.1</v>
      </c>
      <c r="AB618" s="221">
        <f t="shared" si="24"/>
        <v>0.1</v>
      </c>
      <c r="AC618" s="1076"/>
      <c r="AD618" s="595" t="s">
        <v>555</v>
      </c>
      <c r="AE618" s="861"/>
    </row>
    <row r="619" spans="1:31" ht="24.95" customHeight="1" x14ac:dyDescent="0.2">
      <c r="A619" s="838"/>
      <c r="B619" s="1086"/>
      <c r="C619" s="1084"/>
      <c r="D619" s="1084"/>
      <c r="E619" s="791"/>
      <c r="F619" s="791"/>
      <c r="G619" s="777"/>
      <c r="H619" s="779"/>
      <c r="I619" s="251" t="s">
        <v>601</v>
      </c>
      <c r="J619" s="474"/>
      <c r="K619" s="475"/>
      <c r="L619" s="476"/>
      <c r="M619" s="611"/>
      <c r="N619" s="611" t="s">
        <v>1024</v>
      </c>
      <c r="O619" s="477"/>
      <c r="P619" s="475"/>
      <c r="Q619" s="476"/>
      <c r="R619" s="477"/>
      <c r="S619" s="475"/>
      <c r="T619" s="476"/>
      <c r="U619" s="477"/>
      <c r="V619" s="475"/>
      <c r="W619" s="478"/>
      <c r="X619" s="252">
        <f>SUM(J619:L619)*H618</f>
        <v>0</v>
      </c>
      <c r="Y619" s="253">
        <f>SUM(O619:Q619)*H618</f>
        <v>0</v>
      </c>
      <c r="Z619" s="253">
        <f>SUM(R619:T619)*H618</f>
        <v>0</v>
      </c>
      <c r="AA619" s="253">
        <f>SUM(U619:W619)*H618</f>
        <v>0</v>
      </c>
      <c r="AB619" s="254">
        <f t="shared" si="24"/>
        <v>0</v>
      </c>
      <c r="AC619" s="1076"/>
      <c r="AD619" s="595" t="s">
        <v>555</v>
      </c>
      <c r="AE619" s="861"/>
    </row>
    <row r="620" spans="1:31" ht="24.95" customHeight="1" x14ac:dyDescent="0.2">
      <c r="A620" s="838"/>
      <c r="B620" s="1086"/>
      <c r="C620" s="1084"/>
      <c r="D620" s="1084"/>
      <c r="E620" s="791"/>
      <c r="F620" s="791"/>
      <c r="G620" s="777" t="s">
        <v>864</v>
      </c>
      <c r="H620" s="779">
        <v>0.35</v>
      </c>
      <c r="I620" s="289" t="s">
        <v>600</v>
      </c>
      <c r="J620" s="464"/>
      <c r="K620" s="465"/>
      <c r="L620" s="466">
        <v>0.2</v>
      </c>
      <c r="M620" s="613"/>
      <c r="N620" s="613"/>
      <c r="O620" s="467"/>
      <c r="P620" s="465"/>
      <c r="Q620" s="466">
        <v>1</v>
      </c>
      <c r="R620" s="467"/>
      <c r="S620" s="465"/>
      <c r="T620" s="466">
        <v>1</v>
      </c>
      <c r="U620" s="467"/>
      <c r="V620" s="465"/>
      <c r="W620" s="468">
        <v>1</v>
      </c>
      <c r="X620" s="219">
        <f>SUM(J620:L620)*H620</f>
        <v>6.9999999999999993E-2</v>
      </c>
      <c r="Y620" s="220">
        <f>SUM(O620:Q620)*H620</f>
        <v>0.35</v>
      </c>
      <c r="Z620" s="220">
        <f>SUM(R620:T620)*H620</f>
        <v>0.35</v>
      </c>
      <c r="AA620" s="220">
        <f>SUM(U620:W620)*H620</f>
        <v>0.35</v>
      </c>
      <c r="AB620" s="221">
        <f t="shared" si="24"/>
        <v>0.35</v>
      </c>
      <c r="AC620" s="1076"/>
      <c r="AD620" s="595" t="s">
        <v>555</v>
      </c>
      <c r="AE620" s="861"/>
    </row>
    <row r="621" spans="1:31" ht="24.95" customHeight="1" x14ac:dyDescent="0.2">
      <c r="A621" s="838"/>
      <c r="B621" s="1086"/>
      <c r="C621" s="1084"/>
      <c r="D621" s="1084"/>
      <c r="E621" s="791"/>
      <c r="F621" s="791"/>
      <c r="G621" s="777"/>
      <c r="H621" s="779"/>
      <c r="I621" s="251" t="s">
        <v>601</v>
      </c>
      <c r="J621" s="474"/>
      <c r="K621" s="475"/>
      <c r="L621" s="476">
        <v>0.2</v>
      </c>
      <c r="M621" s="611"/>
      <c r="N621" s="611">
        <f>H620*L621</f>
        <v>6.9999999999999993E-2</v>
      </c>
      <c r="O621" s="477"/>
      <c r="P621" s="475"/>
      <c r="Q621" s="476"/>
      <c r="R621" s="477"/>
      <c r="S621" s="475"/>
      <c r="T621" s="476"/>
      <c r="U621" s="477"/>
      <c r="V621" s="475"/>
      <c r="W621" s="478"/>
      <c r="X621" s="252">
        <f>SUM(J621:L621)*H620</f>
        <v>6.9999999999999993E-2</v>
      </c>
      <c r="Y621" s="253">
        <f>SUM(O621:Q621)*H620</f>
        <v>0</v>
      </c>
      <c r="Z621" s="253">
        <f>SUM(R621:T621)*H620</f>
        <v>0</v>
      </c>
      <c r="AA621" s="253">
        <f>SUM(U621:W621)*H620</f>
        <v>0</v>
      </c>
      <c r="AB621" s="254">
        <f t="shared" si="24"/>
        <v>6.9999999999999993E-2</v>
      </c>
      <c r="AC621" s="1076"/>
      <c r="AD621" s="595" t="s">
        <v>555</v>
      </c>
      <c r="AE621" s="861"/>
    </row>
    <row r="622" spans="1:31" ht="24.95" customHeight="1" x14ac:dyDescent="0.2">
      <c r="A622" s="838"/>
      <c r="B622" s="1086"/>
      <c r="C622" s="1084"/>
      <c r="D622" s="1084"/>
      <c r="E622" s="791"/>
      <c r="F622" s="791"/>
      <c r="G622" s="777" t="s">
        <v>865</v>
      </c>
      <c r="H622" s="779">
        <v>0.1</v>
      </c>
      <c r="I622" s="289" t="s">
        <v>600</v>
      </c>
      <c r="J622" s="464"/>
      <c r="K622" s="465"/>
      <c r="L622" s="466"/>
      <c r="M622" s="613"/>
      <c r="N622" s="613"/>
      <c r="O622" s="467"/>
      <c r="P622" s="465"/>
      <c r="Q622" s="466"/>
      <c r="R622" s="467"/>
      <c r="S622" s="465"/>
      <c r="T622" s="466">
        <v>1</v>
      </c>
      <c r="U622" s="467"/>
      <c r="V622" s="465"/>
      <c r="W622" s="468">
        <v>1</v>
      </c>
      <c r="X622" s="219">
        <f>SUM(J622:L622)*H622</f>
        <v>0</v>
      </c>
      <c r="Y622" s="220">
        <f>SUM(O622:Q622)*H622</f>
        <v>0</v>
      </c>
      <c r="Z622" s="220">
        <f>SUM(R622:T622)*H622</f>
        <v>0.1</v>
      </c>
      <c r="AA622" s="220">
        <f>SUM(U622:W622)*H622</f>
        <v>0.1</v>
      </c>
      <c r="AB622" s="221">
        <f t="shared" si="24"/>
        <v>0.1</v>
      </c>
      <c r="AC622" s="1076"/>
      <c r="AD622" s="595" t="s">
        <v>555</v>
      </c>
      <c r="AE622" s="861"/>
    </row>
    <row r="623" spans="1:31" ht="24.95" customHeight="1" x14ac:dyDescent="0.2">
      <c r="A623" s="838"/>
      <c r="B623" s="1086"/>
      <c r="C623" s="1084"/>
      <c r="D623" s="1084"/>
      <c r="E623" s="791"/>
      <c r="F623" s="791"/>
      <c r="G623" s="777"/>
      <c r="H623" s="779"/>
      <c r="I623" s="251" t="s">
        <v>601</v>
      </c>
      <c r="J623" s="474"/>
      <c r="K623" s="475"/>
      <c r="L623" s="476"/>
      <c r="M623" s="611"/>
      <c r="N623" s="611" t="s">
        <v>1024</v>
      </c>
      <c r="O623" s="477"/>
      <c r="P623" s="475"/>
      <c r="Q623" s="476"/>
      <c r="R623" s="477"/>
      <c r="S623" s="475"/>
      <c r="T623" s="476"/>
      <c r="U623" s="477"/>
      <c r="V623" s="475"/>
      <c r="W623" s="478"/>
      <c r="X623" s="252">
        <f>SUM(J623:L623)*H622</f>
        <v>0</v>
      </c>
      <c r="Y623" s="253">
        <f>SUM(O623:Q623)*H622</f>
        <v>0</v>
      </c>
      <c r="Z623" s="253">
        <f>SUM(R623:T623)*H622</f>
        <v>0</v>
      </c>
      <c r="AA623" s="253">
        <f>SUM(U623:W623)*H622</f>
        <v>0</v>
      </c>
      <c r="AB623" s="254">
        <f t="shared" si="24"/>
        <v>0</v>
      </c>
      <c r="AC623" s="1076"/>
      <c r="AD623" s="595" t="s">
        <v>555</v>
      </c>
      <c r="AE623" s="861"/>
    </row>
    <row r="624" spans="1:31" ht="24.95" customHeight="1" x14ac:dyDescent="0.2">
      <c r="A624" s="838"/>
      <c r="B624" s="1086"/>
      <c r="C624" s="1084"/>
      <c r="D624" s="1084"/>
      <c r="E624" s="791"/>
      <c r="F624" s="791"/>
      <c r="G624" s="777" t="s">
        <v>866</v>
      </c>
      <c r="H624" s="779">
        <v>0.1</v>
      </c>
      <c r="I624" s="289" t="s">
        <v>600</v>
      </c>
      <c r="J624" s="464"/>
      <c r="K624" s="465"/>
      <c r="L624" s="466"/>
      <c r="M624" s="613"/>
      <c r="N624" s="613"/>
      <c r="O624" s="467"/>
      <c r="P624" s="465"/>
      <c r="Q624" s="466"/>
      <c r="R624" s="467"/>
      <c r="S624" s="465"/>
      <c r="T624" s="466">
        <v>1</v>
      </c>
      <c r="U624" s="467"/>
      <c r="V624" s="465"/>
      <c r="W624" s="468">
        <v>1</v>
      </c>
      <c r="X624" s="219">
        <f>SUM(J624:L624)*H624</f>
        <v>0</v>
      </c>
      <c r="Y624" s="220">
        <f>SUM(O624:Q624)*H624</f>
        <v>0</v>
      </c>
      <c r="Z624" s="220">
        <f>SUM(R624:T624)*H624</f>
        <v>0.1</v>
      </c>
      <c r="AA624" s="220">
        <f>SUM(U624:W624)*H624</f>
        <v>0.1</v>
      </c>
      <c r="AB624" s="221">
        <f t="shared" si="23"/>
        <v>0.1</v>
      </c>
      <c r="AC624" s="1076"/>
      <c r="AD624" s="595" t="s">
        <v>555</v>
      </c>
      <c r="AE624" s="861"/>
    </row>
    <row r="625" spans="1:31" ht="24.95" customHeight="1" thickBot="1" x14ac:dyDescent="0.25">
      <c r="A625" s="838"/>
      <c r="B625" s="1086"/>
      <c r="C625" s="1084"/>
      <c r="D625" s="1084"/>
      <c r="E625" s="791"/>
      <c r="F625" s="794"/>
      <c r="G625" s="789"/>
      <c r="H625" s="788"/>
      <c r="I625" s="255" t="s">
        <v>601</v>
      </c>
      <c r="J625" s="479"/>
      <c r="K625" s="480"/>
      <c r="L625" s="481"/>
      <c r="M625" s="614"/>
      <c r="N625" s="614" t="s">
        <v>1024</v>
      </c>
      <c r="O625" s="482"/>
      <c r="P625" s="480"/>
      <c r="Q625" s="481"/>
      <c r="R625" s="482"/>
      <c r="S625" s="480"/>
      <c r="T625" s="481"/>
      <c r="U625" s="482"/>
      <c r="V625" s="480"/>
      <c r="W625" s="483"/>
      <c r="X625" s="259">
        <f>SUM(J625:L625)*H624</f>
        <v>0</v>
      </c>
      <c r="Y625" s="260">
        <f>SUM(O625:Q625)*H624</f>
        <v>0</v>
      </c>
      <c r="Z625" s="260">
        <f>SUM(R625:T625)*H624</f>
        <v>0</v>
      </c>
      <c r="AA625" s="260">
        <f>SUM(U625:W625)*H624</f>
        <v>0</v>
      </c>
      <c r="AB625" s="261">
        <f t="shared" si="23"/>
        <v>0</v>
      </c>
      <c r="AC625" s="1076"/>
      <c r="AD625" s="595" t="s">
        <v>555</v>
      </c>
      <c r="AE625" s="881"/>
    </row>
    <row r="626" spans="1:31" ht="24.95" customHeight="1" x14ac:dyDescent="0.2">
      <c r="A626" s="838"/>
      <c r="B626" s="1086"/>
      <c r="C626" s="1083" t="s">
        <v>79</v>
      </c>
      <c r="D626" s="1083" t="s">
        <v>80</v>
      </c>
      <c r="E626" s="790" t="s">
        <v>90</v>
      </c>
      <c r="F626" s="791" t="s">
        <v>91</v>
      </c>
      <c r="G626" s="792" t="s">
        <v>867</v>
      </c>
      <c r="H626" s="793">
        <v>0.4</v>
      </c>
      <c r="I626" s="227" t="s">
        <v>600</v>
      </c>
      <c r="J626" s="464"/>
      <c r="K626" s="465"/>
      <c r="L626" s="466">
        <v>1</v>
      </c>
      <c r="M626" s="613"/>
      <c r="N626" s="613"/>
      <c r="O626" s="467"/>
      <c r="P626" s="465"/>
      <c r="Q626" s="466">
        <v>1</v>
      </c>
      <c r="R626" s="467"/>
      <c r="S626" s="465"/>
      <c r="T626" s="466">
        <v>1</v>
      </c>
      <c r="U626" s="467"/>
      <c r="V626" s="465"/>
      <c r="W626" s="468">
        <v>1</v>
      </c>
      <c r="X626" s="219">
        <f>SUM(J626:L626)*H626</f>
        <v>0.4</v>
      </c>
      <c r="Y626" s="220">
        <f>SUM(O626:Q626)*H626</f>
        <v>0.4</v>
      </c>
      <c r="Z626" s="220">
        <f>SUM(R626:T626)*H626</f>
        <v>0.4</v>
      </c>
      <c r="AA626" s="220">
        <f>SUM(U626:W626)*H626</f>
        <v>0.4</v>
      </c>
      <c r="AB626" s="221">
        <f t="shared" si="23"/>
        <v>0.4</v>
      </c>
      <c r="AC626" s="1076"/>
      <c r="AD626" s="595" t="s">
        <v>555</v>
      </c>
      <c r="AE626" s="861">
        <v>85</v>
      </c>
    </row>
    <row r="627" spans="1:31" ht="24.95" customHeight="1" x14ac:dyDescent="0.2">
      <c r="A627" s="838"/>
      <c r="B627" s="1086"/>
      <c r="C627" s="1084"/>
      <c r="D627" s="1084"/>
      <c r="E627" s="791"/>
      <c r="F627" s="791"/>
      <c r="G627" s="777"/>
      <c r="H627" s="779"/>
      <c r="I627" s="251" t="s">
        <v>601</v>
      </c>
      <c r="J627" s="474"/>
      <c r="K627" s="475"/>
      <c r="L627" s="476">
        <v>1</v>
      </c>
      <c r="M627" s="611"/>
      <c r="N627" s="611">
        <f>H626*L627</f>
        <v>0.4</v>
      </c>
      <c r="O627" s="477"/>
      <c r="P627" s="475"/>
      <c r="Q627" s="476"/>
      <c r="R627" s="477"/>
      <c r="S627" s="475"/>
      <c r="T627" s="476"/>
      <c r="U627" s="477"/>
      <c r="V627" s="475"/>
      <c r="W627" s="478"/>
      <c r="X627" s="252">
        <f>SUM(J627:L627)*H626</f>
        <v>0.4</v>
      </c>
      <c r="Y627" s="253">
        <f>SUM(O627:Q627)*H626</f>
        <v>0</v>
      </c>
      <c r="Z627" s="253">
        <f>SUM(R627:T627)*H626</f>
        <v>0</v>
      </c>
      <c r="AA627" s="253">
        <f>SUM(U627:W627)*H626</f>
        <v>0</v>
      </c>
      <c r="AB627" s="254">
        <f t="shared" si="23"/>
        <v>0.4</v>
      </c>
      <c r="AC627" s="1076"/>
      <c r="AD627" s="595" t="s">
        <v>555</v>
      </c>
      <c r="AE627" s="861"/>
    </row>
    <row r="628" spans="1:31" ht="24.95" customHeight="1" x14ac:dyDescent="0.2">
      <c r="A628" s="838"/>
      <c r="B628" s="1086"/>
      <c r="C628" s="1084"/>
      <c r="D628" s="1084"/>
      <c r="E628" s="791"/>
      <c r="F628" s="791"/>
      <c r="G628" s="777" t="s">
        <v>868</v>
      </c>
      <c r="H628" s="779">
        <v>0.2</v>
      </c>
      <c r="I628" s="227" t="s">
        <v>600</v>
      </c>
      <c r="J628" s="464"/>
      <c r="K628" s="465"/>
      <c r="L628" s="466"/>
      <c r="M628" s="613"/>
      <c r="N628" s="613"/>
      <c r="O628" s="467"/>
      <c r="P628" s="465"/>
      <c r="Q628" s="466">
        <v>1</v>
      </c>
      <c r="R628" s="467"/>
      <c r="S628" s="465"/>
      <c r="T628" s="466">
        <v>1</v>
      </c>
      <c r="U628" s="467"/>
      <c r="V628" s="465"/>
      <c r="W628" s="468">
        <v>1</v>
      </c>
      <c r="X628" s="219">
        <f>SUM(J628:L628)*H628</f>
        <v>0</v>
      </c>
      <c r="Y628" s="220">
        <f>SUM(O628:Q628)*H628</f>
        <v>0.2</v>
      </c>
      <c r="Z628" s="220">
        <f>SUM(R628:T628)*H628</f>
        <v>0.2</v>
      </c>
      <c r="AA628" s="220">
        <f>SUM(U628:W628)*H628</f>
        <v>0.2</v>
      </c>
      <c r="AB628" s="221">
        <f t="shared" si="23"/>
        <v>0.2</v>
      </c>
      <c r="AC628" s="1076"/>
      <c r="AD628" s="595" t="s">
        <v>555</v>
      </c>
      <c r="AE628" s="861"/>
    </row>
    <row r="629" spans="1:31" ht="24.95" customHeight="1" x14ac:dyDescent="0.2">
      <c r="A629" s="838"/>
      <c r="B629" s="1086"/>
      <c r="C629" s="1084"/>
      <c r="D629" s="1084"/>
      <c r="E629" s="791"/>
      <c r="F629" s="791"/>
      <c r="G629" s="777"/>
      <c r="H629" s="779"/>
      <c r="I629" s="251" t="s">
        <v>601</v>
      </c>
      <c r="J629" s="474"/>
      <c r="K629" s="475"/>
      <c r="L629" s="476"/>
      <c r="M629" s="611"/>
      <c r="N629" s="611" t="s">
        <v>1024</v>
      </c>
      <c r="O629" s="477"/>
      <c r="P629" s="475"/>
      <c r="Q629" s="476"/>
      <c r="R629" s="477"/>
      <c r="S629" s="475"/>
      <c r="T629" s="476"/>
      <c r="U629" s="477"/>
      <c r="V629" s="475"/>
      <c r="W629" s="478"/>
      <c r="X629" s="252">
        <f>SUM(J629:L629)*H628</f>
        <v>0</v>
      </c>
      <c r="Y629" s="253">
        <f>SUM(O629:Q629)*H628</f>
        <v>0</v>
      </c>
      <c r="Z629" s="253">
        <f>SUM(R629:T629)*H628</f>
        <v>0</v>
      </c>
      <c r="AA629" s="253">
        <f>SUM(U629:W629)*H628</f>
        <v>0</v>
      </c>
      <c r="AB629" s="254">
        <f t="shared" si="23"/>
        <v>0</v>
      </c>
      <c r="AC629" s="1076"/>
      <c r="AD629" s="595" t="s">
        <v>555</v>
      </c>
      <c r="AE629" s="861"/>
    </row>
    <row r="630" spans="1:31" ht="24.95" customHeight="1" x14ac:dyDescent="0.2">
      <c r="A630" s="838"/>
      <c r="B630" s="1086"/>
      <c r="C630" s="1084"/>
      <c r="D630" s="1084"/>
      <c r="E630" s="791"/>
      <c r="F630" s="791"/>
      <c r="G630" s="777" t="s">
        <v>869</v>
      </c>
      <c r="H630" s="779">
        <v>0.2</v>
      </c>
      <c r="I630" s="227" t="s">
        <v>600</v>
      </c>
      <c r="J630" s="464"/>
      <c r="K630" s="465"/>
      <c r="L630" s="466"/>
      <c r="M630" s="613"/>
      <c r="N630" s="613"/>
      <c r="O630" s="467"/>
      <c r="P630" s="465"/>
      <c r="Q630" s="466"/>
      <c r="R630" s="467"/>
      <c r="S630" s="465"/>
      <c r="T630" s="466">
        <v>1</v>
      </c>
      <c r="U630" s="467"/>
      <c r="V630" s="465"/>
      <c r="W630" s="468">
        <v>1</v>
      </c>
      <c r="X630" s="219">
        <f>SUM(J630:L630)*H630</f>
        <v>0</v>
      </c>
      <c r="Y630" s="220">
        <f>SUM(O630:Q630)*H630</f>
        <v>0</v>
      </c>
      <c r="Z630" s="220">
        <f>SUM(R630:T630)*H630</f>
        <v>0.2</v>
      </c>
      <c r="AA630" s="220">
        <f>SUM(U630:W630)*H630</f>
        <v>0.2</v>
      </c>
      <c r="AB630" s="221">
        <f t="shared" si="23"/>
        <v>0.2</v>
      </c>
      <c r="AC630" s="1076"/>
      <c r="AD630" s="595" t="s">
        <v>555</v>
      </c>
      <c r="AE630" s="861"/>
    </row>
    <row r="631" spans="1:31" ht="24.95" customHeight="1" x14ac:dyDescent="0.2">
      <c r="A631" s="838"/>
      <c r="B631" s="1086"/>
      <c r="C631" s="1084"/>
      <c r="D631" s="1084"/>
      <c r="E631" s="791"/>
      <c r="F631" s="791"/>
      <c r="G631" s="777"/>
      <c r="H631" s="779"/>
      <c r="I631" s="251" t="s">
        <v>601</v>
      </c>
      <c r="J631" s="474"/>
      <c r="K631" s="475"/>
      <c r="L631" s="476"/>
      <c r="M631" s="611"/>
      <c r="N631" s="611" t="s">
        <v>1024</v>
      </c>
      <c r="O631" s="477"/>
      <c r="P631" s="475"/>
      <c r="Q631" s="476"/>
      <c r="R631" s="477"/>
      <c r="S631" s="475"/>
      <c r="T631" s="476"/>
      <c r="U631" s="477"/>
      <c r="V631" s="475"/>
      <c r="W631" s="478"/>
      <c r="X631" s="252">
        <f>SUM(J631:L631)*H630</f>
        <v>0</v>
      </c>
      <c r="Y631" s="253">
        <f>SUM(O631:Q631)*H630</f>
        <v>0</v>
      </c>
      <c r="Z631" s="253">
        <f>SUM(R631:T631)*H630</f>
        <v>0</v>
      </c>
      <c r="AA631" s="253">
        <f>SUM(U631:W631)*H630</f>
        <v>0</v>
      </c>
      <c r="AB631" s="254">
        <f t="shared" si="23"/>
        <v>0</v>
      </c>
      <c r="AC631" s="1076"/>
      <c r="AD631" s="595" t="s">
        <v>555</v>
      </c>
      <c r="AE631" s="861"/>
    </row>
    <row r="632" spans="1:31" ht="24.95" customHeight="1" x14ac:dyDescent="0.2">
      <c r="A632" s="838"/>
      <c r="B632" s="1086"/>
      <c r="C632" s="1084"/>
      <c r="D632" s="1084"/>
      <c r="E632" s="791"/>
      <c r="F632" s="791"/>
      <c r="G632" s="777" t="s">
        <v>870</v>
      </c>
      <c r="H632" s="779">
        <v>0.2</v>
      </c>
      <c r="I632" s="227" t="s">
        <v>600</v>
      </c>
      <c r="J632" s="464"/>
      <c r="K632" s="465"/>
      <c r="L632" s="466"/>
      <c r="M632" s="613"/>
      <c r="N632" s="613"/>
      <c r="O632" s="467"/>
      <c r="P632" s="465"/>
      <c r="Q632" s="466"/>
      <c r="R632" s="467"/>
      <c r="S632" s="465"/>
      <c r="T632" s="466"/>
      <c r="U632" s="467"/>
      <c r="V632" s="465"/>
      <c r="W632" s="468">
        <v>1</v>
      </c>
      <c r="X632" s="219">
        <f>SUM(J632:L632)*H632</f>
        <v>0</v>
      </c>
      <c r="Y632" s="220">
        <f>SUM(O632:Q632)*H632</f>
        <v>0</v>
      </c>
      <c r="Z632" s="220">
        <f>SUM(R632:T632)*H632</f>
        <v>0</v>
      </c>
      <c r="AA632" s="220">
        <f>SUM(U632:W632)*H632</f>
        <v>0.2</v>
      </c>
      <c r="AB632" s="221">
        <f t="shared" ref="AB632:AB639" si="25">MAX(X632:AA632)</f>
        <v>0.2</v>
      </c>
      <c r="AC632" s="1076"/>
      <c r="AD632" s="595" t="s">
        <v>555</v>
      </c>
      <c r="AE632" s="861"/>
    </row>
    <row r="633" spans="1:31" ht="24.95" customHeight="1" thickBot="1" x14ac:dyDescent="0.25">
      <c r="A633" s="839"/>
      <c r="B633" s="1087"/>
      <c r="C633" s="1084"/>
      <c r="D633" s="1084"/>
      <c r="E633" s="791"/>
      <c r="F633" s="794"/>
      <c r="G633" s="789"/>
      <c r="H633" s="788"/>
      <c r="I633" s="255" t="s">
        <v>601</v>
      </c>
      <c r="J633" s="479"/>
      <c r="K633" s="480"/>
      <c r="L633" s="481"/>
      <c r="M633" s="614"/>
      <c r="N633" s="614" t="s">
        <v>1024</v>
      </c>
      <c r="O633" s="482"/>
      <c r="P633" s="480"/>
      <c r="Q633" s="481"/>
      <c r="R633" s="482"/>
      <c r="S633" s="480"/>
      <c r="T633" s="481"/>
      <c r="U633" s="482"/>
      <c r="V633" s="480"/>
      <c r="W633" s="483"/>
      <c r="X633" s="259">
        <f>SUM(J633:L633)*H632</f>
        <v>0</v>
      </c>
      <c r="Y633" s="260">
        <f>SUM(O633:Q633)*H632</f>
        <v>0</v>
      </c>
      <c r="Z633" s="260">
        <f>SUM(R633:T633)*H632</f>
        <v>0</v>
      </c>
      <c r="AA633" s="260">
        <f>SUM(U633:W633)*H632</f>
        <v>0</v>
      </c>
      <c r="AB633" s="261">
        <f t="shared" si="25"/>
        <v>0</v>
      </c>
      <c r="AC633" s="1076"/>
      <c r="AD633" s="595" t="s">
        <v>555</v>
      </c>
      <c r="AE633" s="861"/>
    </row>
    <row r="634" spans="1:31" ht="24.95" customHeight="1" x14ac:dyDescent="0.2">
      <c r="A634" s="1088" t="s">
        <v>318</v>
      </c>
      <c r="B634" s="1090" t="s">
        <v>876</v>
      </c>
      <c r="C634" s="1092" t="s">
        <v>320</v>
      </c>
      <c r="D634" s="1094" t="s">
        <v>321</v>
      </c>
      <c r="E634" s="1094" t="s">
        <v>474</v>
      </c>
      <c r="F634" s="1093" t="s">
        <v>475</v>
      </c>
      <c r="G634" s="810" t="s">
        <v>871</v>
      </c>
      <c r="H634" s="812">
        <v>0.4</v>
      </c>
      <c r="I634" s="227" t="s">
        <v>600</v>
      </c>
      <c r="J634" s="464"/>
      <c r="K634" s="465"/>
      <c r="L634" s="466">
        <v>0.125</v>
      </c>
      <c r="M634" s="613"/>
      <c r="N634" s="613"/>
      <c r="O634" s="467"/>
      <c r="P634" s="465"/>
      <c r="Q634" s="466">
        <v>0.375</v>
      </c>
      <c r="R634" s="467"/>
      <c r="S634" s="465"/>
      <c r="T634" s="466">
        <v>0.75</v>
      </c>
      <c r="U634" s="467"/>
      <c r="V634" s="465"/>
      <c r="W634" s="468">
        <v>1</v>
      </c>
      <c r="X634" s="219">
        <f>SUM(J634:L634)*H634</f>
        <v>0.05</v>
      </c>
      <c r="Y634" s="220">
        <f>SUM(O634:Q634)*H634</f>
        <v>0.15000000000000002</v>
      </c>
      <c r="Z634" s="220">
        <f>SUM(R634:T634)*H634</f>
        <v>0.30000000000000004</v>
      </c>
      <c r="AA634" s="220">
        <f>SUM(U634:W634)*H634</f>
        <v>0.4</v>
      </c>
      <c r="AB634" s="221">
        <f t="shared" si="25"/>
        <v>0.4</v>
      </c>
      <c r="AC634" s="1098" t="s">
        <v>477</v>
      </c>
      <c r="AD634" s="596" t="s">
        <v>554</v>
      </c>
      <c r="AE634" s="1100">
        <v>86</v>
      </c>
    </row>
    <row r="635" spans="1:31" ht="24.95" customHeight="1" x14ac:dyDescent="0.2">
      <c r="A635" s="1089"/>
      <c r="B635" s="1091"/>
      <c r="C635" s="1093"/>
      <c r="D635" s="1095"/>
      <c r="E635" s="1095"/>
      <c r="F635" s="1093"/>
      <c r="G635" s="786"/>
      <c r="H635" s="787"/>
      <c r="I635" s="251" t="s">
        <v>601</v>
      </c>
      <c r="J635" s="474"/>
      <c r="K635" s="475"/>
      <c r="L635" s="476">
        <v>0.125</v>
      </c>
      <c r="M635" s="611"/>
      <c r="N635" s="611">
        <f>H634*L635</f>
        <v>0.05</v>
      </c>
      <c r="O635" s="477"/>
      <c r="P635" s="475"/>
      <c r="Q635" s="476"/>
      <c r="R635" s="477"/>
      <c r="S635" s="475"/>
      <c r="T635" s="476"/>
      <c r="U635" s="477"/>
      <c r="V635" s="475"/>
      <c r="W635" s="478"/>
      <c r="X635" s="252">
        <f>SUM(J635:L635)*H634</f>
        <v>0.05</v>
      </c>
      <c r="Y635" s="253">
        <f>SUM(O635:Q635)*H634</f>
        <v>0</v>
      </c>
      <c r="Z635" s="253">
        <f>SUM(R635:T635)*H634</f>
        <v>0</v>
      </c>
      <c r="AA635" s="253">
        <f>SUM(U635:W635)*H634</f>
        <v>0</v>
      </c>
      <c r="AB635" s="254">
        <f t="shared" si="25"/>
        <v>0.05</v>
      </c>
      <c r="AC635" s="1099"/>
      <c r="AD635" s="597" t="s">
        <v>554</v>
      </c>
      <c r="AE635" s="1101"/>
    </row>
    <row r="636" spans="1:31" ht="24.95" customHeight="1" x14ac:dyDescent="0.2">
      <c r="A636" s="1089"/>
      <c r="B636" s="1091"/>
      <c r="C636" s="1093"/>
      <c r="D636" s="1095"/>
      <c r="E636" s="1095"/>
      <c r="F636" s="1093"/>
      <c r="G636" s="786" t="s">
        <v>872</v>
      </c>
      <c r="H636" s="787">
        <v>0.05</v>
      </c>
      <c r="I636" s="227" t="s">
        <v>600</v>
      </c>
      <c r="J636" s="464"/>
      <c r="K636" s="465"/>
      <c r="L636" s="466"/>
      <c r="M636" s="613"/>
      <c r="N636" s="613"/>
      <c r="O636" s="467"/>
      <c r="P636" s="465"/>
      <c r="Q636" s="466">
        <v>1</v>
      </c>
      <c r="R636" s="467"/>
      <c r="S636" s="465"/>
      <c r="T636" s="466">
        <v>1</v>
      </c>
      <c r="U636" s="467"/>
      <c r="V636" s="465"/>
      <c r="W636" s="468">
        <v>1</v>
      </c>
      <c r="X636" s="219">
        <f>SUM(J636:L636)*H636</f>
        <v>0</v>
      </c>
      <c r="Y636" s="220">
        <f>SUM(O636:Q636)*H636</f>
        <v>0.05</v>
      </c>
      <c r="Z636" s="220">
        <f>SUM(R636:T636)*H636</f>
        <v>0.05</v>
      </c>
      <c r="AA636" s="220">
        <f>SUM(U636:W636)*H636</f>
        <v>0.05</v>
      </c>
      <c r="AB636" s="221">
        <f t="shared" si="25"/>
        <v>0.05</v>
      </c>
      <c r="AC636" s="1099"/>
      <c r="AD636" s="597" t="s">
        <v>554</v>
      </c>
      <c r="AE636" s="1101"/>
    </row>
    <row r="637" spans="1:31" ht="24.95" customHeight="1" x14ac:dyDescent="0.2">
      <c r="A637" s="1089"/>
      <c r="B637" s="1091"/>
      <c r="C637" s="1093"/>
      <c r="D637" s="1095"/>
      <c r="E637" s="1095"/>
      <c r="F637" s="1093"/>
      <c r="G637" s="786"/>
      <c r="H637" s="787"/>
      <c r="I637" s="251" t="s">
        <v>601</v>
      </c>
      <c r="J637" s="474"/>
      <c r="K637" s="475"/>
      <c r="L637" s="476"/>
      <c r="M637" s="611"/>
      <c r="N637" s="611" t="s">
        <v>1024</v>
      </c>
      <c r="O637" s="477"/>
      <c r="P637" s="475"/>
      <c r="Q637" s="476"/>
      <c r="R637" s="477"/>
      <c r="S637" s="475"/>
      <c r="T637" s="476"/>
      <c r="U637" s="477"/>
      <c r="V637" s="475"/>
      <c r="W637" s="478"/>
      <c r="X637" s="252">
        <f>SUM(J637:L637)*H636</f>
        <v>0</v>
      </c>
      <c r="Y637" s="253">
        <f>SUM(O637:Q637)*H636</f>
        <v>0</v>
      </c>
      <c r="Z637" s="253">
        <f>SUM(R637:T637)*H636</f>
        <v>0</v>
      </c>
      <c r="AA637" s="253">
        <f>SUM(U637:W637)*H636</f>
        <v>0</v>
      </c>
      <c r="AB637" s="254">
        <f t="shared" si="25"/>
        <v>0</v>
      </c>
      <c r="AC637" s="1099"/>
      <c r="AD637" s="597" t="s">
        <v>554</v>
      </c>
      <c r="AE637" s="1101"/>
    </row>
    <row r="638" spans="1:31" ht="24.95" customHeight="1" x14ac:dyDescent="0.2">
      <c r="A638" s="1089"/>
      <c r="B638" s="1091"/>
      <c r="C638" s="1093"/>
      <c r="D638" s="1095"/>
      <c r="E638" s="1095"/>
      <c r="F638" s="1093"/>
      <c r="G638" s="786" t="s">
        <v>881</v>
      </c>
      <c r="H638" s="787">
        <v>0.1</v>
      </c>
      <c r="I638" s="227" t="s">
        <v>600</v>
      </c>
      <c r="J638" s="464"/>
      <c r="K638" s="465"/>
      <c r="L638" s="466"/>
      <c r="M638" s="613"/>
      <c r="N638" s="613"/>
      <c r="O638" s="467"/>
      <c r="P638" s="465"/>
      <c r="Q638" s="466">
        <v>1</v>
      </c>
      <c r="R638" s="467"/>
      <c r="S638" s="465"/>
      <c r="T638" s="466">
        <v>1</v>
      </c>
      <c r="U638" s="467"/>
      <c r="V638" s="465"/>
      <c r="W638" s="468">
        <v>1</v>
      </c>
      <c r="X638" s="219">
        <f>SUM(J638:L638)*H638</f>
        <v>0</v>
      </c>
      <c r="Y638" s="220">
        <f>SUM(O638:Q638)*H638</f>
        <v>0.1</v>
      </c>
      <c r="Z638" s="220">
        <f>SUM(R638:T638)*H638</f>
        <v>0.1</v>
      </c>
      <c r="AA638" s="220">
        <f>SUM(U638:W638)*H638</f>
        <v>0.1</v>
      </c>
      <c r="AB638" s="221">
        <f t="shared" si="25"/>
        <v>0.1</v>
      </c>
      <c r="AC638" s="1099"/>
      <c r="AD638" s="597" t="s">
        <v>554</v>
      </c>
      <c r="AE638" s="1101"/>
    </row>
    <row r="639" spans="1:31" ht="24.95" customHeight="1" x14ac:dyDescent="0.2">
      <c r="A639" s="1089"/>
      <c r="B639" s="1091"/>
      <c r="C639" s="1093"/>
      <c r="D639" s="1095"/>
      <c r="E639" s="1095"/>
      <c r="F639" s="1093"/>
      <c r="G639" s="786"/>
      <c r="H639" s="787"/>
      <c r="I639" s="251" t="s">
        <v>601</v>
      </c>
      <c r="J639" s="474"/>
      <c r="K639" s="475"/>
      <c r="L639" s="476"/>
      <c r="M639" s="611"/>
      <c r="N639" s="611" t="s">
        <v>1024</v>
      </c>
      <c r="O639" s="477"/>
      <c r="P639" s="475"/>
      <c r="Q639" s="476"/>
      <c r="R639" s="477"/>
      <c r="S639" s="475"/>
      <c r="T639" s="476"/>
      <c r="U639" s="477"/>
      <c r="V639" s="475"/>
      <c r="W639" s="478"/>
      <c r="X639" s="252">
        <f>SUM(J639:L639)*H638</f>
        <v>0</v>
      </c>
      <c r="Y639" s="253">
        <f>SUM(O639:Q639)*H638</f>
        <v>0</v>
      </c>
      <c r="Z639" s="253">
        <f>SUM(R639:T639)*H638</f>
        <v>0</v>
      </c>
      <c r="AA639" s="253">
        <f>SUM(U639:W639)*H638</f>
        <v>0</v>
      </c>
      <c r="AB639" s="254">
        <f t="shared" si="25"/>
        <v>0</v>
      </c>
      <c r="AC639" s="1099"/>
      <c r="AD639" s="597" t="s">
        <v>554</v>
      </c>
      <c r="AE639" s="1101"/>
    </row>
    <row r="640" spans="1:31" ht="24.95" customHeight="1" x14ac:dyDescent="0.2">
      <c r="A640" s="1089"/>
      <c r="B640" s="1091"/>
      <c r="C640" s="1093"/>
      <c r="D640" s="1095"/>
      <c r="E640" s="1095"/>
      <c r="F640" s="1093"/>
      <c r="G640" s="786" t="s">
        <v>882</v>
      </c>
      <c r="H640" s="787">
        <v>0.2</v>
      </c>
      <c r="I640" s="227" t="s">
        <v>600</v>
      </c>
      <c r="J640" s="464"/>
      <c r="K640" s="465"/>
      <c r="L640" s="466"/>
      <c r="M640" s="613"/>
      <c r="N640" s="613"/>
      <c r="O640" s="467"/>
      <c r="P640" s="465"/>
      <c r="Q640" s="466">
        <v>0.25</v>
      </c>
      <c r="R640" s="467"/>
      <c r="S640" s="465"/>
      <c r="T640" s="466">
        <v>0.75</v>
      </c>
      <c r="U640" s="467"/>
      <c r="V640" s="465"/>
      <c r="W640" s="468">
        <v>1</v>
      </c>
      <c r="X640" s="219">
        <f>SUM(J640:L640)*H640</f>
        <v>0</v>
      </c>
      <c r="Y640" s="220">
        <f>SUM(O640:Q640)*H640</f>
        <v>0.05</v>
      </c>
      <c r="Z640" s="220">
        <f>SUM(R640:T640)*H640</f>
        <v>0.15000000000000002</v>
      </c>
      <c r="AA640" s="220">
        <f>SUM(U640:W640)*H640</f>
        <v>0.2</v>
      </c>
      <c r="AB640" s="221">
        <f t="shared" si="23"/>
        <v>0.2</v>
      </c>
      <c r="AC640" s="1099"/>
      <c r="AD640" s="597" t="s">
        <v>554</v>
      </c>
      <c r="AE640" s="1101"/>
    </row>
    <row r="641" spans="1:31" ht="24.95" customHeight="1" x14ac:dyDescent="0.2">
      <c r="A641" s="1089"/>
      <c r="B641" s="1091"/>
      <c r="C641" s="1093"/>
      <c r="D641" s="1095"/>
      <c r="E641" s="1095"/>
      <c r="F641" s="1093"/>
      <c r="G641" s="786"/>
      <c r="H641" s="787"/>
      <c r="I641" s="251" t="s">
        <v>601</v>
      </c>
      <c r="J641" s="474"/>
      <c r="K641" s="475"/>
      <c r="L641" s="476"/>
      <c r="M641" s="611"/>
      <c r="N641" s="611" t="s">
        <v>1024</v>
      </c>
      <c r="O641" s="477"/>
      <c r="P641" s="475"/>
      <c r="Q641" s="476"/>
      <c r="R641" s="477"/>
      <c r="S641" s="475"/>
      <c r="T641" s="476"/>
      <c r="U641" s="477"/>
      <c r="V641" s="475"/>
      <c r="W641" s="478"/>
      <c r="X641" s="252">
        <f>SUM(J641:L641)*H640</f>
        <v>0</v>
      </c>
      <c r="Y641" s="253">
        <f>SUM(O641:Q641)*H640</f>
        <v>0</v>
      </c>
      <c r="Z641" s="253">
        <f>SUM(R641:T641)*H640</f>
        <v>0</v>
      </c>
      <c r="AA641" s="253">
        <f>SUM(U641:W641)*H640</f>
        <v>0</v>
      </c>
      <c r="AB641" s="254">
        <f t="shared" si="23"/>
        <v>0</v>
      </c>
      <c r="AC641" s="1099"/>
      <c r="AD641" s="597" t="s">
        <v>554</v>
      </c>
      <c r="AE641" s="1101"/>
    </row>
    <row r="642" spans="1:31" ht="24.95" customHeight="1" x14ac:dyDescent="0.2">
      <c r="A642" s="1089"/>
      <c r="B642" s="1091"/>
      <c r="C642" s="1093"/>
      <c r="D642" s="1095"/>
      <c r="E642" s="1095"/>
      <c r="F642" s="1093"/>
      <c r="G642" s="786" t="s">
        <v>883</v>
      </c>
      <c r="H642" s="787">
        <v>0.1</v>
      </c>
      <c r="I642" s="227" t="s">
        <v>600</v>
      </c>
      <c r="J642" s="464"/>
      <c r="K642" s="465"/>
      <c r="L642" s="466"/>
      <c r="M642" s="613"/>
      <c r="N642" s="613"/>
      <c r="O642" s="467"/>
      <c r="P642" s="465"/>
      <c r="Q642" s="466"/>
      <c r="R642" s="467"/>
      <c r="S642" s="465"/>
      <c r="T642" s="466"/>
      <c r="U642" s="467"/>
      <c r="V642" s="465"/>
      <c r="W642" s="468">
        <v>1</v>
      </c>
      <c r="X642" s="219">
        <f>SUM(J642:L642)*H642</f>
        <v>0</v>
      </c>
      <c r="Y642" s="220">
        <f>SUM(O642:Q642)*H642</f>
        <v>0</v>
      </c>
      <c r="Z642" s="220">
        <f>SUM(R642:T642)*H642</f>
        <v>0</v>
      </c>
      <c r="AA642" s="220">
        <f>SUM(U642:W642)*H642</f>
        <v>0.1</v>
      </c>
      <c r="AB642" s="221">
        <f t="shared" ref="AB642:AB655" si="26">MAX(X642:AA642)</f>
        <v>0.1</v>
      </c>
      <c r="AC642" s="1099"/>
      <c r="AD642" s="597" t="s">
        <v>554</v>
      </c>
      <c r="AE642" s="1101"/>
    </row>
    <row r="643" spans="1:31" ht="24.95" customHeight="1" x14ac:dyDescent="0.2">
      <c r="A643" s="1089"/>
      <c r="B643" s="1091"/>
      <c r="C643" s="1093"/>
      <c r="D643" s="1095"/>
      <c r="E643" s="1095"/>
      <c r="F643" s="1093"/>
      <c r="G643" s="786"/>
      <c r="H643" s="787"/>
      <c r="I643" s="251" t="s">
        <v>601</v>
      </c>
      <c r="J643" s="474"/>
      <c r="K643" s="475"/>
      <c r="L643" s="476"/>
      <c r="M643" s="611"/>
      <c r="N643" s="611" t="s">
        <v>1024</v>
      </c>
      <c r="O643" s="477"/>
      <c r="P643" s="475"/>
      <c r="Q643" s="476"/>
      <c r="R643" s="477"/>
      <c r="S643" s="475"/>
      <c r="T643" s="476"/>
      <c r="U643" s="477"/>
      <c r="V643" s="475"/>
      <c r="W643" s="478"/>
      <c r="X643" s="252">
        <f>SUM(J643:L643)*H642</f>
        <v>0</v>
      </c>
      <c r="Y643" s="253">
        <f>SUM(O643:Q643)*H642</f>
        <v>0</v>
      </c>
      <c r="Z643" s="253">
        <f>SUM(R643:T643)*H642</f>
        <v>0</v>
      </c>
      <c r="AA643" s="253">
        <f>SUM(U643:W643)*H642</f>
        <v>0</v>
      </c>
      <c r="AB643" s="254">
        <f t="shared" si="26"/>
        <v>0</v>
      </c>
      <c r="AC643" s="1099"/>
      <c r="AD643" s="597" t="s">
        <v>554</v>
      </c>
      <c r="AE643" s="1101"/>
    </row>
    <row r="644" spans="1:31" ht="24.95" customHeight="1" x14ac:dyDescent="0.2">
      <c r="A644" s="1089"/>
      <c r="B644" s="1091"/>
      <c r="C644" s="1093"/>
      <c r="D644" s="1095"/>
      <c r="E644" s="1095"/>
      <c r="F644" s="1093"/>
      <c r="G644" s="786" t="s">
        <v>884</v>
      </c>
      <c r="H644" s="787">
        <v>0.1</v>
      </c>
      <c r="I644" s="227" t="s">
        <v>600</v>
      </c>
      <c r="J644" s="464"/>
      <c r="K644" s="465"/>
      <c r="L644" s="466"/>
      <c r="M644" s="613"/>
      <c r="N644" s="613"/>
      <c r="O644" s="467"/>
      <c r="P644" s="465"/>
      <c r="Q644" s="466"/>
      <c r="R644" s="467"/>
      <c r="S644" s="465"/>
      <c r="T644" s="466"/>
      <c r="U644" s="467"/>
      <c r="V644" s="465"/>
      <c r="W644" s="468">
        <v>1</v>
      </c>
      <c r="X644" s="219">
        <f>SUM(J644:L644)*H644</f>
        <v>0</v>
      </c>
      <c r="Y644" s="220">
        <f>SUM(O644:Q644)*H644</f>
        <v>0</v>
      </c>
      <c r="Z644" s="220">
        <f>SUM(R644:T644)*H644</f>
        <v>0</v>
      </c>
      <c r="AA644" s="220">
        <f>SUM(U644:W644)*H644</f>
        <v>0.1</v>
      </c>
      <c r="AB644" s="221">
        <f t="shared" si="26"/>
        <v>0.1</v>
      </c>
      <c r="AC644" s="1099"/>
      <c r="AD644" s="597" t="s">
        <v>554</v>
      </c>
      <c r="AE644" s="1101"/>
    </row>
    <row r="645" spans="1:31" ht="24.95" customHeight="1" x14ac:dyDescent="0.2">
      <c r="A645" s="1089"/>
      <c r="B645" s="1091"/>
      <c r="C645" s="1093"/>
      <c r="D645" s="1095"/>
      <c r="E645" s="1095"/>
      <c r="F645" s="1093"/>
      <c r="G645" s="786"/>
      <c r="H645" s="787"/>
      <c r="I645" s="251" t="s">
        <v>601</v>
      </c>
      <c r="J645" s="474"/>
      <c r="K645" s="475"/>
      <c r="L645" s="476"/>
      <c r="M645" s="611"/>
      <c r="N645" s="611" t="s">
        <v>1024</v>
      </c>
      <c r="O645" s="477"/>
      <c r="P645" s="475"/>
      <c r="Q645" s="476"/>
      <c r="R645" s="477"/>
      <c r="S645" s="475"/>
      <c r="T645" s="476"/>
      <c r="U645" s="477"/>
      <c r="V645" s="475"/>
      <c r="W645" s="478"/>
      <c r="X645" s="252">
        <f>SUM(J645:L645)*H644</f>
        <v>0</v>
      </c>
      <c r="Y645" s="253">
        <f>SUM(O645:Q645)*H644</f>
        <v>0</v>
      </c>
      <c r="Z645" s="253">
        <f>SUM(R645:T645)*H644</f>
        <v>0</v>
      </c>
      <c r="AA645" s="253">
        <f>SUM(U645:W645)*H644</f>
        <v>0</v>
      </c>
      <c r="AB645" s="254">
        <f t="shared" si="26"/>
        <v>0</v>
      </c>
      <c r="AC645" s="1099"/>
      <c r="AD645" s="597" t="s">
        <v>554</v>
      </c>
      <c r="AE645" s="1101"/>
    </row>
    <row r="646" spans="1:31" ht="24.95" customHeight="1" x14ac:dyDescent="0.2">
      <c r="A646" s="1089"/>
      <c r="B646" s="1091"/>
      <c r="C646" s="1093"/>
      <c r="D646" s="1095"/>
      <c r="E646" s="1095"/>
      <c r="F646" s="1093"/>
      <c r="G646" s="786" t="s">
        <v>885</v>
      </c>
      <c r="H646" s="787">
        <v>0.05</v>
      </c>
      <c r="I646" s="227" t="s">
        <v>600</v>
      </c>
      <c r="J646" s="464"/>
      <c r="K646" s="465"/>
      <c r="L646" s="466"/>
      <c r="M646" s="613"/>
      <c r="N646" s="613"/>
      <c r="O646" s="467"/>
      <c r="P646" s="465"/>
      <c r="Q646" s="466">
        <v>0.2</v>
      </c>
      <c r="R646" s="467"/>
      <c r="S646" s="465"/>
      <c r="T646" s="466">
        <v>0.6</v>
      </c>
      <c r="U646" s="467"/>
      <c r="V646" s="465"/>
      <c r="W646" s="468">
        <v>1</v>
      </c>
      <c r="X646" s="219">
        <f>SUM(J646:L646)*H646</f>
        <v>0</v>
      </c>
      <c r="Y646" s="220">
        <f>SUM(O646:Q646)*H646</f>
        <v>1.0000000000000002E-2</v>
      </c>
      <c r="Z646" s="220">
        <f>SUM(R646:T646)*H646</f>
        <v>0.03</v>
      </c>
      <c r="AA646" s="220">
        <f>SUM(U646:W646)*H646</f>
        <v>0.05</v>
      </c>
      <c r="AB646" s="221">
        <f t="shared" si="26"/>
        <v>0.05</v>
      </c>
      <c r="AC646" s="1099"/>
      <c r="AD646" s="597" t="s">
        <v>554</v>
      </c>
      <c r="AE646" s="1101"/>
    </row>
    <row r="647" spans="1:31" ht="24.95" customHeight="1" thickBot="1" x14ac:dyDescent="0.25">
      <c r="A647" s="1089"/>
      <c r="B647" s="1091"/>
      <c r="C647" s="1093"/>
      <c r="D647" s="1095"/>
      <c r="E647" s="1095"/>
      <c r="F647" s="1093"/>
      <c r="G647" s="1096"/>
      <c r="H647" s="1097"/>
      <c r="I647" s="255" t="s">
        <v>601</v>
      </c>
      <c r="J647" s="479"/>
      <c r="K647" s="480"/>
      <c r="L647" s="481"/>
      <c r="M647" s="614"/>
      <c r="N647" s="614" t="s">
        <v>1024</v>
      </c>
      <c r="O647" s="482"/>
      <c r="P647" s="480"/>
      <c r="Q647" s="481"/>
      <c r="R647" s="482"/>
      <c r="S647" s="480"/>
      <c r="T647" s="481"/>
      <c r="U647" s="482"/>
      <c r="V647" s="480"/>
      <c r="W647" s="483"/>
      <c r="X647" s="259">
        <f>SUM(J647:L647)*H646</f>
        <v>0</v>
      </c>
      <c r="Y647" s="260">
        <f>SUM(O647:Q647)*H646</f>
        <v>0</v>
      </c>
      <c r="Z647" s="260">
        <f>SUM(R647:T647)*H646</f>
        <v>0</v>
      </c>
      <c r="AA647" s="260">
        <f>SUM(U647:W647)*H646</f>
        <v>0</v>
      </c>
      <c r="AB647" s="261">
        <f t="shared" si="26"/>
        <v>0</v>
      </c>
      <c r="AC647" s="1099"/>
      <c r="AD647" s="597" t="s">
        <v>554</v>
      </c>
      <c r="AE647" s="1101"/>
    </row>
    <row r="648" spans="1:31" ht="24.95" customHeight="1" x14ac:dyDescent="0.2">
      <c r="A648" s="1088" t="s">
        <v>322</v>
      </c>
      <c r="B648" s="1090" t="s">
        <v>877</v>
      </c>
      <c r="C648" s="1092" t="s">
        <v>478</v>
      </c>
      <c r="D648" s="1094" t="s">
        <v>410</v>
      </c>
      <c r="E648" s="1094" t="s">
        <v>323</v>
      </c>
      <c r="F648" s="1092" t="s">
        <v>479</v>
      </c>
      <c r="G648" s="810" t="s">
        <v>886</v>
      </c>
      <c r="H648" s="812">
        <v>0.1</v>
      </c>
      <c r="I648" s="289" t="s">
        <v>600</v>
      </c>
      <c r="J648" s="464"/>
      <c r="K648" s="465"/>
      <c r="L648" s="466">
        <v>0.5</v>
      </c>
      <c r="M648" s="613"/>
      <c r="N648" s="613"/>
      <c r="O648" s="467"/>
      <c r="P648" s="465"/>
      <c r="Q648" s="466">
        <v>1</v>
      </c>
      <c r="R648" s="467"/>
      <c r="S648" s="465"/>
      <c r="T648" s="466">
        <v>1</v>
      </c>
      <c r="U648" s="467"/>
      <c r="V648" s="465"/>
      <c r="W648" s="468">
        <v>1</v>
      </c>
      <c r="X648" s="219">
        <f>SUM(J648:L648)*H648</f>
        <v>0.05</v>
      </c>
      <c r="Y648" s="220">
        <f>SUM(O648:Q648)*H648</f>
        <v>0.1</v>
      </c>
      <c r="Z648" s="220">
        <f>SUM(R648:T648)*H648</f>
        <v>0.1</v>
      </c>
      <c r="AA648" s="220">
        <f>SUM(U648:W648)*H648</f>
        <v>0.1</v>
      </c>
      <c r="AB648" s="221">
        <f t="shared" si="26"/>
        <v>0.1</v>
      </c>
      <c r="AC648" s="1099"/>
      <c r="AD648" s="597" t="s">
        <v>554</v>
      </c>
      <c r="AE648" s="860">
        <v>87</v>
      </c>
    </row>
    <row r="649" spans="1:31" ht="24.95" customHeight="1" x14ac:dyDescent="0.2">
      <c r="A649" s="1089"/>
      <c r="B649" s="1091"/>
      <c r="C649" s="1093"/>
      <c r="D649" s="1095"/>
      <c r="E649" s="1095"/>
      <c r="F649" s="1093"/>
      <c r="G649" s="786"/>
      <c r="H649" s="787"/>
      <c r="I649" s="251" t="s">
        <v>601</v>
      </c>
      <c r="J649" s="474"/>
      <c r="K649" s="475"/>
      <c r="L649" s="476">
        <v>0.5</v>
      </c>
      <c r="M649" s="611"/>
      <c r="N649" s="611">
        <f>H648*L649</f>
        <v>0.05</v>
      </c>
      <c r="O649" s="477"/>
      <c r="P649" s="475"/>
      <c r="Q649" s="476"/>
      <c r="R649" s="477"/>
      <c r="S649" s="475"/>
      <c r="T649" s="476"/>
      <c r="U649" s="477"/>
      <c r="V649" s="475"/>
      <c r="W649" s="478"/>
      <c r="X649" s="252">
        <f>SUM(J649:L649)*H648</f>
        <v>0.05</v>
      </c>
      <c r="Y649" s="253">
        <f>SUM(O649:Q649)*H648</f>
        <v>0</v>
      </c>
      <c r="Z649" s="253">
        <f>SUM(R649:T649)*H648</f>
        <v>0</v>
      </c>
      <c r="AA649" s="253">
        <f>SUM(U649:W649)*H648</f>
        <v>0</v>
      </c>
      <c r="AB649" s="254">
        <f t="shared" si="26"/>
        <v>0.05</v>
      </c>
      <c r="AC649" s="1099"/>
      <c r="AD649" s="597" t="s">
        <v>554</v>
      </c>
      <c r="AE649" s="861"/>
    </row>
    <row r="650" spans="1:31" ht="24.95" customHeight="1" x14ac:dyDescent="0.2">
      <c r="A650" s="1089"/>
      <c r="B650" s="1091"/>
      <c r="C650" s="1093"/>
      <c r="D650" s="1095"/>
      <c r="E650" s="1095"/>
      <c r="F650" s="1093"/>
      <c r="G650" s="786" t="s">
        <v>887</v>
      </c>
      <c r="H650" s="787">
        <v>0.15</v>
      </c>
      <c r="I650" s="289" t="s">
        <v>600</v>
      </c>
      <c r="J650" s="464"/>
      <c r="K650" s="465"/>
      <c r="L650" s="466"/>
      <c r="M650" s="613"/>
      <c r="N650" s="613"/>
      <c r="O650" s="467"/>
      <c r="P650" s="465"/>
      <c r="Q650" s="466">
        <v>1</v>
      </c>
      <c r="R650" s="467"/>
      <c r="S650" s="465"/>
      <c r="T650" s="466">
        <v>1</v>
      </c>
      <c r="U650" s="467"/>
      <c r="V650" s="465"/>
      <c r="W650" s="468">
        <v>1</v>
      </c>
      <c r="X650" s="219">
        <f>SUM(J650:L650)*H650</f>
        <v>0</v>
      </c>
      <c r="Y650" s="220">
        <f>SUM(O650:Q650)*H650</f>
        <v>0.15</v>
      </c>
      <c r="Z650" s="220">
        <f>SUM(R650:T650)*H650</f>
        <v>0.15</v>
      </c>
      <c r="AA650" s="220">
        <f>SUM(U650:W650)*H650</f>
        <v>0.15</v>
      </c>
      <c r="AB650" s="221">
        <f t="shared" si="26"/>
        <v>0.15</v>
      </c>
      <c r="AC650" s="1099"/>
      <c r="AD650" s="597" t="s">
        <v>554</v>
      </c>
      <c r="AE650" s="861"/>
    </row>
    <row r="651" spans="1:31" ht="24.95" customHeight="1" x14ac:dyDescent="0.2">
      <c r="A651" s="1089"/>
      <c r="B651" s="1091"/>
      <c r="C651" s="1093"/>
      <c r="D651" s="1095"/>
      <c r="E651" s="1095"/>
      <c r="F651" s="1093"/>
      <c r="G651" s="786"/>
      <c r="H651" s="787"/>
      <c r="I651" s="251" t="s">
        <v>601</v>
      </c>
      <c r="J651" s="474"/>
      <c r="K651" s="475"/>
      <c r="L651" s="476"/>
      <c r="M651" s="611"/>
      <c r="N651" s="611" t="s">
        <v>1024</v>
      </c>
      <c r="O651" s="477"/>
      <c r="P651" s="475"/>
      <c r="Q651" s="476"/>
      <c r="R651" s="477"/>
      <c r="S651" s="475"/>
      <c r="T651" s="476"/>
      <c r="U651" s="477"/>
      <c r="V651" s="475"/>
      <c r="W651" s="478"/>
      <c r="X651" s="252">
        <f>SUM(J651:L651)*H650</f>
        <v>0</v>
      </c>
      <c r="Y651" s="253">
        <f>SUM(O651:Q651)*H650</f>
        <v>0</v>
      </c>
      <c r="Z651" s="253">
        <f>SUM(R651:T651)*H650</f>
        <v>0</v>
      </c>
      <c r="AA651" s="253">
        <f>SUM(U651:W651)*H650</f>
        <v>0</v>
      </c>
      <c r="AB651" s="254">
        <f t="shared" si="26"/>
        <v>0</v>
      </c>
      <c r="AC651" s="1099"/>
      <c r="AD651" s="597" t="s">
        <v>554</v>
      </c>
      <c r="AE651" s="861"/>
    </row>
    <row r="652" spans="1:31" ht="24.95" customHeight="1" x14ac:dyDescent="0.2">
      <c r="A652" s="1089"/>
      <c r="B652" s="1091"/>
      <c r="C652" s="1093"/>
      <c r="D652" s="1095"/>
      <c r="E652" s="1095"/>
      <c r="F652" s="1093"/>
      <c r="G652" s="786" t="s">
        <v>888</v>
      </c>
      <c r="H652" s="787">
        <v>0.13750000000000001</v>
      </c>
      <c r="I652" s="289" t="s">
        <v>600</v>
      </c>
      <c r="J652" s="464"/>
      <c r="K652" s="465"/>
      <c r="L652" s="466"/>
      <c r="M652" s="613"/>
      <c r="N652" s="613"/>
      <c r="O652" s="467"/>
      <c r="P652" s="465"/>
      <c r="Q652" s="466"/>
      <c r="R652" s="467"/>
      <c r="S652" s="465"/>
      <c r="T652" s="466">
        <v>0.2727</v>
      </c>
      <c r="U652" s="467"/>
      <c r="V652" s="465"/>
      <c r="W652" s="468">
        <v>1</v>
      </c>
      <c r="X652" s="219">
        <f>SUM(J652:L652)*H652</f>
        <v>0</v>
      </c>
      <c r="Y652" s="220">
        <f>SUM(O652:Q652)*H652</f>
        <v>0</v>
      </c>
      <c r="Z652" s="220">
        <f>SUM(R652:T652)*H652</f>
        <v>3.7496250000000002E-2</v>
      </c>
      <c r="AA652" s="220">
        <f>SUM(U652:W652)*H652</f>
        <v>0.13750000000000001</v>
      </c>
      <c r="AB652" s="221">
        <f t="shared" si="26"/>
        <v>0.13750000000000001</v>
      </c>
      <c r="AC652" s="1099"/>
      <c r="AD652" s="597" t="s">
        <v>554</v>
      </c>
      <c r="AE652" s="861"/>
    </row>
    <row r="653" spans="1:31" ht="24.95" customHeight="1" x14ac:dyDescent="0.2">
      <c r="A653" s="1089"/>
      <c r="B653" s="1091"/>
      <c r="C653" s="1093"/>
      <c r="D653" s="1095"/>
      <c r="E653" s="1095"/>
      <c r="F653" s="1093"/>
      <c r="G653" s="786"/>
      <c r="H653" s="787"/>
      <c r="I653" s="251" t="s">
        <v>601</v>
      </c>
      <c r="J653" s="474"/>
      <c r="K653" s="475"/>
      <c r="L653" s="476"/>
      <c r="M653" s="611"/>
      <c r="N653" s="611" t="s">
        <v>1024</v>
      </c>
      <c r="O653" s="477"/>
      <c r="P653" s="475"/>
      <c r="Q653" s="476"/>
      <c r="R653" s="477"/>
      <c r="S653" s="475"/>
      <c r="T653" s="476"/>
      <c r="U653" s="477"/>
      <c r="V653" s="475"/>
      <c r="W653" s="478"/>
      <c r="X653" s="252">
        <f>SUM(J653:L653)*H652</f>
        <v>0</v>
      </c>
      <c r="Y653" s="253">
        <f>SUM(O653:Q653)*H652</f>
        <v>0</v>
      </c>
      <c r="Z653" s="253">
        <f>SUM(R653:T653)*H652</f>
        <v>0</v>
      </c>
      <c r="AA653" s="253">
        <f>SUM(U653:W653)*H652</f>
        <v>0</v>
      </c>
      <c r="AB653" s="254">
        <f t="shared" si="26"/>
        <v>0</v>
      </c>
      <c r="AC653" s="1099"/>
      <c r="AD653" s="597" t="s">
        <v>554</v>
      </c>
      <c r="AE653" s="861"/>
    </row>
    <row r="654" spans="1:31" ht="24.95" customHeight="1" x14ac:dyDescent="0.2">
      <c r="A654" s="1089"/>
      <c r="B654" s="1091"/>
      <c r="C654" s="1093"/>
      <c r="D654" s="1095"/>
      <c r="E654" s="1095"/>
      <c r="F654" s="1093"/>
      <c r="G654" s="786" t="s">
        <v>889</v>
      </c>
      <c r="H654" s="787">
        <v>0.13750000000000001</v>
      </c>
      <c r="I654" s="289" t="s">
        <v>600</v>
      </c>
      <c r="J654" s="464"/>
      <c r="K654" s="465"/>
      <c r="L654" s="466"/>
      <c r="M654" s="613"/>
      <c r="N654" s="613"/>
      <c r="O654" s="467"/>
      <c r="P654" s="465"/>
      <c r="Q654" s="466"/>
      <c r="R654" s="467"/>
      <c r="S654" s="465"/>
      <c r="T654" s="466">
        <v>0.2727</v>
      </c>
      <c r="U654" s="467"/>
      <c r="V654" s="465"/>
      <c r="W654" s="468">
        <v>1</v>
      </c>
      <c r="X654" s="219">
        <f>SUM(J654:L654)*H654</f>
        <v>0</v>
      </c>
      <c r="Y654" s="220">
        <f>SUM(O654:Q654)*H654</f>
        <v>0</v>
      </c>
      <c r="Z654" s="220">
        <f>SUM(R654:T654)*H654</f>
        <v>3.7496250000000002E-2</v>
      </c>
      <c r="AA654" s="220">
        <f>SUM(U654:W654)*H654</f>
        <v>0.13750000000000001</v>
      </c>
      <c r="AB654" s="221">
        <f t="shared" si="26"/>
        <v>0.13750000000000001</v>
      </c>
      <c r="AC654" s="1099"/>
      <c r="AD654" s="597" t="s">
        <v>554</v>
      </c>
      <c r="AE654" s="861"/>
    </row>
    <row r="655" spans="1:31" ht="24.95" customHeight="1" x14ac:dyDescent="0.2">
      <c r="A655" s="1089"/>
      <c r="B655" s="1091"/>
      <c r="C655" s="1093"/>
      <c r="D655" s="1095"/>
      <c r="E655" s="1095"/>
      <c r="F655" s="1093"/>
      <c r="G655" s="786"/>
      <c r="H655" s="787"/>
      <c r="I655" s="251" t="s">
        <v>601</v>
      </c>
      <c r="J655" s="474"/>
      <c r="K655" s="475"/>
      <c r="L655" s="476"/>
      <c r="M655" s="611"/>
      <c r="N655" s="611" t="s">
        <v>1024</v>
      </c>
      <c r="O655" s="477"/>
      <c r="P655" s="475"/>
      <c r="Q655" s="476"/>
      <c r="R655" s="477"/>
      <c r="S655" s="475"/>
      <c r="T655" s="476"/>
      <c r="U655" s="477"/>
      <c r="V655" s="475"/>
      <c r="W655" s="478"/>
      <c r="X655" s="252">
        <f>SUM(J655:L655)*H654</f>
        <v>0</v>
      </c>
      <c r="Y655" s="253">
        <f>SUM(O655:Q655)*H654</f>
        <v>0</v>
      </c>
      <c r="Z655" s="253">
        <f>SUM(R655:T655)*H654</f>
        <v>0</v>
      </c>
      <c r="AA655" s="253">
        <f>SUM(U655:W655)*H654</f>
        <v>0</v>
      </c>
      <c r="AB655" s="254">
        <f t="shared" si="26"/>
        <v>0</v>
      </c>
      <c r="AC655" s="1099"/>
      <c r="AD655" s="597" t="s">
        <v>554</v>
      </c>
      <c r="AE655" s="861"/>
    </row>
    <row r="656" spans="1:31" ht="24.95" customHeight="1" x14ac:dyDescent="0.2">
      <c r="A656" s="1089"/>
      <c r="B656" s="1091"/>
      <c r="C656" s="1093"/>
      <c r="D656" s="1095"/>
      <c r="E656" s="1095"/>
      <c r="F656" s="1093"/>
      <c r="G656" s="786" t="s">
        <v>890</v>
      </c>
      <c r="H656" s="787">
        <v>0.13750000000000001</v>
      </c>
      <c r="I656" s="289" t="s">
        <v>600</v>
      </c>
      <c r="J656" s="464"/>
      <c r="K656" s="465"/>
      <c r="L656" s="466"/>
      <c r="M656" s="613"/>
      <c r="N656" s="613"/>
      <c r="O656" s="467"/>
      <c r="P656" s="465"/>
      <c r="Q656" s="466"/>
      <c r="R656" s="467"/>
      <c r="S656" s="465"/>
      <c r="T656" s="466">
        <v>0.2727</v>
      </c>
      <c r="U656" s="467"/>
      <c r="V656" s="465"/>
      <c r="W656" s="468">
        <v>1</v>
      </c>
      <c r="X656" s="219">
        <f>SUM(J656:L656)*H656</f>
        <v>0</v>
      </c>
      <c r="Y656" s="220">
        <f>SUM(O656:Q656)*H656</f>
        <v>0</v>
      </c>
      <c r="Z656" s="220">
        <f>SUM(R656:T656)*H656</f>
        <v>3.7496250000000002E-2</v>
      </c>
      <c r="AA656" s="220">
        <f>SUM(U656:W656)*H656</f>
        <v>0.13750000000000001</v>
      </c>
      <c r="AB656" s="221">
        <f t="shared" ref="AB656:AB677" si="27">MAX(X656:AA656)</f>
        <v>0.13750000000000001</v>
      </c>
      <c r="AC656" s="1099"/>
      <c r="AD656" s="597" t="s">
        <v>554</v>
      </c>
      <c r="AE656" s="861"/>
    </row>
    <row r="657" spans="1:31" ht="24.95" customHeight="1" x14ac:dyDescent="0.2">
      <c r="A657" s="1089"/>
      <c r="B657" s="1091"/>
      <c r="C657" s="1093"/>
      <c r="D657" s="1095"/>
      <c r="E657" s="1095"/>
      <c r="F657" s="1093"/>
      <c r="G657" s="786"/>
      <c r="H657" s="787"/>
      <c r="I657" s="251" t="s">
        <v>601</v>
      </c>
      <c r="J657" s="474"/>
      <c r="K657" s="475"/>
      <c r="L657" s="476"/>
      <c r="M657" s="611"/>
      <c r="N657" s="611" t="s">
        <v>1024</v>
      </c>
      <c r="O657" s="477"/>
      <c r="P657" s="475"/>
      <c r="Q657" s="476"/>
      <c r="R657" s="477"/>
      <c r="S657" s="475"/>
      <c r="T657" s="476"/>
      <c r="U657" s="477"/>
      <c r="V657" s="475"/>
      <c r="W657" s="478"/>
      <c r="X657" s="252">
        <f>SUM(J657:L657)*H656</f>
        <v>0</v>
      </c>
      <c r="Y657" s="253">
        <f>SUM(O657:Q657)*H656</f>
        <v>0</v>
      </c>
      <c r="Z657" s="253">
        <f>SUM(R657:T657)*H656</f>
        <v>0</v>
      </c>
      <c r="AA657" s="253">
        <f>SUM(U657:W657)*H656</f>
        <v>0</v>
      </c>
      <c r="AB657" s="254">
        <f t="shared" si="27"/>
        <v>0</v>
      </c>
      <c r="AC657" s="1099"/>
      <c r="AD657" s="597" t="s">
        <v>554</v>
      </c>
      <c r="AE657" s="861"/>
    </row>
    <row r="658" spans="1:31" ht="24.95" customHeight="1" x14ac:dyDescent="0.2">
      <c r="A658" s="1089"/>
      <c r="B658" s="1091"/>
      <c r="C658" s="1093"/>
      <c r="D658" s="1095"/>
      <c r="E658" s="1095"/>
      <c r="F658" s="1093"/>
      <c r="G658" s="786" t="s">
        <v>891</v>
      </c>
      <c r="H658" s="787">
        <v>0.13750000000000001</v>
      </c>
      <c r="I658" s="289" t="s">
        <v>600</v>
      </c>
      <c r="J658" s="464"/>
      <c r="K658" s="465"/>
      <c r="L658" s="466"/>
      <c r="M658" s="613"/>
      <c r="N658" s="613"/>
      <c r="O658" s="467"/>
      <c r="P658" s="465"/>
      <c r="Q658" s="466"/>
      <c r="R658" s="467"/>
      <c r="S658" s="465"/>
      <c r="T658" s="466">
        <v>0.2727</v>
      </c>
      <c r="U658" s="467"/>
      <c r="V658" s="465"/>
      <c r="W658" s="468">
        <v>1</v>
      </c>
      <c r="X658" s="219">
        <f>SUM(J658:L658)*H658</f>
        <v>0</v>
      </c>
      <c r="Y658" s="220">
        <f>SUM(O658:Q658)*H658</f>
        <v>0</v>
      </c>
      <c r="Z658" s="220">
        <f>SUM(R658:T658)*H658</f>
        <v>3.7496250000000002E-2</v>
      </c>
      <c r="AA658" s="220">
        <f>SUM(U658:W658)*H658</f>
        <v>0.13750000000000001</v>
      </c>
      <c r="AB658" s="221">
        <f t="shared" si="27"/>
        <v>0.13750000000000001</v>
      </c>
      <c r="AC658" s="1099"/>
      <c r="AD658" s="597" t="s">
        <v>554</v>
      </c>
      <c r="AE658" s="861"/>
    </row>
    <row r="659" spans="1:31" ht="24.95" customHeight="1" x14ac:dyDescent="0.2">
      <c r="A659" s="1089"/>
      <c r="B659" s="1091"/>
      <c r="C659" s="1093"/>
      <c r="D659" s="1095"/>
      <c r="E659" s="1095"/>
      <c r="F659" s="1093"/>
      <c r="G659" s="786"/>
      <c r="H659" s="787"/>
      <c r="I659" s="251" t="s">
        <v>601</v>
      </c>
      <c r="J659" s="474"/>
      <c r="K659" s="475"/>
      <c r="L659" s="476"/>
      <c r="M659" s="611"/>
      <c r="N659" s="611" t="s">
        <v>1024</v>
      </c>
      <c r="O659" s="477"/>
      <c r="P659" s="475"/>
      <c r="Q659" s="476"/>
      <c r="R659" s="477"/>
      <c r="S659" s="475"/>
      <c r="T659" s="476"/>
      <c r="U659" s="477"/>
      <c r="V659" s="475"/>
      <c r="W659" s="478"/>
      <c r="X659" s="252">
        <f>SUM(J659:L659)*H658</f>
        <v>0</v>
      </c>
      <c r="Y659" s="253">
        <f>SUM(O659:Q659)*H658</f>
        <v>0</v>
      </c>
      <c r="Z659" s="253">
        <f>SUM(R659:T659)*H658</f>
        <v>0</v>
      </c>
      <c r="AA659" s="253">
        <f>SUM(U659:W659)*H658</f>
        <v>0</v>
      </c>
      <c r="AB659" s="254">
        <f t="shared" si="27"/>
        <v>0</v>
      </c>
      <c r="AC659" s="1099"/>
      <c r="AD659" s="597" t="s">
        <v>554</v>
      </c>
      <c r="AE659" s="861"/>
    </row>
    <row r="660" spans="1:31" ht="24.95" customHeight="1" x14ac:dyDescent="0.2">
      <c r="A660" s="1089"/>
      <c r="B660" s="1091"/>
      <c r="C660" s="1093"/>
      <c r="D660" s="1095"/>
      <c r="E660" s="1095"/>
      <c r="F660" s="1093"/>
      <c r="G660" s="786" t="s">
        <v>892</v>
      </c>
      <c r="H660" s="787">
        <v>0.2</v>
      </c>
      <c r="I660" s="289" t="s">
        <v>600</v>
      </c>
      <c r="J660" s="464"/>
      <c r="K660" s="465"/>
      <c r="L660" s="466"/>
      <c r="M660" s="613"/>
      <c r="N660" s="613"/>
      <c r="O660" s="467"/>
      <c r="P660" s="465"/>
      <c r="Q660" s="466"/>
      <c r="R660" s="467"/>
      <c r="S660" s="465"/>
      <c r="T660" s="466"/>
      <c r="U660" s="467"/>
      <c r="V660" s="465"/>
      <c r="W660" s="468">
        <v>1</v>
      </c>
      <c r="X660" s="219">
        <f>SUM(J660:L660)*H660</f>
        <v>0</v>
      </c>
      <c r="Y660" s="220">
        <f>SUM(O660:Q660)*H660</f>
        <v>0</v>
      </c>
      <c r="Z660" s="220">
        <f>SUM(R660:T660)*H660</f>
        <v>0</v>
      </c>
      <c r="AA660" s="220">
        <f>SUM(U660:W660)*H660</f>
        <v>0.2</v>
      </c>
      <c r="AB660" s="221">
        <f t="shared" si="27"/>
        <v>0.2</v>
      </c>
      <c r="AC660" s="1099"/>
      <c r="AD660" s="597" t="s">
        <v>554</v>
      </c>
      <c r="AE660" s="861"/>
    </row>
    <row r="661" spans="1:31" ht="24.95" customHeight="1" thickBot="1" x14ac:dyDescent="0.25">
      <c r="A661" s="1089"/>
      <c r="B661" s="1091"/>
      <c r="C661" s="1093"/>
      <c r="D661" s="1095"/>
      <c r="E661" s="1095"/>
      <c r="F661" s="1093"/>
      <c r="G661" s="1096"/>
      <c r="H661" s="1097"/>
      <c r="I661" s="255" t="s">
        <v>601</v>
      </c>
      <c r="J661" s="479"/>
      <c r="K661" s="480"/>
      <c r="L661" s="481"/>
      <c r="M661" s="631"/>
      <c r="N661" s="622" t="s">
        <v>1024</v>
      </c>
      <c r="O661" s="482"/>
      <c r="P661" s="480"/>
      <c r="Q661" s="481"/>
      <c r="R661" s="482"/>
      <c r="S661" s="480"/>
      <c r="T661" s="481"/>
      <c r="U661" s="482"/>
      <c r="V661" s="480"/>
      <c r="W661" s="483"/>
      <c r="X661" s="259">
        <f>SUM(J661:L661)*H660</f>
        <v>0</v>
      </c>
      <c r="Y661" s="260">
        <f>SUM(O661:Q661)*H660</f>
        <v>0</v>
      </c>
      <c r="Z661" s="260">
        <f>SUM(R661:T661)*H660</f>
        <v>0</v>
      </c>
      <c r="AA661" s="260">
        <f>SUM(U661:W661)*H660</f>
        <v>0</v>
      </c>
      <c r="AB661" s="261">
        <f t="shared" si="27"/>
        <v>0</v>
      </c>
      <c r="AC661" s="1099"/>
      <c r="AD661" s="597" t="s">
        <v>554</v>
      </c>
      <c r="AE661" s="861"/>
    </row>
    <row r="662" spans="1:31" ht="24.95" customHeight="1" x14ac:dyDescent="0.2">
      <c r="A662" s="1102" t="s">
        <v>324</v>
      </c>
      <c r="B662" s="776" t="s">
        <v>878</v>
      </c>
      <c r="C662" s="776" t="s">
        <v>326</v>
      </c>
      <c r="D662" s="783" t="s">
        <v>411</v>
      </c>
      <c r="E662" s="783" t="s">
        <v>327</v>
      </c>
      <c r="F662" s="776" t="s">
        <v>328</v>
      </c>
      <c r="G662" s="810" t="s">
        <v>893</v>
      </c>
      <c r="H662" s="812">
        <v>0.2</v>
      </c>
      <c r="I662" s="227" t="s">
        <v>600</v>
      </c>
      <c r="J662" s="464"/>
      <c r="K662" s="465"/>
      <c r="L662" s="466"/>
      <c r="M662" s="612"/>
      <c r="N662" s="612"/>
      <c r="O662" s="467"/>
      <c r="P662" s="465"/>
      <c r="Q662" s="466"/>
      <c r="R662" s="467"/>
      <c r="S662" s="465"/>
      <c r="T662" s="466"/>
      <c r="U662" s="467"/>
      <c r="V662" s="465"/>
      <c r="W662" s="468">
        <v>1</v>
      </c>
      <c r="X662" s="219">
        <f>SUM(J662:L662)*H662</f>
        <v>0</v>
      </c>
      <c r="Y662" s="220">
        <f>SUM(O662:Q662)*H662</f>
        <v>0</v>
      </c>
      <c r="Z662" s="220">
        <f>SUM(R662:T662)*H662</f>
        <v>0</v>
      </c>
      <c r="AA662" s="220">
        <f>SUM(U662:W662)*H662</f>
        <v>0.2</v>
      </c>
      <c r="AB662" s="221">
        <f t="shared" si="27"/>
        <v>0.2</v>
      </c>
      <c r="AC662" s="1099"/>
      <c r="AD662" s="597" t="s">
        <v>554</v>
      </c>
      <c r="AE662" s="860">
        <v>88</v>
      </c>
    </row>
    <row r="663" spans="1:31" ht="24.95" customHeight="1" x14ac:dyDescent="0.2">
      <c r="A663" s="1103"/>
      <c r="B663" s="774"/>
      <c r="C663" s="774"/>
      <c r="D663" s="784"/>
      <c r="E663" s="784"/>
      <c r="F663" s="774"/>
      <c r="G663" s="786"/>
      <c r="H663" s="787"/>
      <c r="I663" s="251" t="s">
        <v>601</v>
      </c>
      <c r="J663" s="474"/>
      <c r="K663" s="475"/>
      <c r="L663" s="476"/>
      <c r="M663" s="611"/>
      <c r="N663" s="611" t="s">
        <v>1024</v>
      </c>
      <c r="O663" s="477"/>
      <c r="P663" s="475"/>
      <c r="Q663" s="476"/>
      <c r="R663" s="477"/>
      <c r="S663" s="475"/>
      <c r="T663" s="476"/>
      <c r="U663" s="477"/>
      <c r="V663" s="475"/>
      <c r="W663" s="478"/>
      <c r="X663" s="252">
        <f>SUM(J663:L663)*H662</f>
        <v>0</v>
      </c>
      <c r="Y663" s="253">
        <f>SUM(O663:Q663)*H662</f>
        <v>0</v>
      </c>
      <c r="Z663" s="253">
        <f>SUM(R663:T663)*H662</f>
        <v>0</v>
      </c>
      <c r="AA663" s="253">
        <f>SUM(U663:W663)*H662</f>
        <v>0</v>
      </c>
      <c r="AB663" s="254">
        <f t="shared" si="27"/>
        <v>0</v>
      </c>
      <c r="AC663" s="1099"/>
      <c r="AD663" s="597" t="s">
        <v>554</v>
      </c>
      <c r="AE663" s="861"/>
    </row>
    <row r="664" spans="1:31" ht="24.95" customHeight="1" x14ac:dyDescent="0.2">
      <c r="A664" s="1103"/>
      <c r="B664" s="774"/>
      <c r="C664" s="774"/>
      <c r="D664" s="784"/>
      <c r="E664" s="784"/>
      <c r="F664" s="774"/>
      <c r="G664" s="786" t="s">
        <v>894</v>
      </c>
      <c r="H664" s="787">
        <v>0.3</v>
      </c>
      <c r="I664" s="227" t="s">
        <v>600</v>
      </c>
      <c r="J664" s="464"/>
      <c r="K664" s="465"/>
      <c r="L664" s="466">
        <v>0.1666</v>
      </c>
      <c r="M664" s="613"/>
      <c r="N664" s="613"/>
      <c r="O664" s="467"/>
      <c r="P664" s="465"/>
      <c r="Q664" s="466">
        <v>0.1666</v>
      </c>
      <c r="R664" s="467"/>
      <c r="S664" s="465"/>
      <c r="T664" s="466">
        <v>0.5</v>
      </c>
      <c r="U664" s="467"/>
      <c r="V664" s="465"/>
      <c r="W664" s="468">
        <v>1</v>
      </c>
      <c r="X664" s="219">
        <f>SUM(J664:L664)*H664</f>
        <v>4.9979999999999997E-2</v>
      </c>
      <c r="Y664" s="220">
        <f>SUM(O664:Q664)*H664</f>
        <v>4.9979999999999997E-2</v>
      </c>
      <c r="Z664" s="220">
        <f>SUM(R664:T664)*H664</f>
        <v>0.15</v>
      </c>
      <c r="AA664" s="220">
        <f>SUM(U664:W664)*H664</f>
        <v>0.3</v>
      </c>
      <c r="AB664" s="221">
        <f t="shared" si="27"/>
        <v>0.3</v>
      </c>
      <c r="AC664" s="1099"/>
      <c r="AD664" s="597" t="s">
        <v>554</v>
      </c>
      <c r="AE664" s="861"/>
    </row>
    <row r="665" spans="1:31" ht="24.95" customHeight="1" x14ac:dyDescent="0.2">
      <c r="A665" s="1103"/>
      <c r="B665" s="774"/>
      <c r="C665" s="774"/>
      <c r="D665" s="784"/>
      <c r="E665" s="784"/>
      <c r="F665" s="774"/>
      <c r="G665" s="786"/>
      <c r="H665" s="787"/>
      <c r="I665" s="251" t="s">
        <v>601</v>
      </c>
      <c r="J665" s="474"/>
      <c r="K665" s="475"/>
      <c r="L665" s="476">
        <v>0.1666</v>
      </c>
      <c r="M665" s="611"/>
      <c r="N665" s="611">
        <f>H664*L665</f>
        <v>4.9979999999999997E-2</v>
      </c>
      <c r="O665" s="477"/>
      <c r="P665" s="475"/>
      <c r="Q665" s="476"/>
      <c r="R665" s="477"/>
      <c r="S665" s="475"/>
      <c r="T665" s="476"/>
      <c r="U665" s="477"/>
      <c r="V665" s="475"/>
      <c r="W665" s="478"/>
      <c r="X665" s="252">
        <f>SUM(J665:L665)*H664</f>
        <v>4.9979999999999997E-2</v>
      </c>
      <c r="Y665" s="253">
        <f>SUM(O665:Q665)*H664</f>
        <v>0</v>
      </c>
      <c r="Z665" s="253">
        <f>SUM(R665:T665)*H664</f>
        <v>0</v>
      </c>
      <c r="AA665" s="253">
        <f>SUM(U665:W665)*H664</f>
        <v>0</v>
      </c>
      <c r="AB665" s="254">
        <f t="shared" si="27"/>
        <v>4.9979999999999997E-2</v>
      </c>
      <c r="AC665" s="1099"/>
      <c r="AD665" s="597" t="s">
        <v>554</v>
      </c>
      <c r="AE665" s="861"/>
    </row>
    <row r="666" spans="1:31" ht="24.95" customHeight="1" x14ac:dyDescent="0.2">
      <c r="A666" s="1103"/>
      <c r="B666" s="774"/>
      <c r="C666" s="774"/>
      <c r="D666" s="784"/>
      <c r="E666" s="784"/>
      <c r="F666" s="774"/>
      <c r="G666" s="786" t="s">
        <v>895</v>
      </c>
      <c r="H666" s="787">
        <v>0.2</v>
      </c>
      <c r="I666" s="227" t="s">
        <v>600</v>
      </c>
      <c r="J666" s="464"/>
      <c r="K666" s="465"/>
      <c r="L666" s="466"/>
      <c r="M666" s="613"/>
      <c r="N666" s="613"/>
      <c r="O666" s="467"/>
      <c r="P666" s="465"/>
      <c r="Q666" s="466"/>
      <c r="R666" s="467"/>
      <c r="S666" s="465"/>
      <c r="T666" s="466"/>
      <c r="U666" s="467"/>
      <c r="V666" s="465"/>
      <c r="W666" s="468">
        <v>1</v>
      </c>
      <c r="X666" s="219">
        <f>SUM(J666:L666)*H666</f>
        <v>0</v>
      </c>
      <c r="Y666" s="220">
        <f>SUM(O666:Q666)*H666</f>
        <v>0</v>
      </c>
      <c r="Z666" s="220">
        <f>SUM(R666:T666)*H666</f>
        <v>0</v>
      </c>
      <c r="AA666" s="220">
        <f>SUM(U666:W666)*H666</f>
        <v>0.2</v>
      </c>
      <c r="AB666" s="221">
        <f t="shared" si="27"/>
        <v>0.2</v>
      </c>
      <c r="AC666" s="1099"/>
      <c r="AD666" s="597" t="s">
        <v>554</v>
      </c>
      <c r="AE666" s="861"/>
    </row>
    <row r="667" spans="1:31" ht="24.95" customHeight="1" x14ac:dyDescent="0.2">
      <c r="A667" s="1103"/>
      <c r="B667" s="774"/>
      <c r="C667" s="774"/>
      <c r="D667" s="784"/>
      <c r="E667" s="784"/>
      <c r="F667" s="774"/>
      <c r="G667" s="786"/>
      <c r="H667" s="787"/>
      <c r="I667" s="251" t="s">
        <v>601</v>
      </c>
      <c r="J667" s="474"/>
      <c r="K667" s="475"/>
      <c r="L667" s="476"/>
      <c r="M667" s="611"/>
      <c r="N667" s="611" t="s">
        <v>1024</v>
      </c>
      <c r="O667" s="477"/>
      <c r="P667" s="475"/>
      <c r="Q667" s="476"/>
      <c r="R667" s="477"/>
      <c r="S667" s="475"/>
      <c r="T667" s="476"/>
      <c r="U667" s="477"/>
      <c r="V667" s="475"/>
      <c r="W667" s="478"/>
      <c r="X667" s="252">
        <f>SUM(J667:L667)*H666</f>
        <v>0</v>
      </c>
      <c r="Y667" s="253">
        <f>SUM(O667:Q667)*H666</f>
        <v>0</v>
      </c>
      <c r="Z667" s="253">
        <f>SUM(R667:T667)*H666</f>
        <v>0</v>
      </c>
      <c r="AA667" s="253">
        <f>SUM(U667:W667)*H666</f>
        <v>0</v>
      </c>
      <c r="AB667" s="254">
        <f t="shared" si="27"/>
        <v>0</v>
      </c>
      <c r="AC667" s="1099"/>
      <c r="AD667" s="597" t="s">
        <v>554</v>
      </c>
      <c r="AE667" s="861"/>
    </row>
    <row r="668" spans="1:31" ht="24.95" customHeight="1" x14ac:dyDescent="0.2">
      <c r="A668" s="1103"/>
      <c r="B668" s="774"/>
      <c r="C668" s="774"/>
      <c r="D668" s="784"/>
      <c r="E668" s="784"/>
      <c r="F668" s="774"/>
      <c r="G668" s="786" t="s">
        <v>896</v>
      </c>
      <c r="H668" s="787">
        <v>0.3</v>
      </c>
      <c r="I668" s="227" t="s">
        <v>600</v>
      </c>
      <c r="J668" s="464"/>
      <c r="K668" s="465"/>
      <c r="L668" s="466"/>
      <c r="M668" s="613"/>
      <c r="N668" s="613"/>
      <c r="O668" s="467"/>
      <c r="P668" s="465"/>
      <c r="Q668" s="466"/>
      <c r="R668" s="467"/>
      <c r="S668" s="465"/>
      <c r="T668" s="466"/>
      <c r="U668" s="467"/>
      <c r="V668" s="465"/>
      <c r="W668" s="468">
        <v>1</v>
      </c>
      <c r="X668" s="219">
        <f>SUM(J668:L668)*H668</f>
        <v>0</v>
      </c>
      <c r="Y668" s="220">
        <f>SUM(O668:Q668)*H668</f>
        <v>0</v>
      </c>
      <c r="Z668" s="220">
        <f>SUM(R668:T668)*H668</f>
        <v>0</v>
      </c>
      <c r="AA668" s="220">
        <f>SUM(U668:W668)*H668</f>
        <v>0.3</v>
      </c>
      <c r="AB668" s="271">
        <f t="shared" si="27"/>
        <v>0.3</v>
      </c>
      <c r="AC668" s="1099"/>
      <c r="AD668" s="597" t="s">
        <v>554</v>
      </c>
      <c r="AE668" s="861"/>
    </row>
    <row r="669" spans="1:31" ht="24.95" customHeight="1" thickBot="1" x14ac:dyDescent="0.25">
      <c r="A669" s="1103"/>
      <c r="B669" s="774"/>
      <c r="C669" s="774"/>
      <c r="D669" s="784"/>
      <c r="E669" s="784"/>
      <c r="F669" s="774"/>
      <c r="G669" s="1096"/>
      <c r="H669" s="1097"/>
      <c r="I669" s="255" t="s">
        <v>601</v>
      </c>
      <c r="J669" s="479"/>
      <c r="K669" s="480"/>
      <c r="L669" s="481"/>
      <c r="M669" s="631"/>
      <c r="N669" s="622" t="s">
        <v>1024</v>
      </c>
      <c r="O669" s="482"/>
      <c r="P669" s="480"/>
      <c r="Q669" s="481"/>
      <c r="R669" s="482"/>
      <c r="S669" s="480"/>
      <c r="T669" s="481"/>
      <c r="U669" s="482"/>
      <c r="V669" s="480"/>
      <c r="W669" s="483"/>
      <c r="X669" s="259">
        <f>SUM(J669:L669)*H668</f>
        <v>0</v>
      </c>
      <c r="Y669" s="260">
        <f>SUM(O669:Q669)*H668</f>
        <v>0</v>
      </c>
      <c r="Z669" s="260">
        <f>SUM(R669:T669)*H668</f>
        <v>0</v>
      </c>
      <c r="AA669" s="260">
        <f>SUM(U669:W669)*H668</f>
        <v>0</v>
      </c>
      <c r="AB669" s="272">
        <f t="shared" si="27"/>
        <v>0</v>
      </c>
      <c r="AC669" s="1099"/>
      <c r="AD669" s="597" t="s">
        <v>554</v>
      </c>
      <c r="AE669" s="861"/>
    </row>
    <row r="670" spans="1:31" ht="24.95" customHeight="1" x14ac:dyDescent="0.2">
      <c r="A670" s="1102" t="s">
        <v>322</v>
      </c>
      <c r="B670" s="776" t="s">
        <v>879</v>
      </c>
      <c r="C670" s="1106" t="s">
        <v>330</v>
      </c>
      <c r="D670" s="1104" t="s">
        <v>498</v>
      </c>
      <c r="E670" s="783" t="s">
        <v>331</v>
      </c>
      <c r="F670" s="776" t="s">
        <v>332</v>
      </c>
      <c r="G670" s="810" t="s">
        <v>897</v>
      </c>
      <c r="H670" s="812">
        <v>0.2</v>
      </c>
      <c r="I670" s="289" t="s">
        <v>600</v>
      </c>
      <c r="J670" s="464"/>
      <c r="K670" s="465"/>
      <c r="L670" s="466">
        <v>1</v>
      </c>
      <c r="M670" s="613"/>
      <c r="N670" s="613"/>
      <c r="O670" s="467"/>
      <c r="P670" s="465"/>
      <c r="Q670" s="461">
        <v>1</v>
      </c>
      <c r="R670" s="462"/>
      <c r="S670" s="460"/>
      <c r="T670" s="461">
        <v>1</v>
      </c>
      <c r="U670" s="462"/>
      <c r="V670" s="460"/>
      <c r="W670" s="463">
        <v>1</v>
      </c>
      <c r="X670" s="216">
        <f>SUM(J670:L670)*H670</f>
        <v>0.2</v>
      </c>
      <c r="Y670" s="217">
        <f>SUM(O670:Q670)*H670</f>
        <v>0.2</v>
      </c>
      <c r="Z670" s="217">
        <f>SUM(R670:T670)*H670</f>
        <v>0.2</v>
      </c>
      <c r="AA670" s="217">
        <f>SUM(U670:W670)*H670</f>
        <v>0.2</v>
      </c>
      <c r="AB670" s="218">
        <f t="shared" si="27"/>
        <v>0.2</v>
      </c>
      <c r="AC670" s="1098" t="s">
        <v>333</v>
      </c>
      <c r="AD670" s="597" t="s">
        <v>554</v>
      </c>
      <c r="AE670" s="860">
        <v>89</v>
      </c>
    </row>
    <row r="671" spans="1:31" ht="24.95" customHeight="1" x14ac:dyDescent="0.2">
      <c r="A671" s="1103"/>
      <c r="B671" s="774"/>
      <c r="C671" s="1107"/>
      <c r="D671" s="1105"/>
      <c r="E671" s="784"/>
      <c r="F671" s="774"/>
      <c r="G671" s="786"/>
      <c r="H671" s="787"/>
      <c r="I671" s="251" t="s">
        <v>601</v>
      </c>
      <c r="J671" s="474"/>
      <c r="K671" s="475"/>
      <c r="L671" s="476">
        <v>1</v>
      </c>
      <c r="M671" s="611"/>
      <c r="N671" s="611">
        <f>H670*L671</f>
        <v>0.2</v>
      </c>
      <c r="O671" s="477"/>
      <c r="P671" s="475"/>
      <c r="Q671" s="476"/>
      <c r="R671" s="477"/>
      <c r="S671" s="475"/>
      <c r="T671" s="476"/>
      <c r="U671" s="477"/>
      <c r="V671" s="475"/>
      <c r="W671" s="478"/>
      <c r="X671" s="252">
        <f>SUM(J671:L671)*H670</f>
        <v>0.2</v>
      </c>
      <c r="Y671" s="253">
        <f>SUM(O671:Q671)*H670</f>
        <v>0</v>
      </c>
      <c r="Z671" s="253">
        <f>SUM(R671:T671)*H670</f>
        <v>0</v>
      </c>
      <c r="AA671" s="253">
        <f>SUM(U671:W671)*H670</f>
        <v>0</v>
      </c>
      <c r="AB671" s="254">
        <f t="shared" si="27"/>
        <v>0.2</v>
      </c>
      <c r="AC671" s="1099"/>
      <c r="AD671" s="597" t="s">
        <v>554</v>
      </c>
      <c r="AE671" s="861"/>
    </row>
    <row r="672" spans="1:31" ht="24.95" customHeight="1" x14ac:dyDescent="0.2">
      <c r="A672" s="1103"/>
      <c r="B672" s="774"/>
      <c r="C672" s="1107"/>
      <c r="D672" s="1105"/>
      <c r="E672" s="784"/>
      <c r="F672" s="774"/>
      <c r="G672" s="786" t="s">
        <v>898</v>
      </c>
      <c r="H672" s="787">
        <v>0.4</v>
      </c>
      <c r="I672" s="289" t="s">
        <v>600</v>
      </c>
      <c r="J672" s="464"/>
      <c r="K672" s="465"/>
      <c r="L672" s="466"/>
      <c r="M672" s="613"/>
      <c r="N672" s="613"/>
      <c r="O672" s="467"/>
      <c r="P672" s="465"/>
      <c r="Q672" s="466">
        <v>0.5</v>
      </c>
      <c r="R672" s="467"/>
      <c r="S672" s="465"/>
      <c r="T672" s="466">
        <v>1</v>
      </c>
      <c r="U672" s="467"/>
      <c r="V672" s="465"/>
      <c r="W672" s="468">
        <v>1</v>
      </c>
      <c r="X672" s="219">
        <f>SUM(J672:L672)*H672</f>
        <v>0</v>
      </c>
      <c r="Y672" s="220">
        <f>SUM(O672:Q672)*H672</f>
        <v>0.2</v>
      </c>
      <c r="Z672" s="220">
        <f>SUM(R672:T672)*H672</f>
        <v>0.4</v>
      </c>
      <c r="AA672" s="220">
        <f>SUM(U672:W672)*H672</f>
        <v>0.4</v>
      </c>
      <c r="AB672" s="221">
        <f t="shared" si="27"/>
        <v>0.4</v>
      </c>
      <c r="AC672" s="1099"/>
      <c r="AD672" s="597" t="s">
        <v>554</v>
      </c>
      <c r="AE672" s="861"/>
    </row>
    <row r="673" spans="1:31" ht="24.95" customHeight="1" x14ac:dyDescent="0.2">
      <c r="A673" s="1103"/>
      <c r="B673" s="774"/>
      <c r="C673" s="1107"/>
      <c r="D673" s="1105"/>
      <c r="E673" s="784"/>
      <c r="F673" s="774"/>
      <c r="G673" s="786"/>
      <c r="H673" s="787"/>
      <c r="I673" s="251" t="s">
        <v>601</v>
      </c>
      <c r="J673" s="474"/>
      <c r="K673" s="475"/>
      <c r="L673" s="476"/>
      <c r="M673" s="611"/>
      <c r="N673" s="611" t="s">
        <v>1024</v>
      </c>
      <c r="O673" s="477"/>
      <c r="P673" s="475"/>
      <c r="Q673" s="476"/>
      <c r="R673" s="477"/>
      <c r="S673" s="475"/>
      <c r="T673" s="476"/>
      <c r="U673" s="477"/>
      <c r="V673" s="475"/>
      <c r="W673" s="478"/>
      <c r="X673" s="252">
        <f>SUM(J673:L673)*H672</f>
        <v>0</v>
      </c>
      <c r="Y673" s="253">
        <f>SUM(O673:Q673)*H672</f>
        <v>0</v>
      </c>
      <c r="Z673" s="253">
        <f>SUM(R673:T673)*H672</f>
        <v>0</v>
      </c>
      <c r="AA673" s="253">
        <f>SUM(U673:W673)*H672</f>
        <v>0</v>
      </c>
      <c r="AB673" s="254">
        <f t="shared" si="27"/>
        <v>0</v>
      </c>
      <c r="AC673" s="1099"/>
      <c r="AD673" s="597" t="s">
        <v>554</v>
      </c>
      <c r="AE673" s="861"/>
    </row>
    <row r="674" spans="1:31" ht="24.95" customHeight="1" x14ac:dyDescent="0.2">
      <c r="A674" s="1103"/>
      <c r="B674" s="774"/>
      <c r="C674" s="1107"/>
      <c r="D674" s="1105"/>
      <c r="E674" s="784"/>
      <c r="F674" s="774"/>
      <c r="G674" s="786" t="s">
        <v>899</v>
      </c>
      <c r="H674" s="787">
        <v>0.2</v>
      </c>
      <c r="I674" s="289" t="s">
        <v>600</v>
      </c>
      <c r="J674" s="464"/>
      <c r="K674" s="465"/>
      <c r="L674" s="466"/>
      <c r="M674" s="613"/>
      <c r="N674" s="613"/>
      <c r="O674" s="467"/>
      <c r="P674" s="465"/>
      <c r="Q674" s="466"/>
      <c r="R674" s="467"/>
      <c r="S674" s="465"/>
      <c r="T674" s="466"/>
      <c r="U674" s="467"/>
      <c r="V674" s="465"/>
      <c r="W674" s="468">
        <v>1</v>
      </c>
      <c r="X674" s="219">
        <f>SUM(J674:L674)*H674</f>
        <v>0</v>
      </c>
      <c r="Y674" s="220">
        <f>SUM(O674:Q674)*H674</f>
        <v>0</v>
      </c>
      <c r="Z674" s="220">
        <f>SUM(R674:T674)*H674</f>
        <v>0</v>
      </c>
      <c r="AA674" s="220">
        <f>SUM(U674:W674)*H674</f>
        <v>0.2</v>
      </c>
      <c r="AB674" s="221">
        <f t="shared" si="27"/>
        <v>0.2</v>
      </c>
      <c r="AC674" s="1099"/>
      <c r="AD674" s="597" t="s">
        <v>554</v>
      </c>
      <c r="AE674" s="861"/>
    </row>
    <row r="675" spans="1:31" ht="24.95" customHeight="1" x14ac:dyDescent="0.2">
      <c r="A675" s="1103"/>
      <c r="B675" s="774"/>
      <c r="C675" s="1107"/>
      <c r="D675" s="1105"/>
      <c r="E675" s="784"/>
      <c r="F675" s="774"/>
      <c r="G675" s="786"/>
      <c r="H675" s="787"/>
      <c r="I675" s="251" t="s">
        <v>601</v>
      </c>
      <c r="J675" s="474"/>
      <c r="K675" s="475"/>
      <c r="L675" s="476"/>
      <c r="M675" s="611"/>
      <c r="N675" s="611" t="s">
        <v>1024</v>
      </c>
      <c r="O675" s="477"/>
      <c r="P675" s="475"/>
      <c r="Q675" s="476"/>
      <c r="R675" s="477"/>
      <c r="S675" s="475"/>
      <c r="T675" s="476"/>
      <c r="U675" s="477"/>
      <c r="V675" s="475"/>
      <c r="W675" s="478"/>
      <c r="X675" s="252">
        <f>SUM(J675:L675)*H674</f>
        <v>0</v>
      </c>
      <c r="Y675" s="253">
        <f>SUM(O675:Q675)*H674</f>
        <v>0</v>
      </c>
      <c r="Z675" s="253">
        <f>SUM(R675:T675)*H674</f>
        <v>0</v>
      </c>
      <c r="AA675" s="253">
        <f>SUM(U675:W675)*H674</f>
        <v>0</v>
      </c>
      <c r="AB675" s="254">
        <f t="shared" si="27"/>
        <v>0</v>
      </c>
      <c r="AC675" s="1099"/>
      <c r="AD675" s="597" t="s">
        <v>554</v>
      </c>
      <c r="AE675" s="861"/>
    </row>
    <row r="676" spans="1:31" ht="24.95" customHeight="1" x14ac:dyDescent="0.2">
      <c r="A676" s="1103"/>
      <c r="B676" s="774"/>
      <c r="C676" s="1107"/>
      <c r="D676" s="1105"/>
      <c r="E676" s="784"/>
      <c r="F676" s="774"/>
      <c r="G676" s="786" t="s">
        <v>900</v>
      </c>
      <c r="H676" s="787">
        <v>0.2</v>
      </c>
      <c r="I676" s="289" t="s">
        <v>600</v>
      </c>
      <c r="J676" s="464"/>
      <c r="K676" s="465"/>
      <c r="L676" s="466"/>
      <c r="M676" s="613"/>
      <c r="N676" s="613"/>
      <c r="O676" s="467"/>
      <c r="P676" s="465"/>
      <c r="Q676" s="466"/>
      <c r="R676" s="467"/>
      <c r="S676" s="465"/>
      <c r="T676" s="466"/>
      <c r="U676" s="467"/>
      <c r="V676" s="465"/>
      <c r="W676" s="468">
        <v>1</v>
      </c>
      <c r="X676" s="219">
        <f>SUM(J676:L676)*H676</f>
        <v>0</v>
      </c>
      <c r="Y676" s="220">
        <f>SUM(O676:Q676)*H676</f>
        <v>0</v>
      </c>
      <c r="Z676" s="220">
        <f>SUM(R676:T676)*H676</f>
        <v>0</v>
      </c>
      <c r="AA676" s="220">
        <f>SUM(U676:W676)*H676</f>
        <v>0.2</v>
      </c>
      <c r="AB676" s="271">
        <f t="shared" si="27"/>
        <v>0.2</v>
      </c>
      <c r="AC676" s="1099"/>
      <c r="AD676" s="597" t="s">
        <v>554</v>
      </c>
      <c r="AE676" s="861"/>
    </row>
    <row r="677" spans="1:31" ht="24.95" customHeight="1" thickBot="1" x14ac:dyDescent="0.25">
      <c r="A677" s="1103"/>
      <c r="B677" s="774"/>
      <c r="C677" s="1107"/>
      <c r="D677" s="1105"/>
      <c r="E677" s="784"/>
      <c r="F677" s="774"/>
      <c r="G677" s="1096"/>
      <c r="H677" s="1097"/>
      <c r="I677" s="255" t="s">
        <v>601</v>
      </c>
      <c r="J677" s="479"/>
      <c r="K677" s="480"/>
      <c r="L677" s="481"/>
      <c r="M677" s="614"/>
      <c r="N677" s="614" t="s">
        <v>1024</v>
      </c>
      <c r="O677" s="482"/>
      <c r="P677" s="480"/>
      <c r="Q677" s="481"/>
      <c r="R677" s="482"/>
      <c r="S677" s="480"/>
      <c r="T677" s="481"/>
      <c r="U677" s="482"/>
      <c r="V677" s="480"/>
      <c r="W677" s="483"/>
      <c r="X677" s="259">
        <f>SUM(J677:L677)*H676</f>
        <v>0</v>
      </c>
      <c r="Y677" s="260">
        <f>SUM(O677:Q677)*H676</f>
        <v>0</v>
      </c>
      <c r="Z677" s="260">
        <f>SUM(R677:T677)*H676</f>
        <v>0</v>
      </c>
      <c r="AA677" s="260">
        <f>SUM(U677:W677)*H676</f>
        <v>0</v>
      </c>
      <c r="AB677" s="272">
        <f t="shared" si="27"/>
        <v>0</v>
      </c>
      <c r="AC677" s="1099"/>
      <c r="AD677" s="597" t="s">
        <v>554</v>
      </c>
      <c r="AE677" s="861"/>
    </row>
    <row r="678" spans="1:31" ht="24.95" customHeight="1" x14ac:dyDescent="0.2">
      <c r="A678" s="1103"/>
      <c r="B678" s="774"/>
      <c r="C678" s="1107"/>
      <c r="D678" s="1104" t="s">
        <v>334</v>
      </c>
      <c r="E678" s="783" t="s">
        <v>335</v>
      </c>
      <c r="F678" s="776" t="s">
        <v>336</v>
      </c>
      <c r="G678" s="810" t="s">
        <v>901</v>
      </c>
      <c r="H678" s="812">
        <v>0.6</v>
      </c>
      <c r="I678" s="226" t="s">
        <v>600</v>
      </c>
      <c r="J678" s="459"/>
      <c r="K678" s="460"/>
      <c r="L678" s="461">
        <v>0.2</v>
      </c>
      <c r="M678" s="612"/>
      <c r="N678" s="612"/>
      <c r="O678" s="462"/>
      <c r="P678" s="460"/>
      <c r="Q678" s="461">
        <v>1</v>
      </c>
      <c r="R678" s="462"/>
      <c r="S678" s="460"/>
      <c r="T678" s="461">
        <v>1</v>
      </c>
      <c r="U678" s="462"/>
      <c r="V678" s="460"/>
      <c r="W678" s="463">
        <v>1</v>
      </c>
      <c r="X678" s="216">
        <f>SUM(J678:L678)*H678</f>
        <v>0.12</v>
      </c>
      <c r="Y678" s="217">
        <f>SUM(O678:Q678)*H678</f>
        <v>0.6</v>
      </c>
      <c r="Z678" s="217">
        <f>SUM(R678:T678)*H678</f>
        <v>0.6</v>
      </c>
      <c r="AA678" s="217">
        <f>SUM(U678:W678)*H678</f>
        <v>0.6</v>
      </c>
      <c r="AB678" s="218">
        <f t="shared" ref="AB678:AB689" si="28">MAX(X678:AA678)</f>
        <v>0.6</v>
      </c>
      <c r="AC678" s="1099"/>
      <c r="AD678" s="597" t="s">
        <v>554</v>
      </c>
      <c r="AE678" s="860">
        <v>90</v>
      </c>
    </row>
    <row r="679" spans="1:31" ht="24.95" customHeight="1" x14ac:dyDescent="0.2">
      <c r="A679" s="1103"/>
      <c r="B679" s="774"/>
      <c r="C679" s="1107"/>
      <c r="D679" s="1105"/>
      <c r="E679" s="784"/>
      <c r="F679" s="774"/>
      <c r="G679" s="786"/>
      <c r="H679" s="787"/>
      <c r="I679" s="251" t="s">
        <v>601</v>
      </c>
      <c r="J679" s="474"/>
      <c r="K679" s="475"/>
      <c r="L679" s="476">
        <v>0.05</v>
      </c>
      <c r="M679" s="611"/>
      <c r="N679" s="611">
        <f>H678*L679</f>
        <v>0.03</v>
      </c>
      <c r="O679" s="477"/>
      <c r="P679" s="475"/>
      <c r="Q679" s="476"/>
      <c r="R679" s="477"/>
      <c r="S679" s="475"/>
      <c r="T679" s="476"/>
      <c r="U679" s="477"/>
      <c r="V679" s="475"/>
      <c r="W679" s="478"/>
      <c r="X679" s="252">
        <f>SUM(J679:L679)*H678</f>
        <v>0.03</v>
      </c>
      <c r="Y679" s="253">
        <f>SUM(O679:Q679)*H678</f>
        <v>0</v>
      </c>
      <c r="Z679" s="253">
        <f>SUM(R679:T679)*H678</f>
        <v>0</v>
      </c>
      <c r="AA679" s="253">
        <f>SUM(U679:W679)*H678</f>
        <v>0</v>
      </c>
      <c r="AB679" s="254">
        <f t="shared" si="28"/>
        <v>0.03</v>
      </c>
      <c r="AC679" s="1099"/>
      <c r="AD679" s="597" t="s">
        <v>554</v>
      </c>
      <c r="AE679" s="861"/>
    </row>
    <row r="680" spans="1:31" ht="24.95" customHeight="1" x14ac:dyDescent="0.2">
      <c r="A680" s="1103"/>
      <c r="B680" s="774"/>
      <c r="C680" s="1107"/>
      <c r="D680" s="1105"/>
      <c r="E680" s="784"/>
      <c r="F680" s="774"/>
      <c r="G680" s="786" t="s">
        <v>902</v>
      </c>
      <c r="H680" s="787">
        <v>0.4</v>
      </c>
      <c r="I680" s="227" t="s">
        <v>600</v>
      </c>
      <c r="J680" s="464"/>
      <c r="K680" s="465"/>
      <c r="L680" s="466"/>
      <c r="M680" s="613"/>
      <c r="N680" s="613"/>
      <c r="O680" s="467"/>
      <c r="P680" s="465"/>
      <c r="Q680" s="466">
        <v>0.2</v>
      </c>
      <c r="R680" s="467"/>
      <c r="S680" s="465"/>
      <c r="T680" s="466">
        <v>1</v>
      </c>
      <c r="U680" s="467"/>
      <c r="V680" s="465"/>
      <c r="W680" s="468">
        <v>1</v>
      </c>
      <c r="X680" s="219">
        <f>SUM(J680:L680)*H680</f>
        <v>0</v>
      </c>
      <c r="Y680" s="220">
        <f>SUM(O680:Q680)*H680</f>
        <v>8.0000000000000016E-2</v>
      </c>
      <c r="Z680" s="220">
        <f>SUM(R680:T680)*H680</f>
        <v>0.4</v>
      </c>
      <c r="AA680" s="220">
        <f>SUM(U680:W680)*H680</f>
        <v>0.4</v>
      </c>
      <c r="AB680" s="271">
        <f t="shared" si="28"/>
        <v>0.4</v>
      </c>
      <c r="AC680" s="1099"/>
      <c r="AD680" s="597" t="s">
        <v>554</v>
      </c>
      <c r="AE680" s="861"/>
    </row>
    <row r="681" spans="1:31" ht="24.95" customHeight="1" thickBot="1" x14ac:dyDescent="0.25">
      <c r="A681" s="1103"/>
      <c r="B681" s="774"/>
      <c r="C681" s="1107"/>
      <c r="D681" s="1105"/>
      <c r="E681" s="784"/>
      <c r="F681" s="774"/>
      <c r="G681" s="1096"/>
      <c r="H681" s="1097"/>
      <c r="I681" s="255" t="s">
        <v>601</v>
      </c>
      <c r="J681" s="479"/>
      <c r="K681" s="480"/>
      <c r="L681" s="481"/>
      <c r="M681" s="614"/>
      <c r="N681" s="614" t="s">
        <v>1024</v>
      </c>
      <c r="O681" s="482"/>
      <c r="P681" s="480"/>
      <c r="Q681" s="481"/>
      <c r="R681" s="482"/>
      <c r="S681" s="480"/>
      <c r="T681" s="481"/>
      <c r="U681" s="482"/>
      <c r="V681" s="480"/>
      <c r="W681" s="483"/>
      <c r="X681" s="259">
        <f>SUM(J681:L681)*H680</f>
        <v>0</v>
      </c>
      <c r="Y681" s="260">
        <f>SUM(O681:Q681)*H680</f>
        <v>0</v>
      </c>
      <c r="Z681" s="260">
        <f>SUM(R681:T681)*H680</f>
        <v>0</v>
      </c>
      <c r="AA681" s="260">
        <f>SUM(U681:W681)*H680</f>
        <v>0</v>
      </c>
      <c r="AB681" s="272">
        <f t="shared" si="28"/>
        <v>0</v>
      </c>
      <c r="AC681" s="1099"/>
      <c r="AD681" s="597" t="s">
        <v>554</v>
      </c>
      <c r="AE681" s="861"/>
    </row>
    <row r="682" spans="1:31" ht="24.95" customHeight="1" x14ac:dyDescent="0.2">
      <c r="A682" s="1103"/>
      <c r="B682" s="774"/>
      <c r="C682" s="1107"/>
      <c r="D682" s="1104" t="s">
        <v>337</v>
      </c>
      <c r="E682" s="783" t="s">
        <v>338</v>
      </c>
      <c r="F682" s="776" t="s">
        <v>339</v>
      </c>
      <c r="G682" s="810" t="s">
        <v>903</v>
      </c>
      <c r="H682" s="812">
        <v>0.3</v>
      </c>
      <c r="I682" s="226" t="s">
        <v>600</v>
      </c>
      <c r="J682" s="459"/>
      <c r="K682" s="460"/>
      <c r="L682" s="461">
        <v>0.5</v>
      </c>
      <c r="M682" s="612"/>
      <c r="N682" s="612"/>
      <c r="O682" s="462"/>
      <c r="P682" s="460"/>
      <c r="Q682" s="461">
        <v>1</v>
      </c>
      <c r="R682" s="462"/>
      <c r="S682" s="460"/>
      <c r="T682" s="461">
        <v>1</v>
      </c>
      <c r="U682" s="462"/>
      <c r="V682" s="460"/>
      <c r="W682" s="463">
        <v>1</v>
      </c>
      <c r="X682" s="216">
        <f>SUM(J682:L682)*H682</f>
        <v>0.15</v>
      </c>
      <c r="Y682" s="217">
        <f>SUM(O682:Q682)*H682</f>
        <v>0.3</v>
      </c>
      <c r="Z682" s="217">
        <f>SUM(R682:T682)*H682</f>
        <v>0.3</v>
      </c>
      <c r="AA682" s="217">
        <f>SUM(U682:W682)*H682</f>
        <v>0.3</v>
      </c>
      <c r="AB682" s="218">
        <f t="shared" si="28"/>
        <v>0.3</v>
      </c>
      <c r="AC682" s="1099"/>
      <c r="AD682" s="597" t="s">
        <v>554</v>
      </c>
      <c r="AE682" s="860">
        <v>91</v>
      </c>
    </row>
    <row r="683" spans="1:31" ht="24.95" customHeight="1" x14ac:dyDescent="0.2">
      <c r="A683" s="1103"/>
      <c r="B683" s="774"/>
      <c r="C683" s="1107"/>
      <c r="D683" s="1105"/>
      <c r="E683" s="784"/>
      <c r="F683" s="774"/>
      <c r="G683" s="786"/>
      <c r="H683" s="787"/>
      <c r="I683" s="251" t="s">
        <v>601</v>
      </c>
      <c r="J683" s="474"/>
      <c r="K683" s="475"/>
      <c r="L683" s="476">
        <v>0.2</v>
      </c>
      <c r="M683" s="611"/>
      <c r="N683" s="611">
        <f>H682*L683</f>
        <v>0.06</v>
      </c>
      <c r="O683" s="477"/>
      <c r="P683" s="475"/>
      <c r="Q683" s="476"/>
      <c r="R683" s="477"/>
      <c r="S683" s="475"/>
      <c r="T683" s="476"/>
      <c r="U683" s="477"/>
      <c r="V683" s="475"/>
      <c r="W683" s="478"/>
      <c r="X683" s="252">
        <f>SUM(J683:L683)*H682</f>
        <v>0.06</v>
      </c>
      <c r="Y683" s="253">
        <f>SUM(O683:Q683)*H682</f>
        <v>0</v>
      </c>
      <c r="Z683" s="253">
        <f>SUM(R683:T683)*H682</f>
        <v>0</v>
      </c>
      <c r="AA683" s="253">
        <f>SUM(U683:W683)*H682</f>
        <v>0</v>
      </c>
      <c r="AB683" s="254">
        <f t="shared" si="28"/>
        <v>0.06</v>
      </c>
      <c r="AC683" s="1099"/>
      <c r="AD683" s="597" t="s">
        <v>554</v>
      </c>
      <c r="AE683" s="861"/>
    </row>
    <row r="684" spans="1:31" ht="24.95" customHeight="1" x14ac:dyDescent="0.2">
      <c r="A684" s="1103"/>
      <c r="B684" s="774"/>
      <c r="C684" s="1107"/>
      <c r="D684" s="1105"/>
      <c r="E684" s="784"/>
      <c r="F684" s="774"/>
      <c r="G684" s="786" t="s">
        <v>904</v>
      </c>
      <c r="H684" s="787">
        <v>0.2</v>
      </c>
      <c r="I684" s="453" t="s">
        <v>600</v>
      </c>
      <c r="J684" s="464"/>
      <c r="K684" s="465"/>
      <c r="L684" s="466"/>
      <c r="M684" s="613"/>
      <c r="N684" s="613"/>
      <c r="O684" s="467"/>
      <c r="P684" s="465"/>
      <c r="Q684" s="466">
        <v>1</v>
      </c>
      <c r="R684" s="467"/>
      <c r="S684" s="465"/>
      <c r="T684" s="466">
        <v>1</v>
      </c>
      <c r="U684" s="467"/>
      <c r="V684" s="465"/>
      <c r="W684" s="468">
        <v>1</v>
      </c>
      <c r="X684" s="219">
        <f>SUM(J684:L684)*H684</f>
        <v>0</v>
      </c>
      <c r="Y684" s="220">
        <f>SUM(O684:Q684)*H684</f>
        <v>0.2</v>
      </c>
      <c r="Z684" s="220">
        <f>SUM(R684:T684)*H684</f>
        <v>0.2</v>
      </c>
      <c r="AA684" s="220">
        <f>SUM(U684:W684)*H684</f>
        <v>0.2</v>
      </c>
      <c r="AB684" s="221">
        <f t="shared" si="28"/>
        <v>0.2</v>
      </c>
      <c r="AC684" s="1099"/>
      <c r="AD684" s="597" t="s">
        <v>554</v>
      </c>
      <c r="AE684" s="861"/>
    </row>
    <row r="685" spans="1:31" ht="24.95" customHeight="1" x14ac:dyDescent="0.2">
      <c r="A685" s="1103"/>
      <c r="B685" s="774"/>
      <c r="C685" s="1107"/>
      <c r="D685" s="1105"/>
      <c r="E685" s="784"/>
      <c r="F685" s="774"/>
      <c r="G685" s="786"/>
      <c r="H685" s="787"/>
      <c r="I685" s="251" t="s">
        <v>601</v>
      </c>
      <c r="J685" s="474"/>
      <c r="K685" s="475"/>
      <c r="L685" s="476"/>
      <c r="M685" s="611"/>
      <c r="N685" s="611" t="s">
        <v>1024</v>
      </c>
      <c r="O685" s="477"/>
      <c r="P685" s="475"/>
      <c r="Q685" s="476"/>
      <c r="R685" s="477"/>
      <c r="S685" s="475"/>
      <c r="T685" s="476"/>
      <c r="U685" s="477"/>
      <c r="V685" s="475"/>
      <c r="W685" s="478"/>
      <c r="X685" s="252">
        <f>SUM(J685:L685)*H684</f>
        <v>0</v>
      </c>
      <c r="Y685" s="253">
        <f>SUM(O685:Q685)*H684</f>
        <v>0</v>
      </c>
      <c r="Z685" s="253">
        <f>SUM(R685:T685)*H684</f>
        <v>0</v>
      </c>
      <c r="AA685" s="253">
        <f>SUM(U685:W685)*H684</f>
        <v>0</v>
      </c>
      <c r="AB685" s="254">
        <f t="shared" si="28"/>
        <v>0</v>
      </c>
      <c r="AC685" s="1099"/>
      <c r="AD685" s="597" t="s">
        <v>554</v>
      </c>
      <c r="AE685" s="861"/>
    </row>
    <row r="686" spans="1:31" ht="24.95" customHeight="1" x14ac:dyDescent="0.2">
      <c r="A686" s="1103"/>
      <c r="B686" s="774"/>
      <c r="C686" s="1107"/>
      <c r="D686" s="1105"/>
      <c r="E686" s="784"/>
      <c r="F686" s="774"/>
      <c r="G686" s="786" t="s">
        <v>1007</v>
      </c>
      <c r="H686" s="787">
        <v>0.3</v>
      </c>
      <c r="I686" s="453" t="s">
        <v>600</v>
      </c>
      <c r="J686" s="464"/>
      <c r="K686" s="465"/>
      <c r="L686" s="466">
        <v>0.1</v>
      </c>
      <c r="M686" s="613"/>
      <c r="N686" s="613"/>
      <c r="O686" s="467"/>
      <c r="P686" s="465"/>
      <c r="Q686" s="466">
        <v>1</v>
      </c>
      <c r="R686" s="467"/>
      <c r="S686" s="465"/>
      <c r="T686" s="466">
        <v>1</v>
      </c>
      <c r="U686" s="467"/>
      <c r="V686" s="465"/>
      <c r="W686" s="468">
        <v>1</v>
      </c>
      <c r="X686" s="219">
        <f>SUM(J686:L686)*H686</f>
        <v>0.03</v>
      </c>
      <c r="Y686" s="220">
        <f>SUM(O686:Q686)*H686</f>
        <v>0.3</v>
      </c>
      <c r="Z686" s="220">
        <f>SUM(R686:T686)*H686</f>
        <v>0.3</v>
      </c>
      <c r="AA686" s="220">
        <f>SUM(U686:W686)*H686</f>
        <v>0.3</v>
      </c>
      <c r="AB686" s="221">
        <f t="shared" si="28"/>
        <v>0.3</v>
      </c>
      <c r="AC686" s="1099"/>
      <c r="AD686" s="597" t="s">
        <v>554</v>
      </c>
      <c r="AE686" s="861"/>
    </row>
    <row r="687" spans="1:31" ht="24.95" customHeight="1" x14ac:dyDescent="0.2">
      <c r="A687" s="1103"/>
      <c r="B687" s="774"/>
      <c r="C687" s="1107"/>
      <c r="D687" s="1105"/>
      <c r="E687" s="784"/>
      <c r="F687" s="774"/>
      <c r="G687" s="786"/>
      <c r="H687" s="787"/>
      <c r="I687" s="251" t="s">
        <v>601</v>
      </c>
      <c r="J687" s="474"/>
      <c r="K687" s="475"/>
      <c r="L687" s="476">
        <v>1</v>
      </c>
      <c r="M687" s="611"/>
      <c r="N687" s="611">
        <f>H686*L687</f>
        <v>0.3</v>
      </c>
      <c r="O687" s="477"/>
      <c r="P687" s="475"/>
      <c r="Q687" s="476"/>
      <c r="R687" s="477"/>
      <c r="S687" s="475"/>
      <c r="T687" s="476"/>
      <c r="U687" s="477"/>
      <c r="V687" s="475"/>
      <c r="W687" s="478"/>
      <c r="X687" s="252">
        <f>SUM(J687:L687)*H686</f>
        <v>0.3</v>
      </c>
      <c r="Y687" s="253">
        <f>SUM(O687:Q687)*H686</f>
        <v>0</v>
      </c>
      <c r="Z687" s="253">
        <f>SUM(R687:T687)*H686</f>
        <v>0</v>
      </c>
      <c r="AA687" s="253">
        <f>SUM(U687:W687)*H686</f>
        <v>0</v>
      </c>
      <c r="AB687" s="254">
        <f t="shared" si="28"/>
        <v>0.3</v>
      </c>
      <c r="AC687" s="1099"/>
      <c r="AD687" s="597" t="s">
        <v>554</v>
      </c>
      <c r="AE687" s="861"/>
    </row>
    <row r="688" spans="1:31" ht="24.95" customHeight="1" x14ac:dyDescent="0.2">
      <c r="A688" s="1103"/>
      <c r="B688" s="774"/>
      <c r="C688" s="1107"/>
      <c r="D688" s="1105"/>
      <c r="E688" s="784"/>
      <c r="F688" s="774"/>
      <c r="G688" s="786" t="s">
        <v>1008</v>
      </c>
      <c r="H688" s="787">
        <v>0.2</v>
      </c>
      <c r="I688" s="289" t="s">
        <v>600</v>
      </c>
      <c r="J688" s="464"/>
      <c r="K688" s="465"/>
      <c r="L688" s="466"/>
      <c r="M688" s="613"/>
      <c r="N688" s="613"/>
      <c r="O688" s="467"/>
      <c r="P688" s="465"/>
      <c r="Q688" s="466">
        <v>1</v>
      </c>
      <c r="R688" s="467"/>
      <c r="S688" s="465"/>
      <c r="T688" s="466">
        <v>1</v>
      </c>
      <c r="U688" s="467"/>
      <c r="V688" s="465"/>
      <c r="W688" s="468">
        <v>1</v>
      </c>
      <c r="X688" s="219">
        <f>SUM(J688:L688)*H688</f>
        <v>0</v>
      </c>
      <c r="Y688" s="220">
        <f>SUM(O688:Q688)*H688</f>
        <v>0.2</v>
      </c>
      <c r="Z688" s="220">
        <f>SUM(R688:T688)*H688</f>
        <v>0.2</v>
      </c>
      <c r="AA688" s="220">
        <f>SUM(U688:W688)*H688</f>
        <v>0.2</v>
      </c>
      <c r="AB688" s="271">
        <f t="shared" si="28"/>
        <v>0.2</v>
      </c>
      <c r="AC688" s="1099"/>
      <c r="AD688" s="597" t="s">
        <v>554</v>
      </c>
      <c r="AE688" s="861"/>
    </row>
    <row r="689" spans="1:31" ht="24.95" customHeight="1" thickBot="1" x14ac:dyDescent="0.25">
      <c r="A689" s="1103"/>
      <c r="B689" s="774"/>
      <c r="C689" s="1107"/>
      <c r="D689" s="1105"/>
      <c r="E689" s="784"/>
      <c r="F689" s="774"/>
      <c r="G689" s="1096"/>
      <c r="H689" s="1097"/>
      <c r="I689" s="255" t="s">
        <v>601</v>
      </c>
      <c r="J689" s="479"/>
      <c r="K689" s="480"/>
      <c r="L689" s="481"/>
      <c r="M689" s="614"/>
      <c r="N689" s="614" t="s">
        <v>1024</v>
      </c>
      <c r="O689" s="482"/>
      <c r="P689" s="480"/>
      <c r="Q689" s="481"/>
      <c r="R689" s="482"/>
      <c r="S689" s="480"/>
      <c r="T689" s="481"/>
      <c r="U689" s="482"/>
      <c r="V689" s="480"/>
      <c r="W689" s="483"/>
      <c r="X689" s="259">
        <f>SUM(J689:L689)*H688</f>
        <v>0</v>
      </c>
      <c r="Y689" s="260">
        <f>SUM(O689:Q689)*H688</f>
        <v>0</v>
      </c>
      <c r="Z689" s="260">
        <f>SUM(R689:T689)*H688</f>
        <v>0</v>
      </c>
      <c r="AA689" s="260">
        <f>SUM(U689:W689)*H688</f>
        <v>0</v>
      </c>
      <c r="AB689" s="272">
        <f t="shared" si="28"/>
        <v>0</v>
      </c>
      <c r="AC689" s="1099"/>
      <c r="AD689" s="597" t="s">
        <v>554</v>
      </c>
      <c r="AE689" s="881"/>
    </row>
    <row r="690" spans="1:31" ht="24.95" customHeight="1" x14ac:dyDescent="0.2">
      <c r="A690" s="1103"/>
      <c r="B690" s="774"/>
      <c r="C690" s="1107"/>
      <c r="D690" s="1104" t="s">
        <v>340</v>
      </c>
      <c r="E690" s="783" t="s">
        <v>341</v>
      </c>
      <c r="F690" s="776" t="s">
        <v>342</v>
      </c>
      <c r="G690" s="810" t="s">
        <v>905</v>
      </c>
      <c r="H690" s="812">
        <v>0.3</v>
      </c>
      <c r="I690" s="226" t="s">
        <v>600</v>
      </c>
      <c r="J690" s="459"/>
      <c r="K690" s="460"/>
      <c r="L690" s="461">
        <v>1</v>
      </c>
      <c r="M690" s="612"/>
      <c r="N690" s="612"/>
      <c r="O690" s="462"/>
      <c r="P690" s="460"/>
      <c r="Q690" s="461">
        <v>1</v>
      </c>
      <c r="R690" s="462"/>
      <c r="S690" s="460"/>
      <c r="T690" s="461">
        <v>1</v>
      </c>
      <c r="U690" s="462"/>
      <c r="V690" s="460"/>
      <c r="W690" s="463">
        <v>1</v>
      </c>
      <c r="X690" s="216">
        <f>SUM(J690:L690)*H690</f>
        <v>0.3</v>
      </c>
      <c r="Y690" s="217">
        <f>SUM(O690:Q690)*H690</f>
        <v>0.3</v>
      </c>
      <c r="Z690" s="217">
        <f>SUM(R690:T690)*H690</f>
        <v>0.3</v>
      </c>
      <c r="AA690" s="217">
        <f>SUM(U690:W690)*H690</f>
        <v>0.3</v>
      </c>
      <c r="AB690" s="218">
        <f t="shared" ref="AB690:AB697" si="29">MAX(X690:AA690)</f>
        <v>0.3</v>
      </c>
      <c r="AC690" s="1099"/>
      <c r="AD690" s="597" t="s">
        <v>554</v>
      </c>
      <c r="AE690" s="861">
        <v>92</v>
      </c>
    </row>
    <row r="691" spans="1:31" ht="24.95" customHeight="1" x14ac:dyDescent="0.2">
      <c r="A691" s="1103"/>
      <c r="B691" s="774"/>
      <c r="C691" s="1107"/>
      <c r="D691" s="1105"/>
      <c r="E691" s="784"/>
      <c r="F691" s="774"/>
      <c r="G691" s="786"/>
      <c r="H691" s="787"/>
      <c r="I691" s="251" t="s">
        <v>601</v>
      </c>
      <c r="J691" s="474"/>
      <c r="K691" s="475"/>
      <c r="L691" s="476">
        <v>1</v>
      </c>
      <c r="M691" s="611"/>
      <c r="N691" s="611">
        <f>H690*L691</f>
        <v>0.3</v>
      </c>
      <c r="O691" s="477"/>
      <c r="P691" s="475"/>
      <c r="Q691" s="476"/>
      <c r="R691" s="477"/>
      <c r="S691" s="475"/>
      <c r="T691" s="476"/>
      <c r="U691" s="477"/>
      <c r="V691" s="475"/>
      <c r="W691" s="478"/>
      <c r="X691" s="252">
        <f>SUM(J691:L691)*H690</f>
        <v>0.3</v>
      </c>
      <c r="Y691" s="253">
        <f>SUM(O691:Q691)*H690</f>
        <v>0</v>
      </c>
      <c r="Z691" s="253">
        <f>SUM(R691:T691)*H690</f>
        <v>0</v>
      </c>
      <c r="AA691" s="253">
        <f>SUM(U691:W691)*H690</f>
        <v>0</v>
      </c>
      <c r="AB691" s="254">
        <f t="shared" si="29"/>
        <v>0.3</v>
      </c>
      <c r="AC691" s="1099"/>
      <c r="AD691" s="597" t="s">
        <v>554</v>
      </c>
      <c r="AE691" s="861"/>
    </row>
    <row r="692" spans="1:31" ht="24.95" customHeight="1" x14ac:dyDescent="0.2">
      <c r="A692" s="1103"/>
      <c r="B692" s="774"/>
      <c r="C692" s="1107"/>
      <c r="D692" s="1105"/>
      <c r="E692" s="784"/>
      <c r="F692" s="774"/>
      <c r="G692" s="786" t="s">
        <v>906</v>
      </c>
      <c r="H692" s="787">
        <v>0.7</v>
      </c>
      <c r="I692" s="289" t="s">
        <v>600</v>
      </c>
      <c r="J692" s="464"/>
      <c r="K692" s="465"/>
      <c r="L692" s="466"/>
      <c r="M692" s="613"/>
      <c r="N692" s="613"/>
      <c r="O692" s="467"/>
      <c r="P692" s="465"/>
      <c r="Q692" s="466">
        <v>0.3</v>
      </c>
      <c r="R692" s="467"/>
      <c r="S692" s="465"/>
      <c r="T692" s="466">
        <v>0.7</v>
      </c>
      <c r="U692" s="467"/>
      <c r="V692" s="465"/>
      <c r="W692" s="468">
        <v>1</v>
      </c>
      <c r="X692" s="219">
        <f>SUM(J692:L692)*H692</f>
        <v>0</v>
      </c>
      <c r="Y692" s="220">
        <f>SUM(O692:Q692)*H692</f>
        <v>0.21</v>
      </c>
      <c r="Z692" s="220">
        <f>SUM(R692:T692)*H692</f>
        <v>0.48999999999999994</v>
      </c>
      <c r="AA692" s="220">
        <f>SUM(U692:W692)*H692</f>
        <v>0.7</v>
      </c>
      <c r="AB692" s="271">
        <f t="shared" si="29"/>
        <v>0.7</v>
      </c>
      <c r="AC692" s="1099"/>
      <c r="AD692" s="597" t="s">
        <v>554</v>
      </c>
      <c r="AE692" s="861"/>
    </row>
    <row r="693" spans="1:31" ht="24.95" customHeight="1" thickBot="1" x14ac:dyDescent="0.25">
      <c r="A693" s="1103"/>
      <c r="B693" s="774"/>
      <c r="C693" s="1107"/>
      <c r="D693" s="1105"/>
      <c r="E693" s="784"/>
      <c r="F693" s="774"/>
      <c r="G693" s="1096"/>
      <c r="H693" s="1097"/>
      <c r="I693" s="255" t="s">
        <v>601</v>
      </c>
      <c r="J693" s="479"/>
      <c r="K693" s="480"/>
      <c r="L693" s="481"/>
      <c r="M693" s="614"/>
      <c r="N693" s="614" t="s">
        <v>1024</v>
      </c>
      <c r="O693" s="482"/>
      <c r="P693" s="480"/>
      <c r="Q693" s="481"/>
      <c r="R693" s="482"/>
      <c r="S693" s="480"/>
      <c r="T693" s="481"/>
      <c r="U693" s="482"/>
      <c r="V693" s="480"/>
      <c r="W693" s="483"/>
      <c r="X693" s="259">
        <f>SUM(J693:L693)*H692</f>
        <v>0</v>
      </c>
      <c r="Y693" s="260">
        <f>SUM(O693:Q693)*H692</f>
        <v>0</v>
      </c>
      <c r="Z693" s="260">
        <f>SUM(R693:T693)*H692</f>
        <v>0</v>
      </c>
      <c r="AA693" s="260">
        <f>SUM(U693:W693)*H692</f>
        <v>0</v>
      </c>
      <c r="AB693" s="272">
        <f t="shared" si="29"/>
        <v>0</v>
      </c>
      <c r="AC693" s="1099"/>
      <c r="AD693" s="597" t="s">
        <v>554</v>
      </c>
      <c r="AE693" s="861"/>
    </row>
    <row r="694" spans="1:31" ht="24.95" customHeight="1" x14ac:dyDescent="0.2">
      <c r="A694" s="1103"/>
      <c r="B694" s="774"/>
      <c r="C694" s="1107"/>
      <c r="D694" s="780" t="s">
        <v>499</v>
      </c>
      <c r="E694" s="783" t="s">
        <v>501</v>
      </c>
      <c r="F694" s="776" t="s">
        <v>343</v>
      </c>
      <c r="G694" s="810" t="s">
        <v>907</v>
      </c>
      <c r="H694" s="812">
        <v>0.5</v>
      </c>
      <c r="I694" s="226" t="s">
        <v>600</v>
      </c>
      <c r="J694" s="459"/>
      <c r="K694" s="460"/>
      <c r="L694" s="461">
        <v>0.4</v>
      </c>
      <c r="M694" s="612"/>
      <c r="N694" s="612"/>
      <c r="O694" s="462"/>
      <c r="P694" s="460"/>
      <c r="Q694" s="461">
        <v>1</v>
      </c>
      <c r="R694" s="462"/>
      <c r="S694" s="460"/>
      <c r="T694" s="461">
        <v>1</v>
      </c>
      <c r="U694" s="462"/>
      <c r="V694" s="460"/>
      <c r="W694" s="463">
        <v>1</v>
      </c>
      <c r="X694" s="216">
        <f>SUM(J694:L694)*H694</f>
        <v>0.2</v>
      </c>
      <c r="Y694" s="217">
        <f>SUM(O694:Q694)*H694</f>
        <v>0.5</v>
      </c>
      <c r="Z694" s="217">
        <f>SUM(R694:T694)*H694</f>
        <v>0.5</v>
      </c>
      <c r="AA694" s="217">
        <f>SUM(U694:W694)*H694</f>
        <v>0.5</v>
      </c>
      <c r="AB694" s="218">
        <f t="shared" si="29"/>
        <v>0.5</v>
      </c>
      <c r="AC694" s="1109" t="s">
        <v>3</v>
      </c>
      <c r="AD694" s="572" t="s">
        <v>559</v>
      </c>
      <c r="AE694" s="860">
        <v>93</v>
      </c>
    </row>
    <row r="695" spans="1:31" ht="24.95" customHeight="1" x14ac:dyDescent="0.2">
      <c r="A695" s="1103"/>
      <c r="B695" s="774"/>
      <c r="C695" s="1107"/>
      <c r="D695" s="781"/>
      <c r="E695" s="784"/>
      <c r="F695" s="774"/>
      <c r="G695" s="786"/>
      <c r="H695" s="787"/>
      <c r="I695" s="251" t="s">
        <v>601</v>
      </c>
      <c r="J695" s="474"/>
      <c r="K695" s="475"/>
      <c r="L695" s="476">
        <v>0.4</v>
      </c>
      <c r="M695" s="611"/>
      <c r="N695" s="611">
        <f>H694*L695</f>
        <v>0.2</v>
      </c>
      <c r="O695" s="477"/>
      <c r="P695" s="475"/>
      <c r="Q695" s="476"/>
      <c r="R695" s="477"/>
      <c r="S695" s="475"/>
      <c r="T695" s="476"/>
      <c r="U695" s="477"/>
      <c r="V695" s="475"/>
      <c r="W695" s="478"/>
      <c r="X695" s="252">
        <f>SUM(J695:L695)*H694</f>
        <v>0.2</v>
      </c>
      <c r="Y695" s="253">
        <f>SUM(O695:Q695)*H694</f>
        <v>0</v>
      </c>
      <c r="Z695" s="253">
        <f>SUM(R695:T695)*H694</f>
        <v>0</v>
      </c>
      <c r="AA695" s="253">
        <f>SUM(U695:W695)*H694</f>
        <v>0</v>
      </c>
      <c r="AB695" s="254">
        <f t="shared" si="29"/>
        <v>0.2</v>
      </c>
      <c r="AC695" s="1110"/>
      <c r="AD695" s="573" t="s">
        <v>559</v>
      </c>
      <c r="AE695" s="861"/>
    </row>
    <row r="696" spans="1:31" ht="24.95" customHeight="1" x14ac:dyDescent="0.2">
      <c r="A696" s="1103"/>
      <c r="B696" s="774"/>
      <c r="C696" s="1107"/>
      <c r="D696" s="781"/>
      <c r="E696" s="784"/>
      <c r="F696" s="774"/>
      <c r="G696" s="786" t="s">
        <v>1002</v>
      </c>
      <c r="H696" s="787">
        <v>0.5</v>
      </c>
      <c r="I696" s="289" t="s">
        <v>600</v>
      </c>
      <c r="J696" s="464"/>
      <c r="K696" s="465"/>
      <c r="L696" s="466"/>
      <c r="M696" s="613"/>
      <c r="N696" s="613"/>
      <c r="O696" s="467"/>
      <c r="P696" s="465"/>
      <c r="Q696" s="466">
        <v>0.2</v>
      </c>
      <c r="R696" s="467"/>
      <c r="S696" s="465"/>
      <c r="T696" s="466">
        <v>0.6</v>
      </c>
      <c r="U696" s="467"/>
      <c r="V696" s="465"/>
      <c r="W696" s="468">
        <v>1</v>
      </c>
      <c r="X696" s="219">
        <f>SUM(J696:L696)*H696</f>
        <v>0</v>
      </c>
      <c r="Y696" s="220">
        <f>SUM(O696:Q696)*H696</f>
        <v>0.1</v>
      </c>
      <c r="Z696" s="220">
        <f>SUM(R696:T696)*H696</f>
        <v>0.3</v>
      </c>
      <c r="AA696" s="220">
        <f>SUM(U696:W696)*H696</f>
        <v>0.5</v>
      </c>
      <c r="AB696" s="271">
        <f t="shared" si="29"/>
        <v>0.5</v>
      </c>
      <c r="AC696" s="1110"/>
      <c r="AD696" s="573" t="s">
        <v>559</v>
      </c>
      <c r="AE696" s="861"/>
    </row>
    <row r="697" spans="1:31" ht="24.95" customHeight="1" thickBot="1" x14ac:dyDescent="0.25">
      <c r="A697" s="1103"/>
      <c r="B697" s="774"/>
      <c r="C697" s="1107"/>
      <c r="D697" s="781"/>
      <c r="E697" s="784"/>
      <c r="F697" s="774"/>
      <c r="G697" s="1096"/>
      <c r="H697" s="1097"/>
      <c r="I697" s="255" t="s">
        <v>601</v>
      </c>
      <c r="J697" s="479"/>
      <c r="K697" s="480"/>
      <c r="L697" s="481"/>
      <c r="M697" s="614"/>
      <c r="N697" s="614" t="s">
        <v>1024</v>
      </c>
      <c r="O697" s="482"/>
      <c r="P697" s="480"/>
      <c r="Q697" s="481"/>
      <c r="R697" s="482"/>
      <c r="S697" s="480"/>
      <c r="T697" s="481"/>
      <c r="U697" s="482"/>
      <c r="V697" s="480"/>
      <c r="W697" s="483"/>
      <c r="X697" s="259">
        <f>SUM(J697:L697)*H696</f>
        <v>0</v>
      </c>
      <c r="Y697" s="260">
        <f>SUM(O697:Q697)*H696</f>
        <v>0</v>
      </c>
      <c r="Z697" s="260">
        <f>SUM(R697:T697)*H696</f>
        <v>0</v>
      </c>
      <c r="AA697" s="260">
        <f>SUM(U697:W697)*H696</f>
        <v>0</v>
      </c>
      <c r="AB697" s="272">
        <f t="shared" si="29"/>
        <v>0</v>
      </c>
      <c r="AC697" s="1110"/>
      <c r="AD697" s="573" t="s">
        <v>559</v>
      </c>
      <c r="AE697" s="881"/>
    </row>
    <row r="698" spans="1:31" ht="24.95" customHeight="1" x14ac:dyDescent="0.2">
      <c r="A698" s="1103"/>
      <c r="B698" s="774"/>
      <c r="C698" s="1107"/>
      <c r="D698" s="780" t="s">
        <v>345</v>
      </c>
      <c r="E698" s="783" t="s">
        <v>346</v>
      </c>
      <c r="F698" s="776" t="s">
        <v>347</v>
      </c>
      <c r="G698" s="786" t="s">
        <v>1003</v>
      </c>
      <c r="H698" s="787">
        <v>0.1</v>
      </c>
      <c r="I698" s="448" t="s">
        <v>600</v>
      </c>
      <c r="J698" s="464"/>
      <c r="K698" s="465"/>
      <c r="L698" s="466">
        <v>0.1</v>
      </c>
      <c r="M698" s="613"/>
      <c r="N698" s="613"/>
      <c r="O698" s="467"/>
      <c r="P698" s="465"/>
      <c r="Q698" s="466">
        <v>0.6</v>
      </c>
      <c r="R698" s="467"/>
      <c r="S698" s="465"/>
      <c r="T698" s="466">
        <v>1</v>
      </c>
      <c r="U698" s="467"/>
      <c r="V698" s="465"/>
      <c r="W698" s="468">
        <v>1</v>
      </c>
      <c r="X698" s="219">
        <f>SUM(J698:L698)*H698</f>
        <v>1.0000000000000002E-2</v>
      </c>
      <c r="Y698" s="220">
        <f>SUM(O698:Q698)*H698</f>
        <v>0.06</v>
      </c>
      <c r="Z698" s="220">
        <f>SUM(R698:T698)*H698</f>
        <v>0.1</v>
      </c>
      <c r="AA698" s="220">
        <f>SUM(U698:W698)*H698</f>
        <v>0.1</v>
      </c>
      <c r="AB698" s="221">
        <f t="shared" ref="AB698:AB699" si="30">MAX(X698:AA698)</f>
        <v>0.1</v>
      </c>
      <c r="AC698" s="1110"/>
      <c r="AD698" s="573" t="s">
        <v>559</v>
      </c>
      <c r="AE698" s="861">
        <v>94</v>
      </c>
    </row>
    <row r="699" spans="1:31" ht="24.95" customHeight="1" x14ac:dyDescent="0.2">
      <c r="A699" s="1103"/>
      <c r="B699" s="774"/>
      <c r="C699" s="1107"/>
      <c r="D699" s="781"/>
      <c r="E699" s="784"/>
      <c r="F699" s="774"/>
      <c r="G699" s="786"/>
      <c r="H699" s="787"/>
      <c r="I699" s="251" t="s">
        <v>601</v>
      </c>
      <c r="J699" s="474"/>
      <c r="K699" s="475"/>
      <c r="L699" s="476">
        <v>0.1</v>
      </c>
      <c r="M699" s="611"/>
      <c r="N699" s="611">
        <f>H698*L699</f>
        <v>1.0000000000000002E-2</v>
      </c>
      <c r="O699" s="477"/>
      <c r="P699" s="475"/>
      <c r="Q699" s="476"/>
      <c r="R699" s="477"/>
      <c r="S699" s="475"/>
      <c r="T699" s="476"/>
      <c r="U699" s="477"/>
      <c r="V699" s="475"/>
      <c r="W699" s="478"/>
      <c r="X699" s="252">
        <f>SUM(J699:L699)*H698</f>
        <v>1.0000000000000002E-2</v>
      </c>
      <c r="Y699" s="253">
        <f>SUM(O699:Q699)*H698</f>
        <v>0</v>
      </c>
      <c r="Z699" s="253">
        <f>SUM(R699:T699)*H698</f>
        <v>0</v>
      </c>
      <c r="AA699" s="253">
        <f>SUM(U699:W699)*H698</f>
        <v>0</v>
      </c>
      <c r="AB699" s="254">
        <f t="shared" si="30"/>
        <v>1.0000000000000002E-2</v>
      </c>
      <c r="AC699" s="1110"/>
      <c r="AD699" s="573" t="s">
        <v>559</v>
      </c>
      <c r="AE699" s="861"/>
    </row>
    <row r="700" spans="1:31" ht="24.95" customHeight="1" x14ac:dyDescent="0.2">
      <c r="A700" s="1103"/>
      <c r="B700" s="774"/>
      <c r="C700" s="1107"/>
      <c r="D700" s="781"/>
      <c r="E700" s="784"/>
      <c r="F700" s="774"/>
      <c r="G700" s="786" t="s">
        <v>1004</v>
      </c>
      <c r="H700" s="787">
        <v>0.4</v>
      </c>
      <c r="I700" s="448" t="s">
        <v>600</v>
      </c>
      <c r="J700" s="464"/>
      <c r="K700" s="465"/>
      <c r="L700" s="466"/>
      <c r="M700" s="613"/>
      <c r="N700" s="613"/>
      <c r="O700" s="467"/>
      <c r="P700" s="465"/>
      <c r="Q700" s="466">
        <v>0.5</v>
      </c>
      <c r="R700" s="467"/>
      <c r="S700" s="465"/>
      <c r="T700" s="466">
        <v>1</v>
      </c>
      <c r="U700" s="467"/>
      <c r="V700" s="465"/>
      <c r="W700" s="468">
        <v>1</v>
      </c>
      <c r="X700" s="219">
        <f>SUM(J700:L700)*H700</f>
        <v>0</v>
      </c>
      <c r="Y700" s="220">
        <f>SUM(O700:Q700)*H700</f>
        <v>0.2</v>
      </c>
      <c r="Z700" s="220">
        <f>SUM(R700:T700)*H700</f>
        <v>0.4</v>
      </c>
      <c r="AA700" s="220">
        <f>SUM(U700:W700)*H700</f>
        <v>0.4</v>
      </c>
      <c r="AB700" s="221">
        <f t="shared" ref="AB700:AB705" si="31">MAX(X700:AA700)</f>
        <v>0.4</v>
      </c>
      <c r="AC700" s="1110"/>
      <c r="AD700" s="573" t="s">
        <v>559</v>
      </c>
      <c r="AE700" s="861"/>
    </row>
    <row r="701" spans="1:31" ht="24.95" customHeight="1" x14ac:dyDescent="0.2">
      <c r="A701" s="1103"/>
      <c r="B701" s="774"/>
      <c r="C701" s="1107"/>
      <c r="D701" s="781"/>
      <c r="E701" s="784"/>
      <c r="F701" s="774"/>
      <c r="G701" s="786"/>
      <c r="H701" s="787"/>
      <c r="I701" s="251" t="s">
        <v>601</v>
      </c>
      <c r="J701" s="474"/>
      <c r="K701" s="475"/>
      <c r="L701" s="476"/>
      <c r="M701" s="611"/>
      <c r="N701" s="611" t="s">
        <v>1024</v>
      </c>
      <c r="O701" s="477"/>
      <c r="P701" s="475"/>
      <c r="Q701" s="476"/>
      <c r="R701" s="477"/>
      <c r="S701" s="475"/>
      <c r="T701" s="476"/>
      <c r="U701" s="477"/>
      <c r="V701" s="475"/>
      <c r="W701" s="478"/>
      <c r="X701" s="252">
        <f>SUM(J701:L701)*H700</f>
        <v>0</v>
      </c>
      <c r="Y701" s="253">
        <f>SUM(O701:Q701)*H700</f>
        <v>0</v>
      </c>
      <c r="Z701" s="253">
        <f>SUM(R701:T701)*H700</f>
        <v>0</v>
      </c>
      <c r="AA701" s="253">
        <f>SUM(U701:W701)*H700</f>
        <v>0</v>
      </c>
      <c r="AB701" s="254">
        <f t="shared" si="31"/>
        <v>0</v>
      </c>
      <c r="AC701" s="1110"/>
      <c r="AD701" s="573" t="s">
        <v>559</v>
      </c>
      <c r="AE701" s="861"/>
    </row>
    <row r="702" spans="1:31" ht="24.95" customHeight="1" x14ac:dyDescent="0.2">
      <c r="A702" s="1103"/>
      <c r="B702" s="774"/>
      <c r="C702" s="1107"/>
      <c r="D702" s="781"/>
      <c r="E702" s="784"/>
      <c r="F702" s="774"/>
      <c r="G702" s="786" t="s">
        <v>1005</v>
      </c>
      <c r="H702" s="787">
        <v>0.3</v>
      </c>
      <c r="I702" s="448" t="s">
        <v>600</v>
      </c>
      <c r="J702" s="464"/>
      <c r="K702" s="465"/>
      <c r="L702" s="466"/>
      <c r="M702" s="613"/>
      <c r="N702" s="613"/>
      <c r="O702" s="467"/>
      <c r="P702" s="465"/>
      <c r="Q702" s="466"/>
      <c r="R702" s="467"/>
      <c r="S702" s="465"/>
      <c r="T702" s="466">
        <v>0.5</v>
      </c>
      <c r="U702" s="467"/>
      <c r="V702" s="465"/>
      <c r="W702" s="468">
        <v>1</v>
      </c>
      <c r="X702" s="219">
        <f>SUM(J702:L702)*H702</f>
        <v>0</v>
      </c>
      <c r="Y702" s="220">
        <f>SUM(O702:Q702)*H702</f>
        <v>0</v>
      </c>
      <c r="Z702" s="220">
        <f>SUM(R702:T702)*H702</f>
        <v>0.15</v>
      </c>
      <c r="AA702" s="220">
        <f>SUM(U702:W702)*H702</f>
        <v>0.3</v>
      </c>
      <c r="AB702" s="221">
        <f t="shared" si="31"/>
        <v>0.3</v>
      </c>
      <c r="AC702" s="1110"/>
      <c r="AD702" s="573" t="s">
        <v>559</v>
      </c>
      <c r="AE702" s="861"/>
    </row>
    <row r="703" spans="1:31" ht="24.95" customHeight="1" x14ac:dyDescent="0.2">
      <c r="A703" s="1103"/>
      <c r="B703" s="774"/>
      <c r="C703" s="1107"/>
      <c r="D703" s="781"/>
      <c r="E703" s="784"/>
      <c r="F703" s="774"/>
      <c r="G703" s="786"/>
      <c r="H703" s="787"/>
      <c r="I703" s="251" t="s">
        <v>601</v>
      </c>
      <c r="J703" s="474"/>
      <c r="K703" s="475"/>
      <c r="L703" s="476"/>
      <c r="M703" s="611"/>
      <c r="N703" s="611" t="s">
        <v>1024</v>
      </c>
      <c r="O703" s="477"/>
      <c r="P703" s="475"/>
      <c r="Q703" s="476"/>
      <c r="R703" s="477"/>
      <c r="S703" s="475"/>
      <c r="T703" s="476"/>
      <c r="U703" s="477"/>
      <c r="V703" s="475"/>
      <c r="W703" s="478"/>
      <c r="X703" s="252">
        <f>SUM(J703:L703)*H702</f>
        <v>0</v>
      </c>
      <c r="Y703" s="253">
        <f>SUM(O703:Q703)*H702</f>
        <v>0</v>
      </c>
      <c r="Z703" s="253">
        <f>SUM(R703:T703)*H702</f>
        <v>0</v>
      </c>
      <c r="AA703" s="253">
        <f>SUM(U703:W703)*H702</f>
        <v>0</v>
      </c>
      <c r="AB703" s="254">
        <f t="shared" si="31"/>
        <v>0</v>
      </c>
      <c r="AC703" s="1110"/>
      <c r="AD703" s="573" t="s">
        <v>559</v>
      </c>
      <c r="AE703" s="861"/>
    </row>
    <row r="704" spans="1:31" ht="24.95" customHeight="1" x14ac:dyDescent="0.2">
      <c r="A704" s="1103"/>
      <c r="B704" s="774"/>
      <c r="C704" s="1107"/>
      <c r="D704" s="781"/>
      <c r="E704" s="784"/>
      <c r="F704" s="774"/>
      <c r="G704" s="786" t="s">
        <v>1006</v>
      </c>
      <c r="H704" s="787">
        <v>0.2</v>
      </c>
      <c r="I704" s="448" t="s">
        <v>600</v>
      </c>
      <c r="J704" s="464"/>
      <c r="K704" s="465"/>
      <c r="L704" s="466"/>
      <c r="M704" s="613"/>
      <c r="N704" s="613"/>
      <c r="O704" s="467"/>
      <c r="P704" s="465"/>
      <c r="Q704" s="466"/>
      <c r="R704" s="467"/>
      <c r="S704" s="465"/>
      <c r="T704" s="466"/>
      <c r="U704" s="467"/>
      <c r="V704" s="465"/>
      <c r="W704" s="468">
        <v>1</v>
      </c>
      <c r="X704" s="219">
        <f>SUM(J704:L704)*H704</f>
        <v>0</v>
      </c>
      <c r="Y704" s="220">
        <f>SUM(O704:Q704)*H704</f>
        <v>0</v>
      </c>
      <c r="Z704" s="220">
        <f>SUM(R704:T704)*H704</f>
        <v>0</v>
      </c>
      <c r="AA704" s="220">
        <f>SUM(U704:W704)*H704</f>
        <v>0.2</v>
      </c>
      <c r="AB704" s="221">
        <f t="shared" si="31"/>
        <v>0.2</v>
      </c>
      <c r="AC704" s="1110"/>
      <c r="AD704" s="573" t="s">
        <v>559</v>
      </c>
      <c r="AE704" s="861"/>
    </row>
    <row r="705" spans="1:31" ht="24.95" customHeight="1" thickBot="1" x14ac:dyDescent="0.25">
      <c r="A705" s="1103"/>
      <c r="B705" s="774"/>
      <c r="C705" s="1107"/>
      <c r="D705" s="782"/>
      <c r="E705" s="785"/>
      <c r="F705" s="775"/>
      <c r="G705" s="1096"/>
      <c r="H705" s="1097"/>
      <c r="I705" s="255" t="s">
        <v>601</v>
      </c>
      <c r="J705" s="479"/>
      <c r="K705" s="480"/>
      <c r="L705" s="481"/>
      <c r="M705" s="614"/>
      <c r="N705" s="614" t="s">
        <v>1024</v>
      </c>
      <c r="O705" s="482"/>
      <c r="P705" s="480"/>
      <c r="Q705" s="481"/>
      <c r="R705" s="482"/>
      <c r="S705" s="480"/>
      <c r="T705" s="481"/>
      <c r="U705" s="482"/>
      <c r="V705" s="480"/>
      <c r="W705" s="483"/>
      <c r="X705" s="259">
        <f>SUM(J705:L705)*H704</f>
        <v>0</v>
      </c>
      <c r="Y705" s="260">
        <f>SUM(O705:Q705)*H704</f>
        <v>0</v>
      </c>
      <c r="Z705" s="260">
        <f>SUM(R705:T705)*H704</f>
        <v>0</v>
      </c>
      <c r="AA705" s="260">
        <f>SUM(U705:W705)*H704</f>
        <v>0</v>
      </c>
      <c r="AB705" s="261">
        <f t="shared" si="31"/>
        <v>0</v>
      </c>
      <c r="AC705" s="1111"/>
      <c r="AD705" s="598" t="s">
        <v>559</v>
      </c>
      <c r="AE705" s="881"/>
    </row>
    <row r="706" spans="1:31" ht="24.95" customHeight="1" x14ac:dyDescent="0.2">
      <c r="A706" s="1103"/>
      <c r="B706" s="774"/>
      <c r="C706" s="1107"/>
      <c r="D706" s="780" t="s">
        <v>500</v>
      </c>
      <c r="E706" s="783" t="s">
        <v>502</v>
      </c>
      <c r="F706" s="776" t="s">
        <v>344</v>
      </c>
      <c r="G706" s="810" t="s">
        <v>907</v>
      </c>
      <c r="H706" s="1167">
        <v>0.5</v>
      </c>
      <c r="I706" s="227" t="s">
        <v>600</v>
      </c>
      <c r="J706" s="464"/>
      <c r="K706" s="465"/>
      <c r="L706" s="466"/>
      <c r="M706" s="613"/>
      <c r="N706" s="613"/>
      <c r="O706" s="467"/>
      <c r="P706" s="465"/>
      <c r="Q706" s="466">
        <v>1</v>
      </c>
      <c r="R706" s="467"/>
      <c r="S706" s="465"/>
      <c r="T706" s="466">
        <v>1</v>
      </c>
      <c r="U706" s="467"/>
      <c r="V706" s="465"/>
      <c r="W706" s="468">
        <v>1</v>
      </c>
      <c r="X706" s="219">
        <f>SUM(J706:L706)*H706</f>
        <v>0</v>
      </c>
      <c r="Y706" s="220">
        <f>SUM(O706:Q706)*H706</f>
        <v>0.5</v>
      </c>
      <c r="Z706" s="220">
        <f>SUM(R706:T706)*H706</f>
        <v>0.5</v>
      </c>
      <c r="AA706" s="220">
        <f>SUM(U706:W706)*H706</f>
        <v>0.5</v>
      </c>
      <c r="AB706" s="221">
        <f>MAX(X706:AA706)</f>
        <v>0.5</v>
      </c>
      <c r="AC706" s="1170" t="s">
        <v>551</v>
      </c>
      <c r="AD706" s="599" t="s">
        <v>553</v>
      </c>
      <c r="AE706" s="861">
        <v>95</v>
      </c>
    </row>
    <row r="707" spans="1:31" ht="24.95" customHeight="1" x14ac:dyDescent="0.2">
      <c r="A707" s="1103"/>
      <c r="B707" s="774"/>
      <c r="C707" s="1107"/>
      <c r="D707" s="781"/>
      <c r="E707" s="784"/>
      <c r="F707" s="774"/>
      <c r="G707" s="786"/>
      <c r="H707" s="1168"/>
      <c r="I707" s="251" t="s">
        <v>601</v>
      </c>
      <c r="J707" s="474"/>
      <c r="K707" s="475"/>
      <c r="L707" s="476"/>
      <c r="M707" s="611"/>
      <c r="N707" s="611" t="s">
        <v>1024</v>
      </c>
      <c r="O707" s="477"/>
      <c r="P707" s="475"/>
      <c r="Q707" s="476"/>
      <c r="R707" s="477"/>
      <c r="S707" s="475"/>
      <c r="T707" s="476"/>
      <c r="U707" s="477"/>
      <c r="V707" s="475"/>
      <c r="W707" s="478"/>
      <c r="X707" s="252">
        <f>SUM(J707:L707)*H706</f>
        <v>0</v>
      </c>
      <c r="Y707" s="253">
        <f>SUM(O707:Q707)*H706</f>
        <v>0</v>
      </c>
      <c r="Z707" s="253">
        <f>SUM(R707:T707)*H706</f>
        <v>0</v>
      </c>
      <c r="AA707" s="253">
        <f>SUM(U707:W707)*H706</f>
        <v>0</v>
      </c>
      <c r="AB707" s="254">
        <f>MAX(X707:AA707)</f>
        <v>0</v>
      </c>
      <c r="AC707" s="1170"/>
      <c r="AD707" s="599" t="s">
        <v>553</v>
      </c>
      <c r="AE707" s="861"/>
    </row>
    <row r="708" spans="1:31" ht="24.95" customHeight="1" x14ac:dyDescent="0.2">
      <c r="A708" s="1103"/>
      <c r="B708" s="774"/>
      <c r="C708" s="1107"/>
      <c r="D708" s="781"/>
      <c r="E708" s="784"/>
      <c r="F708" s="774"/>
      <c r="G708" s="786" t="s">
        <v>908</v>
      </c>
      <c r="H708" s="1168">
        <v>0.5</v>
      </c>
      <c r="I708" s="227" t="s">
        <v>600</v>
      </c>
      <c r="J708" s="464"/>
      <c r="K708" s="465"/>
      <c r="L708" s="466"/>
      <c r="M708" s="613"/>
      <c r="N708" s="613"/>
      <c r="O708" s="467"/>
      <c r="P708" s="465"/>
      <c r="Q708" s="466">
        <v>1</v>
      </c>
      <c r="R708" s="467"/>
      <c r="S708" s="465"/>
      <c r="T708" s="466">
        <v>1</v>
      </c>
      <c r="U708" s="467"/>
      <c r="V708" s="465"/>
      <c r="W708" s="468">
        <v>1</v>
      </c>
      <c r="X708" s="219">
        <f>SUM(J708:L708)*H708</f>
        <v>0</v>
      </c>
      <c r="Y708" s="220">
        <f>SUM(O708:Q708)*H708</f>
        <v>0.5</v>
      </c>
      <c r="Z708" s="220">
        <f>SUM(R708:T708)*H708</f>
        <v>0.5</v>
      </c>
      <c r="AA708" s="220">
        <f>SUM(U708:W708)*H708</f>
        <v>0.5</v>
      </c>
      <c r="AB708" s="221">
        <f>MAX(X708:AA708)</f>
        <v>0.5</v>
      </c>
      <c r="AC708" s="1170"/>
      <c r="AD708" s="599" t="s">
        <v>553</v>
      </c>
      <c r="AE708" s="861"/>
    </row>
    <row r="709" spans="1:31" ht="24.95" customHeight="1" thickBot="1" x14ac:dyDescent="0.25">
      <c r="A709" s="1103"/>
      <c r="B709" s="774"/>
      <c r="C709" s="1108"/>
      <c r="D709" s="781"/>
      <c r="E709" s="784"/>
      <c r="F709" s="774"/>
      <c r="G709" s="1096"/>
      <c r="H709" s="1169"/>
      <c r="I709" s="255" t="s">
        <v>601</v>
      </c>
      <c r="J709" s="479"/>
      <c r="K709" s="480"/>
      <c r="L709" s="481"/>
      <c r="M709" s="614"/>
      <c r="N709" s="614" t="s">
        <v>1024</v>
      </c>
      <c r="O709" s="482"/>
      <c r="P709" s="480"/>
      <c r="Q709" s="481"/>
      <c r="R709" s="482"/>
      <c r="S709" s="480"/>
      <c r="T709" s="481"/>
      <c r="U709" s="482"/>
      <c r="V709" s="480"/>
      <c r="W709" s="483"/>
      <c r="X709" s="259">
        <f>SUM(J709:L709)*H708</f>
        <v>0</v>
      </c>
      <c r="Y709" s="260">
        <f>SUM(O709:Q709)*H708</f>
        <v>0</v>
      </c>
      <c r="Z709" s="260">
        <f>SUM(R709:T709)*H708</f>
        <v>0</v>
      </c>
      <c r="AA709" s="260">
        <f>SUM(U709:W709)*H708</f>
        <v>0</v>
      </c>
      <c r="AB709" s="261">
        <f t="shared" ref="AB709:AB725" si="32">MAX(X709:AA709)</f>
        <v>0</v>
      </c>
      <c r="AC709" s="1170"/>
      <c r="AD709" s="599" t="s">
        <v>553</v>
      </c>
      <c r="AE709" s="861"/>
    </row>
    <row r="710" spans="1:31" ht="24.95" customHeight="1" x14ac:dyDescent="0.2">
      <c r="A710" s="1088" t="s">
        <v>348</v>
      </c>
      <c r="B710" s="1112" t="s">
        <v>880</v>
      </c>
      <c r="C710" s="783" t="s">
        <v>350</v>
      </c>
      <c r="D710" s="783" t="s">
        <v>351</v>
      </c>
      <c r="E710" s="783" t="s">
        <v>352</v>
      </c>
      <c r="F710" s="783" t="s">
        <v>353</v>
      </c>
      <c r="G710" s="810" t="s">
        <v>1019</v>
      </c>
      <c r="H710" s="812">
        <v>0.3</v>
      </c>
      <c r="I710" s="227" t="s">
        <v>600</v>
      </c>
      <c r="J710" s="464"/>
      <c r="K710" s="465"/>
      <c r="L710" s="466">
        <v>0.5</v>
      </c>
      <c r="M710" s="613"/>
      <c r="N710" s="613"/>
      <c r="O710" s="467"/>
      <c r="P710" s="465"/>
      <c r="Q710" s="466">
        <v>1</v>
      </c>
      <c r="R710" s="467"/>
      <c r="S710" s="465"/>
      <c r="T710" s="466">
        <v>1</v>
      </c>
      <c r="U710" s="467"/>
      <c r="V710" s="465"/>
      <c r="W710" s="468">
        <v>1</v>
      </c>
      <c r="X710" s="219">
        <f>SUM(J710:L710)*H710</f>
        <v>0.15</v>
      </c>
      <c r="Y710" s="220">
        <f>SUM(O710:Q710)*H710</f>
        <v>0.3</v>
      </c>
      <c r="Z710" s="220">
        <f>SUM(R710:T710)*H710</f>
        <v>0.3</v>
      </c>
      <c r="AA710" s="220">
        <f>SUM(U710:W710)*H710</f>
        <v>0.3</v>
      </c>
      <c r="AB710" s="221">
        <f t="shared" si="32"/>
        <v>0.3</v>
      </c>
      <c r="AC710" s="1171" t="s">
        <v>497</v>
      </c>
      <c r="AD710" s="600" t="s">
        <v>560</v>
      </c>
      <c r="AE710" s="860">
        <v>96</v>
      </c>
    </row>
    <row r="711" spans="1:31" ht="24.95" customHeight="1" x14ac:dyDescent="0.2">
      <c r="A711" s="1089"/>
      <c r="B711" s="1113"/>
      <c r="C711" s="784"/>
      <c r="D711" s="784"/>
      <c r="E711" s="784"/>
      <c r="F711" s="784"/>
      <c r="G711" s="786"/>
      <c r="H711" s="787"/>
      <c r="I711" s="251" t="s">
        <v>601</v>
      </c>
      <c r="J711" s="474"/>
      <c r="K711" s="475"/>
      <c r="L711" s="476">
        <v>0.5</v>
      </c>
      <c r="M711" s="611"/>
      <c r="N711" s="611">
        <f>H710*L711</f>
        <v>0.15</v>
      </c>
      <c r="O711" s="477"/>
      <c r="P711" s="475"/>
      <c r="Q711" s="476"/>
      <c r="R711" s="477"/>
      <c r="S711" s="475"/>
      <c r="T711" s="476"/>
      <c r="U711" s="477"/>
      <c r="V711" s="475"/>
      <c r="W711" s="478"/>
      <c r="X711" s="252">
        <f>SUM(J711:L711)*H710</f>
        <v>0.15</v>
      </c>
      <c r="Y711" s="253">
        <f>SUM(O711:Q711)*H710</f>
        <v>0</v>
      </c>
      <c r="Z711" s="253">
        <f>SUM(R711:T711)*H710</f>
        <v>0</v>
      </c>
      <c r="AA711" s="253">
        <f>SUM(U711:W711)*H710</f>
        <v>0</v>
      </c>
      <c r="AB711" s="254">
        <f t="shared" si="32"/>
        <v>0.15</v>
      </c>
      <c r="AC711" s="1170"/>
      <c r="AD711" s="599" t="s">
        <v>560</v>
      </c>
      <c r="AE711" s="861"/>
    </row>
    <row r="712" spans="1:31" ht="24.95" customHeight="1" x14ac:dyDescent="0.2">
      <c r="A712" s="1089"/>
      <c r="B712" s="1113"/>
      <c r="C712" s="784"/>
      <c r="D712" s="784"/>
      <c r="E712" s="784"/>
      <c r="F712" s="784"/>
      <c r="G712" s="786" t="s">
        <v>987</v>
      </c>
      <c r="H712" s="787">
        <v>0.4</v>
      </c>
      <c r="I712" s="453" t="s">
        <v>600</v>
      </c>
      <c r="J712" s="464"/>
      <c r="K712" s="465"/>
      <c r="L712" s="466"/>
      <c r="M712" s="613"/>
      <c r="N712" s="613"/>
      <c r="O712" s="467"/>
      <c r="P712" s="465"/>
      <c r="Q712" s="466">
        <v>0.5</v>
      </c>
      <c r="R712" s="467"/>
      <c r="S712" s="465"/>
      <c r="T712" s="466">
        <v>1</v>
      </c>
      <c r="U712" s="467"/>
      <c r="V712" s="465"/>
      <c r="W712" s="468">
        <v>1</v>
      </c>
      <c r="X712" s="219">
        <f>SUM(J712:L712)*H712</f>
        <v>0</v>
      </c>
      <c r="Y712" s="220">
        <f>SUM(O712:Q712)*H712</f>
        <v>0.2</v>
      </c>
      <c r="Z712" s="220">
        <f>SUM(R712:T712)*H712</f>
        <v>0.4</v>
      </c>
      <c r="AA712" s="220">
        <f>SUM(U712:W712)*H712</f>
        <v>0.4</v>
      </c>
      <c r="AB712" s="221">
        <f t="shared" ref="AB712:AB713" si="33">MAX(X712:AA712)</f>
        <v>0.4</v>
      </c>
      <c r="AC712" s="1170"/>
      <c r="AD712" s="599" t="s">
        <v>560</v>
      </c>
      <c r="AE712" s="861"/>
    </row>
    <row r="713" spans="1:31" ht="24.95" customHeight="1" x14ac:dyDescent="0.2">
      <c r="A713" s="1089"/>
      <c r="B713" s="1113"/>
      <c r="C713" s="784"/>
      <c r="D713" s="784"/>
      <c r="E713" s="784"/>
      <c r="F713" s="784"/>
      <c r="G713" s="786"/>
      <c r="H713" s="787"/>
      <c r="I713" s="251" t="s">
        <v>601</v>
      </c>
      <c r="J713" s="474"/>
      <c r="K713" s="475"/>
      <c r="L713" s="476"/>
      <c r="M713" s="611"/>
      <c r="N713" s="611" t="s">
        <v>1024</v>
      </c>
      <c r="O713" s="477"/>
      <c r="P713" s="475"/>
      <c r="Q713" s="476"/>
      <c r="R713" s="477"/>
      <c r="S713" s="475"/>
      <c r="T713" s="476"/>
      <c r="U713" s="477"/>
      <c r="V713" s="475"/>
      <c r="W713" s="478"/>
      <c r="X713" s="252">
        <f>SUM(J713:L713)*H712</f>
        <v>0</v>
      </c>
      <c r="Y713" s="253">
        <f>SUM(O713:Q713)*H712</f>
        <v>0</v>
      </c>
      <c r="Z713" s="253">
        <f>SUM(R713:T713)*H712</f>
        <v>0</v>
      </c>
      <c r="AA713" s="253">
        <f>SUM(U713:W713)*H712</f>
        <v>0</v>
      </c>
      <c r="AB713" s="254">
        <f t="shared" si="33"/>
        <v>0</v>
      </c>
      <c r="AC713" s="1170"/>
      <c r="AD713" s="599" t="s">
        <v>560</v>
      </c>
      <c r="AE713" s="861"/>
    </row>
    <row r="714" spans="1:31" ht="24.95" customHeight="1" x14ac:dyDescent="0.2">
      <c r="A714" s="1089"/>
      <c r="B714" s="1113"/>
      <c r="C714" s="784"/>
      <c r="D714" s="784"/>
      <c r="E714" s="784"/>
      <c r="F714" s="784"/>
      <c r="G714" s="786" t="s">
        <v>988</v>
      </c>
      <c r="H714" s="811">
        <v>0.15</v>
      </c>
      <c r="I714" s="227" t="s">
        <v>600</v>
      </c>
      <c r="J714" s="464"/>
      <c r="K714" s="465"/>
      <c r="L714" s="466"/>
      <c r="M714" s="613"/>
      <c r="N714" s="613"/>
      <c r="O714" s="467"/>
      <c r="P714" s="465"/>
      <c r="Q714" s="466"/>
      <c r="R714" s="467"/>
      <c r="S714" s="465"/>
      <c r="T714" s="466"/>
      <c r="U714" s="467"/>
      <c r="V714" s="465"/>
      <c r="W714" s="468">
        <v>1</v>
      </c>
      <c r="X714" s="219">
        <f>SUM(J714:L714)*H714</f>
        <v>0</v>
      </c>
      <c r="Y714" s="220">
        <f>SUM(O714:Q714)*H714</f>
        <v>0</v>
      </c>
      <c r="Z714" s="220">
        <f>SUM(R714:T714)*H714</f>
        <v>0</v>
      </c>
      <c r="AA714" s="220">
        <f>SUM(U714:W714)*H714</f>
        <v>0.15</v>
      </c>
      <c r="AB714" s="221">
        <f t="shared" si="32"/>
        <v>0.15</v>
      </c>
      <c r="AC714" s="1170"/>
      <c r="AD714" s="599" t="s">
        <v>560</v>
      </c>
      <c r="AE714" s="861"/>
    </row>
    <row r="715" spans="1:31" ht="24.95" customHeight="1" x14ac:dyDescent="0.2">
      <c r="A715" s="1089"/>
      <c r="B715" s="1113"/>
      <c r="C715" s="784"/>
      <c r="D715" s="784"/>
      <c r="E715" s="784"/>
      <c r="F715" s="784"/>
      <c r="G715" s="786"/>
      <c r="H715" s="812"/>
      <c r="I715" s="251" t="s">
        <v>601</v>
      </c>
      <c r="J715" s="474"/>
      <c r="K715" s="475"/>
      <c r="L715" s="476"/>
      <c r="M715" s="611"/>
      <c r="N715" s="611" t="s">
        <v>1024</v>
      </c>
      <c r="O715" s="477"/>
      <c r="P715" s="475"/>
      <c r="Q715" s="476"/>
      <c r="R715" s="477"/>
      <c r="S715" s="475"/>
      <c r="T715" s="476"/>
      <c r="U715" s="477"/>
      <c r="V715" s="475"/>
      <c r="W715" s="478"/>
      <c r="X715" s="252">
        <f>SUM(J715:L715)*H714</f>
        <v>0</v>
      </c>
      <c r="Y715" s="253">
        <f>SUM(O715:Q715)*H714</f>
        <v>0</v>
      </c>
      <c r="Z715" s="253">
        <f>SUM(R715:T715)*H714</f>
        <v>0</v>
      </c>
      <c r="AA715" s="253">
        <f>SUM(U715:W715)*H714</f>
        <v>0</v>
      </c>
      <c r="AB715" s="254">
        <f t="shared" si="32"/>
        <v>0</v>
      </c>
      <c r="AC715" s="1170"/>
      <c r="AD715" s="599" t="s">
        <v>560</v>
      </c>
      <c r="AE715" s="861"/>
    </row>
    <row r="716" spans="1:31" ht="24.95" customHeight="1" x14ac:dyDescent="0.2">
      <c r="A716" s="1089"/>
      <c r="B716" s="1113"/>
      <c r="C716" s="784"/>
      <c r="D716" s="784"/>
      <c r="E716" s="784"/>
      <c r="F716" s="784"/>
      <c r="G716" s="786" t="s">
        <v>989</v>
      </c>
      <c r="H716" s="787">
        <v>0.15</v>
      </c>
      <c r="I716" s="227" t="s">
        <v>600</v>
      </c>
      <c r="J716" s="464"/>
      <c r="K716" s="465"/>
      <c r="L716" s="466"/>
      <c r="M716" s="613"/>
      <c r="N716" s="613"/>
      <c r="O716" s="467"/>
      <c r="P716" s="465"/>
      <c r="Q716" s="466"/>
      <c r="R716" s="467"/>
      <c r="S716" s="465"/>
      <c r="T716" s="466"/>
      <c r="U716" s="467"/>
      <c r="V716" s="465"/>
      <c r="W716" s="468">
        <v>1</v>
      </c>
      <c r="X716" s="219">
        <f>SUM(J716:L716)*H716</f>
        <v>0</v>
      </c>
      <c r="Y716" s="220">
        <f>SUM(O716:Q716)*H716</f>
        <v>0</v>
      </c>
      <c r="Z716" s="220">
        <f>SUM(R716:T716)*H716</f>
        <v>0</v>
      </c>
      <c r="AA716" s="220">
        <f>SUM(U716:W716)*H716</f>
        <v>0.15</v>
      </c>
      <c r="AB716" s="221">
        <f t="shared" si="32"/>
        <v>0.15</v>
      </c>
      <c r="AC716" s="1170"/>
      <c r="AD716" s="599" t="s">
        <v>560</v>
      </c>
      <c r="AE716" s="861"/>
    </row>
    <row r="717" spans="1:31" ht="24.95" customHeight="1" thickBot="1" x14ac:dyDescent="0.25">
      <c r="A717" s="1089"/>
      <c r="B717" s="1113"/>
      <c r="C717" s="784"/>
      <c r="D717" s="784"/>
      <c r="E717" s="784"/>
      <c r="F717" s="784"/>
      <c r="G717" s="1096"/>
      <c r="H717" s="1097"/>
      <c r="I717" s="255" t="s">
        <v>601</v>
      </c>
      <c r="J717" s="479"/>
      <c r="K717" s="480"/>
      <c r="L717" s="481"/>
      <c r="M717" s="614"/>
      <c r="N717" s="614" t="s">
        <v>1024</v>
      </c>
      <c r="O717" s="482"/>
      <c r="P717" s="480"/>
      <c r="Q717" s="481"/>
      <c r="R717" s="482"/>
      <c r="S717" s="480"/>
      <c r="T717" s="481"/>
      <c r="U717" s="482"/>
      <c r="V717" s="480"/>
      <c r="W717" s="483"/>
      <c r="X717" s="259">
        <f>SUM(J717:L717)*H716</f>
        <v>0</v>
      </c>
      <c r="Y717" s="260">
        <f>SUM(O717:Q717)*H716</f>
        <v>0</v>
      </c>
      <c r="Z717" s="260">
        <f>SUM(R717:T717)*H716</f>
        <v>0</v>
      </c>
      <c r="AA717" s="260">
        <f>SUM(U717:W717)*H716</f>
        <v>0</v>
      </c>
      <c r="AB717" s="261">
        <f t="shared" si="32"/>
        <v>0</v>
      </c>
      <c r="AC717" s="1170"/>
      <c r="AD717" s="599" t="s">
        <v>560</v>
      </c>
      <c r="AE717" s="881"/>
    </row>
    <row r="718" spans="1:31" ht="24.95" customHeight="1" x14ac:dyDescent="0.2">
      <c r="A718" s="1089"/>
      <c r="B718" s="1113"/>
      <c r="C718" s="783" t="s">
        <v>355</v>
      </c>
      <c r="D718" s="783" t="s">
        <v>356</v>
      </c>
      <c r="E718" s="783" t="s">
        <v>412</v>
      </c>
      <c r="F718" s="783" t="s">
        <v>416</v>
      </c>
      <c r="G718" s="810" t="s">
        <v>909</v>
      </c>
      <c r="H718" s="812">
        <v>0.3</v>
      </c>
      <c r="I718" s="227" t="s">
        <v>600</v>
      </c>
      <c r="J718" s="464"/>
      <c r="K718" s="465"/>
      <c r="L718" s="466">
        <v>0.5</v>
      </c>
      <c r="M718" s="613"/>
      <c r="N718" s="613"/>
      <c r="O718" s="467"/>
      <c r="P718" s="465"/>
      <c r="Q718" s="466">
        <v>1</v>
      </c>
      <c r="R718" s="467"/>
      <c r="S718" s="465"/>
      <c r="T718" s="466">
        <v>1</v>
      </c>
      <c r="U718" s="467"/>
      <c r="V718" s="465"/>
      <c r="W718" s="468">
        <v>1</v>
      </c>
      <c r="X718" s="219">
        <f>SUM(J718:L718)*H718</f>
        <v>0.15</v>
      </c>
      <c r="Y718" s="220">
        <f>SUM(O718:Q718)*H718</f>
        <v>0.3</v>
      </c>
      <c r="Z718" s="220">
        <f>SUM(R718:T718)*H718</f>
        <v>0.3</v>
      </c>
      <c r="AA718" s="220">
        <f>SUM(U718:W718)*H718</f>
        <v>0.3</v>
      </c>
      <c r="AB718" s="221">
        <f t="shared" si="32"/>
        <v>0.3</v>
      </c>
      <c r="AC718" s="1170"/>
      <c r="AD718" s="599" t="s">
        <v>560</v>
      </c>
      <c r="AE718" s="861">
        <v>97</v>
      </c>
    </row>
    <row r="719" spans="1:31" ht="24.95" customHeight="1" x14ac:dyDescent="0.2">
      <c r="A719" s="1089"/>
      <c r="B719" s="1113"/>
      <c r="C719" s="784"/>
      <c r="D719" s="784"/>
      <c r="E719" s="784"/>
      <c r="F719" s="784"/>
      <c r="G719" s="786"/>
      <c r="H719" s="787"/>
      <c r="I719" s="251" t="s">
        <v>601</v>
      </c>
      <c r="J719" s="474"/>
      <c r="K719" s="475"/>
      <c r="L719" s="476">
        <v>0.5</v>
      </c>
      <c r="M719" s="611"/>
      <c r="N719" s="611">
        <f>H718*L719</f>
        <v>0.15</v>
      </c>
      <c r="O719" s="477"/>
      <c r="P719" s="475"/>
      <c r="Q719" s="476"/>
      <c r="R719" s="477"/>
      <c r="S719" s="475"/>
      <c r="T719" s="476"/>
      <c r="U719" s="477"/>
      <c r="V719" s="475"/>
      <c r="W719" s="478"/>
      <c r="X719" s="252">
        <f>SUM(J719:L719)*H718</f>
        <v>0.15</v>
      </c>
      <c r="Y719" s="253">
        <f>SUM(O719:Q719)*H718</f>
        <v>0</v>
      </c>
      <c r="Z719" s="253">
        <f>SUM(R719:T719)*H718</f>
        <v>0</v>
      </c>
      <c r="AA719" s="253">
        <f>SUM(U719:W719)*H718</f>
        <v>0</v>
      </c>
      <c r="AB719" s="254">
        <f t="shared" si="32"/>
        <v>0.15</v>
      </c>
      <c r="AC719" s="1170"/>
      <c r="AD719" s="599" t="s">
        <v>560</v>
      </c>
      <c r="AE719" s="861"/>
    </row>
    <row r="720" spans="1:31" ht="24.95" customHeight="1" x14ac:dyDescent="0.2">
      <c r="A720" s="1089"/>
      <c r="B720" s="1113"/>
      <c r="C720" s="784"/>
      <c r="D720" s="784"/>
      <c r="E720" s="784"/>
      <c r="F720" s="784"/>
      <c r="G720" s="786" t="s">
        <v>910</v>
      </c>
      <c r="H720" s="787">
        <v>0.1</v>
      </c>
      <c r="I720" s="227" t="s">
        <v>600</v>
      </c>
      <c r="J720" s="464"/>
      <c r="K720" s="465"/>
      <c r="L720" s="466"/>
      <c r="M720" s="613"/>
      <c r="N720" s="613"/>
      <c r="O720" s="467"/>
      <c r="P720" s="465"/>
      <c r="Q720" s="466">
        <v>0.2</v>
      </c>
      <c r="R720" s="467"/>
      <c r="S720" s="465"/>
      <c r="T720" s="466">
        <v>1</v>
      </c>
      <c r="U720" s="467"/>
      <c r="V720" s="465"/>
      <c r="W720" s="468">
        <v>1</v>
      </c>
      <c r="X720" s="219">
        <f>SUM(J720:L720)*H720</f>
        <v>0</v>
      </c>
      <c r="Y720" s="220">
        <f>SUM(O720:Q720)*H720</f>
        <v>2.0000000000000004E-2</v>
      </c>
      <c r="Z720" s="220">
        <f>SUM(R720:T720)*H720</f>
        <v>0.1</v>
      </c>
      <c r="AA720" s="220">
        <f>SUM(U720:W720)*H720</f>
        <v>0.1</v>
      </c>
      <c r="AB720" s="221">
        <f t="shared" si="32"/>
        <v>0.1</v>
      </c>
      <c r="AC720" s="1170"/>
      <c r="AD720" s="599" t="s">
        <v>560</v>
      </c>
      <c r="AE720" s="861"/>
    </row>
    <row r="721" spans="1:31" ht="24.95" customHeight="1" x14ac:dyDescent="0.2">
      <c r="A721" s="1089"/>
      <c r="B721" s="1113"/>
      <c r="C721" s="784"/>
      <c r="D721" s="784"/>
      <c r="E721" s="784"/>
      <c r="F721" s="784"/>
      <c r="G721" s="786"/>
      <c r="H721" s="787"/>
      <c r="I721" s="251" t="s">
        <v>601</v>
      </c>
      <c r="J721" s="474"/>
      <c r="K721" s="475"/>
      <c r="L721" s="476"/>
      <c r="M721" s="611"/>
      <c r="N721" s="611" t="s">
        <v>1024</v>
      </c>
      <c r="O721" s="477"/>
      <c r="P721" s="475"/>
      <c r="Q721" s="476"/>
      <c r="R721" s="477"/>
      <c r="S721" s="475"/>
      <c r="T721" s="476"/>
      <c r="U721" s="477"/>
      <c r="V721" s="475"/>
      <c r="W721" s="478"/>
      <c r="X721" s="252">
        <f>SUM(J721:L721)*H720</f>
        <v>0</v>
      </c>
      <c r="Y721" s="253">
        <f>SUM(O721:Q721)*H720</f>
        <v>0</v>
      </c>
      <c r="Z721" s="253">
        <f>SUM(R721:T721)*H720</f>
        <v>0</v>
      </c>
      <c r="AA721" s="253">
        <f>SUM(U721:W721)*H720</f>
        <v>0</v>
      </c>
      <c r="AB721" s="254">
        <f t="shared" si="32"/>
        <v>0</v>
      </c>
      <c r="AC721" s="1170"/>
      <c r="AD721" s="599" t="s">
        <v>560</v>
      </c>
      <c r="AE721" s="861"/>
    </row>
    <row r="722" spans="1:31" ht="24.95" customHeight="1" x14ac:dyDescent="0.2">
      <c r="A722" s="1089"/>
      <c r="B722" s="1113"/>
      <c r="C722" s="784"/>
      <c r="D722" s="784"/>
      <c r="E722" s="784"/>
      <c r="F722" s="784"/>
      <c r="G722" s="786" t="s">
        <v>911</v>
      </c>
      <c r="H722" s="787">
        <v>0.3</v>
      </c>
      <c r="I722" s="227" t="s">
        <v>600</v>
      </c>
      <c r="J722" s="464"/>
      <c r="K722" s="465"/>
      <c r="L722" s="466"/>
      <c r="M722" s="613"/>
      <c r="N722" s="613"/>
      <c r="O722" s="467"/>
      <c r="P722" s="465"/>
      <c r="Q722" s="466"/>
      <c r="R722" s="467"/>
      <c r="S722" s="465"/>
      <c r="T722" s="466">
        <v>0.5</v>
      </c>
      <c r="U722" s="467"/>
      <c r="V722" s="465"/>
      <c r="W722" s="468">
        <v>1</v>
      </c>
      <c r="X722" s="219">
        <f>SUM(J722:L722)*H722</f>
        <v>0</v>
      </c>
      <c r="Y722" s="220">
        <f>SUM(O722:Q722)*H722</f>
        <v>0</v>
      </c>
      <c r="Z722" s="220">
        <f>SUM(R722:T722)*H722</f>
        <v>0.15</v>
      </c>
      <c r="AA722" s="220">
        <f>SUM(U722:W722)*H722</f>
        <v>0.3</v>
      </c>
      <c r="AB722" s="221">
        <f t="shared" si="32"/>
        <v>0.3</v>
      </c>
      <c r="AC722" s="1170"/>
      <c r="AD722" s="599" t="s">
        <v>560</v>
      </c>
      <c r="AE722" s="861"/>
    </row>
    <row r="723" spans="1:31" ht="24.95" customHeight="1" x14ac:dyDescent="0.2">
      <c r="A723" s="1089"/>
      <c r="B723" s="1113"/>
      <c r="C723" s="784"/>
      <c r="D723" s="784"/>
      <c r="E723" s="784"/>
      <c r="F723" s="784"/>
      <c r="G723" s="786"/>
      <c r="H723" s="787"/>
      <c r="I723" s="251" t="s">
        <v>601</v>
      </c>
      <c r="J723" s="474"/>
      <c r="K723" s="475"/>
      <c r="L723" s="476"/>
      <c r="M723" s="611"/>
      <c r="N723" s="611" t="s">
        <v>1024</v>
      </c>
      <c r="O723" s="477"/>
      <c r="P723" s="475"/>
      <c r="Q723" s="476"/>
      <c r="R723" s="477"/>
      <c r="S723" s="475"/>
      <c r="T723" s="476"/>
      <c r="U723" s="477"/>
      <c r="V723" s="475"/>
      <c r="W723" s="478"/>
      <c r="X723" s="252">
        <f>SUM(J723:L723)*H722</f>
        <v>0</v>
      </c>
      <c r="Y723" s="253">
        <f>SUM(O723:Q723)*H722</f>
        <v>0</v>
      </c>
      <c r="Z723" s="253">
        <f>SUM(R723:T723)*H722</f>
        <v>0</v>
      </c>
      <c r="AA723" s="253">
        <f>SUM(U723:W723)*H722</f>
        <v>0</v>
      </c>
      <c r="AB723" s="254">
        <f t="shared" si="32"/>
        <v>0</v>
      </c>
      <c r="AC723" s="1170"/>
      <c r="AD723" s="599" t="s">
        <v>560</v>
      </c>
      <c r="AE723" s="861"/>
    </row>
    <row r="724" spans="1:31" ht="24.95" customHeight="1" x14ac:dyDescent="0.2">
      <c r="A724" s="1089"/>
      <c r="B724" s="1113"/>
      <c r="C724" s="784"/>
      <c r="D724" s="784"/>
      <c r="E724" s="784"/>
      <c r="F724" s="784"/>
      <c r="G724" s="786" t="s">
        <v>912</v>
      </c>
      <c r="H724" s="787">
        <v>0.3</v>
      </c>
      <c r="I724" s="227" t="s">
        <v>600</v>
      </c>
      <c r="J724" s="464"/>
      <c r="K724" s="465"/>
      <c r="L724" s="466"/>
      <c r="M724" s="613"/>
      <c r="N724" s="613"/>
      <c r="O724" s="467"/>
      <c r="P724" s="465"/>
      <c r="Q724" s="466"/>
      <c r="R724" s="467"/>
      <c r="S724" s="465"/>
      <c r="T724" s="466">
        <v>0.3</v>
      </c>
      <c r="U724" s="467"/>
      <c r="V724" s="465"/>
      <c r="W724" s="468">
        <v>1</v>
      </c>
      <c r="X724" s="219">
        <f>SUM(J724:L724)*H724</f>
        <v>0</v>
      </c>
      <c r="Y724" s="220">
        <f>SUM(O724:Q724)*H724</f>
        <v>0</v>
      </c>
      <c r="Z724" s="220">
        <f>SUM(R724:T724)*H724</f>
        <v>0.09</v>
      </c>
      <c r="AA724" s="220">
        <f>SUM(U724:W724)*H724</f>
        <v>0.3</v>
      </c>
      <c r="AB724" s="221">
        <f t="shared" si="32"/>
        <v>0.3</v>
      </c>
      <c r="AC724" s="1170"/>
      <c r="AD724" s="599" t="s">
        <v>560</v>
      </c>
      <c r="AE724" s="861"/>
    </row>
    <row r="725" spans="1:31" ht="24.95" customHeight="1" thickBot="1" x14ac:dyDescent="0.25">
      <c r="A725" s="1089"/>
      <c r="B725" s="1113"/>
      <c r="C725" s="784"/>
      <c r="D725" s="784"/>
      <c r="E725" s="784"/>
      <c r="F725" s="784"/>
      <c r="G725" s="1096"/>
      <c r="H725" s="1097"/>
      <c r="I725" s="255" t="s">
        <v>601</v>
      </c>
      <c r="J725" s="479"/>
      <c r="K725" s="480"/>
      <c r="L725" s="481"/>
      <c r="M725" s="614"/>
      <c r="N725" s="614" t="s">
        <v>1024</v>
      </c>
      <c r="O725" s="482"/>
      <c r="P725" s="480"/>
      <c r="Q725" s="481"/>
      <c r="R725" s="482"/>
      <c r="S725" s="480"/>
      <c r="T725" s="481"/>
      <c r="U725" s="482"/>
      <c r="V725" s="480"/>
      <c r="W725" s="483"/>
      <c r="X725" s="259">
        <f>SUM(J725:L725)*H724</f>
        <v>0</v>
      </c>
      <c r="Y725" s="260">
        <f>SUM(O725:Q725)*H724</f>
        <v>0</v>
      </c>
      <c r="Z725" s="260">
        <f>SUM(R725:T725)*H724</f>
        <v>0</v>
      </c>
      <c r="AA725" s="260">
        <f>SUM(U725:W725)*H724</f>
        <v>0</v>
      </c>
      <c r="AB725" s="261">
        <f t="shared" si="32"/>
        <v>0</v>
      </c>
      <c r="AC725" s="1170"/>
      <c r="AD725" s="599" t="s">
        <v>560</v>
      </c>
      <c r="AE725" s="881"/>
    </row>
    <row r="726" spans="1:31" ht="24.95" customHeight="1" x14ac:dyDescent="0.2">
      <c r="A726" s="1089"/>
      <c r="B726" s="1113"/>
      <c r="C726" s="783" t="s">
        <v>358</v>
      </c>
      <c r="D726" s="783" t="s">
        <v>413</v>
      </c>
      <c r="E726" s="783" t="s">
        <v>359</v>
      </c>
      <c r="F726" s="783" t="s">
        <v>360</v>
      </c>
      <c r="G726" s="810" t="s">
        <v>990</v>
      </c>
      <c r="H726" s="812">
        <v>0.2</v>
      </c>
      <c r="I726" s="227" t="s">
        <v>600</v>
      </c>
      <c r="J726" s="464"/>
      <c r="K726" s="465"/>
      <c r="L726" s="466">
        <v>0.5</v>
      </c>
      <c r="M726" s="613"/>
      <c r="N726" s="613"/>
      <c r="O726" s="467"/>
      <c r="P726" s="465"/>
      <c r="Q726" s="466">
        <v>1</v>
      </c>
      <c r="R726" s="467"/>
      <c r="S726" s="465"/>
      <c r="T726" s="466">
        <v>1</v>
      </c>
      <c r="U726" s="467"/>
      <c r="V726" s="465"/>
      <c r="W726" s="468">
        <v>1</v>
      </c>
      <c r="X726" s="219">
        <f>SUM(J726:L726)*H726</f>
        <v>0.1</v>
      </c>
      <c r="Y726" s="220">
        <f>SUM(O726:Q726)*H726</f>
        <v>0.2</v>
      </c>
      <c r="Z726" s="220">
        <f>SUM(R726:T726)*H726</f>
        <v>0.2</v>
      </c>
      <c r="AA726" s="220">
        <f>SUM(U726:W726)*H726</f>
        <v>0.2</v>
      </c>
      <c r="AB726" s="221">
        <f t="shared" ref="AB726:AB731" si="34">MAX(X726:AA726)</f>
        <v>0.2</v>
      </c>
      <c r="AC726" s="1170"/>
      <c r="AD726" s="599" t="s">
        <v>560</v>
      </c>
      <c r="AE726" s="861">
        <v>98</v>
      </c>
    </row>
    <row r="727" spans="1:31" ht="24.95" customHeight="1" x14ac:dyDescent="0.2">
      <c r="A727" s="1089"/>
      <c r="B727" s="1113"/>
      <c r="C727" s="784"/>
      <c r="D727" s="784"/>
      <c r="E727" s="784"/>
      <c r="F727" s="784"/>
      <c r="G727" s="786"/>
      <c r="H727" s="787"/>
      <c r="I727" s="251" t="s">
        <v>601</v>
      </c>
      <c r="J727" s="474"/>
      <c r="K727" s="475"/>
      <c r="L727" s="476">
        <v>0.1</v>
      </c>
      <c r="M727" s="611"/>
      <c r="N727" s="611">
        <f>H726*L727</f>
        <v>2.0000000000000004E-2</v>
      </c>
      <c r="O727" s="477"/>
      <c r="P727" s="475"/>
      <c r="Q727" s="476"/>
      <c r="R727" s="477"/>
      <c r="S727" s="475"/>
      <c r="T727" s="476"/>
      <c r="U727" s="477"/>
      <c r="V727" s="475"/>
      <c r="W727" s="478"/>
      <c r="X727" s="252">
        <f>SUM(J727:L727)*H726</f>
        <v>2.0000000000000004E-2</v>
      </c>
      <c r="Y727" s="253">
        <f>SUM(O727:Q727)*H726</f>
        <v>0</v>
      </c>
      <c r="Z727" s="253">
        <f>SUM(R727:T727)*H726</f>
        <v>0</v>
      </c>
      <c r="AA727" s="253">
        <f>SUM(U727:W727)*H726</f>
        <v>0</v>
      </c>
      <c r="AB727" s="254">
        <f t="shared" si="34"/>
        <v>2.0000000000000004E-2</v>
      </c>
      <c r="AC727" s="1170"/>
      <c r="AD727" s="599" t="s">
        <v>560</v>
      </c>
      <c r="AE727" s="861"/>
    </row>
    <row r="728" spans="1:31" ht="24.95" customHeight="1" x14ac:dyDescent="0.2">
      <c r="A728" s="1089"/>
      <c r="B728" s="1113"/>
      <c r="C728" s="784"/>
      <c r="D728" s="784"/>
      <c r="E728" s="784"/>
      <c r="F728" s="784"/>
      <c r="G728" s="786" t="s">
        <v>913</v>
      </c>
      <c r="H728" s="787">
        <v>0.2</v>
      </c>
      <c r="I728" s="227" t="s">
        <v>600</v>
      </c>
      <c r="J728" s="464"/>
      <c r="K728" s="465"/>
      <c r="L728" s="466"/>
      <c r="M728" s="613"/>
      <c r="N728" s="613"/>
      <c r="O728" s="467"/>
      <c r="P728" s="465"/>
      <c r="Q728" s="466">
        <v>0.5</v>
      </c>
      <c r="R728" s="467"/>
      <c r="S728" s="465"/>
      <c r="T728" s="466">
        <v>1</v>
      </c>
      <c r="U728" s="467"/>
      <c r="V728" s="465"/>
      <c r="W728" s="468">
        <v>1</v>
      </c>
      <c r="X728" s="219">
        <f>SUM(J728:L728)*H728</f>
        <v>0</v>
      </c>
      <c r="Y728" s="220">
        <f>SUM(O728:Q728)*H728</f>
        <v>0.1</v>
      </c>
      <c r="Z728" s="220">
        <f>SUM(R728:T728)*H728</f>
        <v>0.2</v>
      </c>
      <c r="AA728" s="220">
        <f>SUM(U728:W728)*H728</f>
        <v>0.2</v>
      </c>
      <c r="AB728" s="221">
        <f t="shared" si="34"/>
        <v>0.2</v>
      </c>
      <c r="AC728" s="1170"/>
      <c r="AD728" s="599" t="s">
        <v>560</v>
      </c>
      <c r="AE728" s="861"/>
    </row>
    <row r="729" spans="1:31" ht="24.95" customHeight="1" x14ac:dyDescent="0.2">
      <c r="A729" s="1089"/>
      <c r="B729" s="1113"/>
      <c r="C729" s="784"/>
      <c r="D729" s="784"/>
      <c r="E729" s="784"/>
      <c r="F729" s="784"/>
      <c r="G729" s="786"/>
      <c r="H729" s="787"/>
      <c r="I729" s="251" t="s">
        <v>601</v>
      </c>
      <c r="J729" s="474"/>
      <c r="K729" s="475"/>
      <c r="L729" s="476"/>
      <c r="M729" s="611"/>
      <c r="N729" s="611" t="s">
        <v>1024</v>
      </c>
      <c r="O729" s="477"/>
      <c r="P729" s="475"/>
      <c r="Q729" s="476"/>
      <c r="R729" s="477"/>
      <c r="S729" s="475"/>
      <c r="T729" s="476"/>
      <c r="U729" s="477"/>
      <c r="V729" s="475"/>
      <c r="W729" s="478"/>
      <c r="X729" s="252">
        <f>SUM(J729:L729)*H728</f>
        <v>0</v>
      </c>
      <c r="Y729" s="253">
        <f>SUM(O729:Q729)*H728</f>
        <v>0</v>
      </c>
      <c r="Z729" s="253">
        <f>SUM(R729:T729)*H728</f>
        <v>0</v>
      </c>
      <c r="AA729" s="253">
        <f>SUM(U729:W729)*H728</f>
        <v>0</v>
      </c>
      <c r="AB729" s="254">
        <f t="shared" si="34"/>
        <v>0</v>
      </c>
      <c r="AC729" s="1170"/>
      <c r="AD729" s="599" t="s">
        <v>560</v>
      </c>
      <c r="AE729" s="861"/>
    </row>
    <row r="730" spans="1:31" ht="24.95" customHeight="1" x14ac:dyDescent="0.2">
      <c r="A730" s="1089"/>
      <c r="B730" s="1113"/>
      <c r="C730" s="784"/>
      <c r="D730" s="784"/>
      <c r="E730" s="784"/>
      <c r="F730" s="784"/>
      <c r="G730" s="786" t="s">
        <v>914</v>
      </c>
      <c r="H730" s="787">
        <v>0.3</v>
      </c>
      <c r="I730" s="227" t="s">
        <v>600</v>
      </c>
      <c r="J730" s="464"/>
      <c r="K730" s="465"/>
      <c r="L730" s="466"/>
      <c r="M730" s="613"/>
      <c r="N730" s="613"/>
      <c r="O730" s="467"/>
      <c r="P730" s="465"/>
      <c r="Q730" s="466">
        <v>0.4</v>
      </c>
      <c r="R730" s="467"/>
      <c r="S730" s="465"/>
      <c r="T730" s="466">
        <v>0.8</v>
      </c>
      <c r="U730" s="467"/>
      <c r="V730" s="465"/>
      <c r="W730" s="468">
        <v>1</v>
      </c>
      <c r="X730" s="219">
        <f>SUM(J730:L730)*H730</f>
        <v>0</v>
      </c>
      <c r="Y730" s="220">
        <f>SUM(O730:Q730)*H730</f>
        <v>0.12</v>
      </c>
      <c r="Z730" s="220">
        <f>SUM(R730:T730)*H730</f>
        <v>0.24</v>
      </c>
      <c r="AA730" s="220">
        <f>SUM(U730:W730)*H730</f>
        <v>0.3</v>
      </c>
      <c r="AB730" s="221">
        <f t="shared" si="34"/>
        <v>0.3</v>
      </c>
      <c r="AC730" s="1170"/>
      <c r="AD730" s="599" t="s">
        <v>560</v>
      </c>
      <c r="AE730" s="861"/>
    </row>
    <row r="731" spans="1:31" ht="24.95" customHeight="1" x14ac:dyDescent="0.2">
      <c r="A731" s="1089"/>
      <c r="B731" s="1113"/>
      <c r="C731" s="784"/>
      <c r="D731" s="784"/>
      <c r="E731" s="784"/>
      <c r="F731" s="784"/>
      <c r="G731" s="786"/>
      <c r="H731" s="787"/>
      <c r="I731" s="251" t="s">
        <v>601</v>
      </c>
      <c r="J731" s="474"/>
      <c r="K731" s="475"/>
      <c r="L731" s="476"/>
      <c r="M731" s="611"/>
      <c r="N731" s="611" t="s">
        <v>1024</v>
      </c>
      <c r="O731" s="477"/>
      <c r="P731" s="475"/>
      <c r="Q731" s="476"/>
      <c r="R731" s="477"/>
      <c r="S731" s="475"/>
      <c r="T731" s="476"/>
      <c r="U731" s="477"/>
      <c r="V731" s="475"/>
      <c r="W731" s="478"/>
      <c r="X731" s="252">
        <f>SUM(J731:L731)*H730</f>
        <v>0</v>
      </c>
      <c r="Y731" s="253">
        <f>SUM(O731:Q731)*H730</f>
        <v>0</v>
      </c>
      <c r="Z731" s="253">
        <f>SUM(R731:T731)*H730</f>
        <v>0</v>
      </c>
      <c r="AA731" s="253">
        <f>SUM(U731:W731)*H730</f>
        <v>0</v>
      </c>
      <c r="AB731" s="254">
        <f t="shared" si="34"/>
        <v>0</v>
      </c>
      <c r="AC731" s="1170"/>
      <c r="AD731" s="599" t="s">
        <v>560</v>
      </c>
      <c r="AE731" s="861"/>
    </row>
    <row r="732" spans="1:31" ht="24.95" customHeight="1" x14ac:dyDescent="0.2">
      <c r="A732" s="1089"/>
      <c r="B732" s="1113"/>
      <c r="C732" s="784"/>
      <c r="D732" s="784"/>
      <c r="E732" s="784"/>
      <c r="F732" s="784"/>
      <c r="G732" s="786" t="s">
        <v>915</v>
      </c>
      <c r="H732" s="787">
        <v>0.1</v>
      </c>
      <c r="I732" s="227" t="s">
        <v>600</v>
      </c>
      <c r="J732" s="464"/>
      <c r="K732" s="465"/>
      <c r="L732" s="466"/>
      <c r="M732" s="613"/>
      <c r="N732" s="613"/>
      <c r="O732" s="467"/>
      <c r="P732" s="465"/>
      <c r="Q732" s="466">
        <v>1</v>
      </c>
      <c r="R732" s="467"/>
      <c r="S732" s="465"/>
      <c r="T732" s="466">
        <v>1</v>
      </c>
      <c r="U732" s="467"/>
      <c r="V732" s="465"/>
      <c r="W732" s="468">
        <v>1</v>
      </c>
      <c r="X732" s="219">
        <f>SUM(J732:L732)*H732</f>
        <v>0</v>
      </c>
      <c r="Y732" s="220">
        <f>SUM(O732:Q732)*H732</f>
        <v>0.1</v>
      </c>
      <c r="Z732" s="220">
        <f>SUM(R732:T732)*H732</f>
        <v>0.1</v>
      </c>
      <c r="AA732" s="220">
        <f>SUM(U732:W732)*H732</f>
        <v>0.1</v>
      </c>
      <c r="AB732" s="221">
        <f t="shared" ref="AB732:AB755" si="35">MAX(X732:AA732)</f>
        <v>0.1</v>
      </c>
      <c r="AC732" s="1170"/>
      <c r="AD732" s="599" t="s">
        <v>560</v>
      </c>
      <c r="AE732" s="861"/>
    </row>
    <row r="733" spans="1:31" ht="24.95" customHeight="1" x14ac:dyDescent="0.2">
      <c r="A733" s="1089"/>
      <c r="B733" s="1113"/>
      <c r="C733" s="784"/>
      <c r="D733" s="784"/>
      <c r="E733" s="784"/>
      <c r="F733" s="784"/>
      <c r="G733" s="786"/>
      <c r="H733" s="787"/>
      <c r="I733" s="251" t="s">
        <v>601</v>
      </c>
      <c r="J733" s="474"/>
      <c r="K733" s="475"/>
      <c r="L733" s="476"/>
      <c r="M733" s="611"/>
      <c r="N733" s="611" t="s">
        <v>1024</v>
      </c>
      <c r="O733" s="477"/>
      <c r="P733" s="475"/>
      <c r="Q733" s="476"/>
      <c r="R733" s="477"/>
      <c r="S733" s="475"/>
      <c r="T733" s="476"/>
      <c r="U733" s="477"/>
      <c r="V733" s="475"/>
      <c r="W733" s="478"/>
      <c r="X733" s="252">
        <f>SUM(J733:L733)*H732</f>
        <v>0</v>
      </c>
      <c r="Y733" s="253">
        <f>SUM(O733:Q733)*H732</f>
        <v>0</v>
      </c>
      <c r="Z733" s="253">
        <f>SUM(R733:T733)*H732</f>
        <v>0</v>
      </c>
      <c r="AA733" s="253">
        <f>SUM(U733:W733)*H732</f>
        <v>0</v>
      </c>
      <c r="AB733" s="254">
        <f t="shared" si="35"/>
        <v>0</v>
      </c>
      <c r="AC733" s="1170"/>
      <c r="AD733" s="599" t="s">
        <v>560</v>
      </c>
      <c r="AE733" s="861"/>
    </row>
    <row r="734" spans="1:31" ht="24.95" customHeight="1" x14ac:dyDescent="0.2">
      <c r="A734" s="1089"/>
      <c r="B734" s="1113"/>
      <c r="C734" s="784"/>
      <c r="D734" s="784"/>
      <c r="E734" s="784"/>
      <c r="F734" s="784"/>
      <c r="G734" s="786" t="s">
        <v>916</v>
      </c>
      <c r="H734" s="787">
        <v>0.2</v>
      </c>
      <c r="I734" s="227" t="s">
        <v>600</v>
      </c>
      <c r="J734" s="464"/>
      <c r="K734" s="465"/>
      <c r="L734" s="466"/>
      <c r="M734" s="613"/>
      <c r="N734" s="613"/>
      <c r="O734" s="467"/>
      <c r="P734" s="465"/>
      <c r="Q734" s="466"/>
      <c r="R734" s="467"/>
      <c r="S734" s="465"/>
      <c r="T734" s="466">
        <v>0.5</v>
      </c>
      <c r="U734" s="467"/>
      <c r="V734" s="465"/>
      <c r="W734" s="468">
        <v>1</v>
      </c>
      <c r="X734" s="219">
        <f>SUM(J734:L734)*H734</f>
        <v>0</v>
      </c>
      <c r="Y734" s="220">
        <f>SUM(O734:Q734)*H734</f>
        <v>0</v>
      </c>
      <c r="Z734" s="220">
        <f>SUM(R734:T734)*H734</f>
        <v>0.1</v>
      </c>
      <c r="AA734" s="220">
        <f>SUM(U734:W734)*H734</f>
        <v>0.2</v>
      </c>
      <c r="AB734" s="221">
        <f t="shared" si="35"/>
        <v>0.2</v>
      </c>
      <c r="AC734" s="1170"/>
      <c r="AD734" s="599" t="s">
        <v>560</v>
      </c>
      <c r="AE734" s="861"/>
    </row>
    <row r="735" spans="1:31" ht="24.95" customHeight="1" thickBot="1" x14ac:dyDescent="0.25">
      <c r="A735" s="1089"/>
      <c r="B735" s="1113"/>
      <c r="C735" s="784"/>
      <c r="D735" s="784"/>
      <c r="E735" s="784"/>
      <c r="F735" s="784"/>
      <c r="G735" s="1096"/>
      <c r="H735" s="1097"/>
      <c r="I735" s="255" t="s">
        <v>601</v>
      </c>
      <c r="J735" s="479"/>
      <c r="K735" s="480"/>
      <c r="L735" s="481"/>
      <c r="M735" s="614"/>
      <c r="N735" s="614" t="s">
        <v>1024</v>
      </c>
      <c r="O735" s="482"/>
      <c r="P735" s="480"/>
      <c r="Q735" s="481"/>
      <c r="R735" s="482"/>
      <c r="S735" s="480"/>
      <c r="T735" s="481"/>
      <c r="U735" s="482"/>
      <c r="V735" s="480"/>
      <c r="W735" s="483"/>
      <c r="X735" s="259">
        <f>SUM(J735:L735)*H734</f>
        <v>0</v>
      </c>
      <c r="Y735" s="260">
        <f>SUM(O735:Q735)*H734</f>
        <v>0</v>
      </c>
      <c r="Z735" s="260">
        <f>SUM(R735:T735)*H734</f>
        <v>0</v>
      </c>
      <c r="AA735" s="260">
        <f>SUM(U735:W735)*H734</f>
        <v>0</v>
      </c>
      <c r="AB735" s="261">
        <f t="shared" si="35"/>
        <v>0</v>
      </c>
      <c r="AC735" s="1170"/>
      <c r="AD735" s="599" t="s">
        <v>560</v>
      </c>
      <c r="AE735" s="861"/>
    </row>
    <row r="736" spans="1:31" ht="24.95" customHeight="1" x14ac:dyDescent="0.2">
      <c r="A736" s="1120" t="s">
        <v>362</v>
      </c>
      <c r="B736" s="1122" t="s">
        <v>362</v>
      </c>
      <c r="C736" s="1128" t="s">
        <v>518</v>
      </c>
      <c r="D736" s="776" t="s">
        <v>521</v>
      </c>
      <c r="E736" s="776" t="s">
        <v>363</v>
      </c>
      <c r="F736" s="776" t="s">
        <v>519</v>
      </c>
      <c r="G736" s="1125" t="s">
        <v>1029</v>
      </c>
      <c r="H736" s="1126">
        <v>0.2</v>
      </c>
      <c r="I736" s="608" t="s">
        <v>600</v>
      </c>
      <c r="J736" s="454"/>
      <c r="K736" s="455"/>
      <c r="L736" s="456">
        <v>1</v>
      </c>
      <c r="M736" s="610"/>
      <c r="N736" s="610"/>
      <c r="O736" s="457"/>
      <c r="P736" s="455"/>
      <c r="Q736" s="456">
        <v>1</v>
      </c>
      <c r="R736" s="457"/>
      <c r="S736" s="455"/>
      <c r="T736" s="456">
        <v>1</v>
      </c>
      <c r="U736" s="457"/>
      <c r="V736" s="455"/>
      <c r="W736" s="458">
        <v>1</v>
      </c>
      <c r="X736" s="222">
        <f>SUM(J736:L736)*H736</f>
        <v>0.2</v>
      </c>
      <c r="Y736" s="223">
        <f>SUM(O736:Q736)*H736</f>
        <v>0.2</v>
      </c>
      <c r="Z736" s="223">
        <f>SUM(R736:T736)*H736</f>
        <v>0.2</v>
      </c>
      <c r="AA736" s="223">
        <f>SUM(U736:W736)*H736</f>
        <v>0.2</v>
      </c>
      <c r="AB736" s="224">
        <f t="shared" si="35"/>
        <v>0.2</v>
      </c>
      <c r="AC736" s="1109" t="s">
        <v>364</v>
      </c>
      <c r="AD736" s="626" t="s">
        <v>557</v>
      </c>
      <c r="AE736" s="1117">
        <v>99</v>
      </c>
    </row>
    <row r="737" spans="1:31" ht="24.95" customHeight="1" x14ac:dyDescent="0.2">
      <c r="A737" s="1121"/>
      <c r="B737" s="1123"/>
      <c r="C737" s="1129"/>
      <c r="D737" s="774"/>
      <c r="E737" s="774"/>
      <c r="F737" s="774"/>
      <c r="G737" s="786"/>
      <c r="H737" s="787"/>
      <c r="I737" s="251" t="s">
        <v>601</v>
      </c>
      <c r="J737" s="474"/>
      <c r="K737" s="475"/>
      <c r="L737" s="476">
        <v>1</v>
      </c>
      <c r="M737" s="611"/>
      <c r="N737" s="611">
        <f>H736*L737</f>
        <v>0.2</v>
      </c>
      <c r="O737" s="477"/>
      <c r="P737" s="475"/>
      <c r="Q737" s="476"/>
      <c r="R737" s="477"/>
      <c r="S737" s="475"/>
      <c r="T737" s="476"/>
      <c r="U737" s="477"/>
      <c r="V737" s="475"/>
      <c r="W737" s="478"/>
      <c r="X737" s="252">
        <f>SUM(J737:L737)*H736</f>
        <v>0.2</v>
      </c>
      <c r="Y737" s="253">
        <f>SUM(O737:Q737)*H736</f>
        <v>0</v>
      </c>
      <c r="Z737" s="253">
        <f>SUM(R737:T737)*H736</f>
        <v>0</v>
      </c>
      <c r="AA737" s="253">
        <f>SUM(U737:W737)*H736</f>
        <v>0</v>
      </c>
      <c r="AB737" s="254">
        <f t="shared" si="35"/>
        <v>0.2</v>
      </c>
      <c r="AC737" s="1110"/>
      <c r="AD737" s="627" t="s">
        <v>557</v>
      </c>
      <c r="AE737" s="1118"/>
    </row>
    <row r="738" spans="1:31" ht="24.95" customHeight="1" x14ac:dyDescent="0.2">
      <c r="A738" s="1121"/>
      <c r="B738" s="1123"/>
      <c r="C738" s="1129"/>
      <c r="D738" s="774"/>
      <c r="E738" s="774"/>
      <c r="F738" s="774"/>
      <c r="G738" s="786" t="s">
        <v>1030</v>
      </c>
      <c r="H738" s="787">
        <v>0.2</v>
      </c>
      <c r="I738" s="609" t="s">
        <v>600</v>
      </c>
      <c r="J738" s="464"/>
      <c r="K738" s="465"/>
      <c r="L738" s="466">
        <v>1</v>
      </c>
      <c r="M738" s="613"/>
      <c r="N738" s="613"/>
      <c r="O738" s="467"/>
      <c r="P738" s="465"/>
      <c r="Q738" s="466">
        <v>1</v>
      </c>
      <c r="R738" s="467"/>
      <c r="S738" s="465"/>
      <c r="T738" s="466">
        <v>1</v>
      </c>
      <c r="U738" s="467"/>
      <c r="V738" s="465"/>
      <c r="W738" s="468">
        <v>1</v>
      </c>
      <c r="X738" s="219">
        <f>SUM(J738:L738)*H738</f>
        <v>0.2</v>
      </c>
      <c r="Y738" s="220">
        <f>SUM(O738:Q738)*H738</f>
        <v>0.2</v>
      </c>
      <c r="Z738" s="220">
        <f>SUM(R738:T738)*H738</f>
        <v>0.2</v>
      </c>
      <c r="AA738" s="220">
        <f>SUM(U738:W738)*H738</f>
        <v>0.2</v>
      </c>
      <c r="AB738" s="221">
        <f t="shared" si="35"/>
        <v>0.2</v>
      </c>
      <c r="AC738" s="1110"/>
      <c r="AD738" s="627" t="s">
        <v>557</v>
      </c>
      <c r="AE738" s="1118"/>
    </row>
    <row r="739" spans="1:31" ht="24.95" customHeight="1" x14ac:dyDescent="0.2">
      <c r="A739" s="1121"/>
      <c r="B739" s="1123"/>
      <c r="C739" s="1129"/>
      <c r="D739" s="774"/>
      <c r="E739" s="774"/>
      <c r="F739" s="774"/>
      <c r="G739" s="786"/>
      <c r="H739" s="787"/>
      <c r="I739" s="251" t="s">
        <v>601</v>
      </c>
      <c r="J739" s="474"/>
      <c r="K739" s="475"/>
      <c r="L739" s="476">
        <v>1</v>
      </c>
      <c r="M739" s="611"/>
      <c r="N739" s="611">
        <f>H738*L739</f>
        <v>0.2</v>
      </c>
      <c r="O739" s="477"/>
      <c r="P739" s="475"/>
      <c r="Q739" s="476"/>
      <c r="R739" s="477"/>
      <c r="S739" s="475"/>
      <c r="T739" s="476"/>
      <c r="U739" s="477"/>
      <c r="V739" s="475"/>
      <c r="W739" s="478"/>
      <c r="X739" s="252">
        <f>SUM(J739:L739)*H738</f>
        <v>0.2</v>
      </c>
      <c r="Y739" s="253">
        <f>SUM(O739:Q739)*H738</f>
        <v>0</v>
      </c>
      <c r="Z739" s="253">
        <f>SUM(R739:T739)*H738</f>
        <v>0</v>
      </c>
      <c r="AA739" s="253">
        <f>SUM(U739:W739)*H738</f>
        <v>0</v>
      </c>
      <c r="AB739" s="254">
        <f t="shared" si="35"/>
        <v>0.2</v>
      </c>
      <c r="AC739" s="1110"/>
      <c r="AD739" s="627" t="s">
        <v>557</v>
      </c>
      <c r="AE739" s="1118"/>
    </row>
    <row r="740" spans="1:31" ht="24.95" customHeight="1" x14ac:dyDescent="0.2">
      <c r="A740" s="1121"/>
      <c r="B740" s="1123"/>
      <c r="C740" s="1129"/>
      <c r="D740" s="774"/>
      <c r="E740" s="774"/>
      <c r="F740" s="774"/>
      <c r="G740" s="786" t="s">
        <v>1031</v>
      </c>
      <c r="H740" s="787">
        <v>0.2</v>
      </c>
      <c r="I740" s="609" t="s">
        <v>600</v>
      </c>
      <c r="J740" s="464"/>
      <c r="K740" s="465"/>
      <c r="L740" s="466"/>
      <c r="M740" s="613"/>
      <c r="N740" s="613"/>
      <c r="O740" s="467"/>
      <c r="P740" s="465"/>
      <c r="Q740" s="466">
        <v>1</v>
      </c>
      <c r="R740" s="467"/>
      <c r="S740" s="465"/>
      <c r="T740" s="466">
        <v>1</v>
      </c>
      <c r="U740" s="467"/>
      <c r="V740" s="465"/>
      <c r="W740" s="468">
        <v>1</v>
      </c>
      <c r="X740" s="219">
        <f>SUM(J740:L740)*H740</f>
        <v>0</v>
      </c>
      <c r="Y740" s="220">
        <f>SUM(O740:Q740)*H740</f>
        <v>0.2</v>
      </c>
      <c r="Z740" s="220">
        <f>SUM(R740:T740)*H740</f>
        <v>0.2</v>
      </c>
      <c r="AA740" s="220">
        <f>SUM(U740:W740)*H740</f>
        <v>0.2</v>
      </c>
      <c r="AB740" s="221">
        <f t="shared" si="35"/>
        <v>0.2</v>
      </c>
      <c r="AC740" s="1110"/>
      <c r="AD740" s="627" t="s">
        <v>557</v>
      </c>
      <c r="AE740" s="1118"/>
    </row>
    <row r="741" spans="1:31" ht="24.95" customHeight="1" x14ac:dyDescent="0.2">
      <c r="A741" s="1121"/>
      <c r="B741" s="1123"/>
      <c r="C741" s="1129"/>
      <c r="D741" s="774"/>
      <c r="E741" s="774"/>
      <c r="F741" s="774"/>
      <c r="G741" s="786"/>
      <c r="H741" s="787"/>
      <c r="I741" s="251" t="s">
        <v>601</v>
      </c>
      <c r="J741" s="474"/>
      <c r="K741" s="475"/>
      <c r="L741" s="476"/>
      <c r="M741" s="611"/>
      <c r="N741" s="611"/>
      <c r="O741" s="477"/>
      <c r="P741" s="475"/>
      <c r="Q741" s="476"/>
      <c r="R741" s="477"/>
      <c r="S741" s="475"/>
      <c r="T741" s="476"/>
      <c r="U741" s="477"/>
      <c r="V741" s="475"/>
      <c r="W741" s="478"/>
      <c r="X741" s="252">
        <f>SUM(J741:L741)*H740</f>
        <v>0</v>
      </c>
      <c r="Y741" s="253">
        <f>SUM(O741:Q741)*H740</f>
        <v>0</v>
      </c>
      <c r="Z741" s="253">
        <f>SUM(R741:T741)*H740</f>
        <v>0</v>
      </c>
      <c r="AA741" s="253">
        <f>SUM(U741:W741)*H740</f>
        <v>0</v>
      </c>
      <c r="AB741" s="254">
        <f t="shared" si="35"/>
        <v>0</v>
      </c>
      <c r="AC741" s="1110"/>
      <c r="AD741" s="627" t="s">
        <v>557</v>
      </c>
      <c r="AE741" s="1118"/>
    </row>
    <row r="742" spans="1:31" ht="24.95" customHeight="1" x14ac:dyDescent="0.2">
      <c r="A742" s="1121"/>
      <c r="B742" s="1123"/>
      <c r="C742" s="1129"/>
      <c r="D742" s="774"/>
      <c r="E742" s="774"/>
      <c r="F742" s="774"/>
      <c r="G742" s="809" t="s">
        <v>1032</v>
      </c>
      <c r="H742" s="811"/>
      <c r="I742" s="609" t="s">
        <v>600</v>
      </c>
      <c r="J742" s="504"/>
      <c r="K742" s="505"/>
      <c r="L742" s="506"/>
      <c r="M742" s="619"/>
      <c r="N742" s="619"/>
      <c r="O742" s="507"/>
      <c r="P742" s="505"/>
      <c r="Q742" s="506"/>
      <c r="R742" s="507"/>
      <c r="S742" s="505"/>
      <c r="T742" s="506"/>
      <c r="U742" s="507"/>
      <c r="V742" s="505"/>
      <c r="W742" s="508"/>
      <c r="X742" s="273"/>
      <c r="Y742" s="274"/>
      <c r="Z742" s="274"/>
      <c r="AA742" s="274"/>
      <c r="AB742" s="275"/>
      <c r="AC742" s="1110"/>
      <c r="AD742" s="627"/>
      <c r="AE742" s="1118"/>
    </row>
    <row r="743" spans="1:31" ht="24.95" customHeight="1" x14ac:dyDescent="0.2">
      <c r="A743" s="1121"/>
      <c r="B743" s="1123"/>
      <c r="C743" s="1129"/>
      <c r="D743" s="774"/>
      <c r="E743" s="774"/>
      <c r="F743" s="774"/>
      <c r="G743" s="810"/>
      <c r="H743" s="812"/>
      <c r="I743" s="251" t="s">
        <v>601</v>
      </c>
      <c r="J743" s="504"/>
      <c r="K743" s="505"/>
      <c r="L743" s="506"/>
      <c r="M743" s="619"/>
      <c r="N743" s="619"/>
      <c r="O743" s="507"/>
      <c r="P743" s="505"/>
      <c r="Q743" s="506"/>
      <c r="R743" s="507"/>
      <c r="S743" s="505"/>
      <c r="T743" s="506"/>
      <c r="U743" s="507"/>
      <c r="V743" s="505"/>
      <c r="W743" s="508"/>
      <c r="X743" s="273"/>
      <c r="Y743" s="274"/>
      <c r="Z743" s="274"/>
      <c r="AA743" s="274"/>
      <c r="AB743" s="275"/>
      <c r="AC743" s="1110"/>
      <c r="AD743" s="627"/>
      <c r="AE743" s="1118"/>
    </row>
    <row r="744" spans="1:31" ht="24.95" customHeight="1" x14ac:dyDescent="0.2">
      <c r="A744" s="1121"/>
      <c r="B744" s="1123"/>
      <c r="C744" s="1129"/>
      <c r="D744" s="773" t="s">
        <v>1027</v>
      </c>
      <c r="E744" s="773" t="s">
        <v>1035</v>
      </c>
      <c r="F744" s="773" t="s">
        <v>1034</v>
      </c>
      <c r="G744" s="809" t="s">
        <v>1033</v>
      </c>
      <c r="H744" s="1174">
        <v>0.5</v>
      </c>
      <c r="I744" s="609" t="s">
        <v>600</v>
      </c>
      <c r="J744" s="504"/>
      <c r="K744" s="505"/>
      <c r="L744" s="506"/>
      <c r="M744" s="619"/>
      <c r="N744" s="619"/>
      <c r="O744" s="507"/>
      <c r="P744" s="505"/>
      <c r="Q744" s="506"/>
      <c r="R744" s="507"/>
      <c r="S744" s="505"/>
      <c r="T744" s="506"/>
      <c r="U744" s="507"/>
      <c r="V744" s="505"/>
      <c r="W744" s="508"/>
      <c r="X744" s="273"/>
      <c r="Y744" s="274"/>
      <c r="Z744" s="274"/>
      <c r="AA744" s="274"/>
      <c r="AB744" s="275"/>
      <c r="AC744" s="1110"/>
      <c r="AD744" s="627"/>
      <c r="AE744" s="1118"/>
    </row>
    <row r="745" spans="1:31" ht="49.5" customHeight="1" x14ac:dyDescent="0.2">
      <c r="A745" s="1121"/>
      <c r="B745" s="1123"/>
      <c r="C745" s="1129"/>
      <c r="D745" s="774"/>
      <c r="E745" s="774"/>
      <c r="F745" s="774"/>
      <c r="G745" s="810"/>
      <c r="H745" s="1175"/>
      <c r="I745" s="251" t="s">
        <v>601</v>
      </c>
      <c r="J745" s="464"/>
      <c r="K745" s="465"/>
      <c r="L745" s="466"/>
      <c r="M745" s="613"/>
      <c r="N745" s="613"/>
      <c r="O745" s="467"/>
      <c r="P745" s="465"/>
      <c r="Q745" s="466">
        <v>1</v>
      </c>
      <c r="R745" s="467"/>
      <c r="S745" s="465"/>
      <c r="T745" s="466">
        <v>1</v>
      </c>
      <c r="U745" s="467"/>
      <c r="V745" s="465"/>
      <c r="W745" s="468">
        <v>1</v>
      </c>
      <c r="X745" s="219">
        <f>SUM(J745:L745)*H744</f>
        <v>0</v>
      </c>
      <c r="Y745" s="220">
        <f>SUM(O745:Q745)*H744</f>
        <v>0.5</v>
      </c>
      <c r="Z745" s="220">
        <f>SUM(R745:T745)*H744</f>
        <v>0.5</v>
      </c>
      <c r="AA745" s="220">
        <f>SUM(U745:W745)*H744</f>
        <v>0.5</v>
      </c>
      <c r="AB745" s="221">
        <f t="shared" si="35"/>
        <v>0.5</v>
      </c>
      <c r="AC745" s="1110"/>
      <c r="AD745" s="627" t="s">
        <v>557</v>
      </c>
      <c r="AE745" s="1118"/>
    </row>
    <row r="746" spans="1:31" ht="24.95" customHeight="1" x14ac:dyDescent="0.2">
      <c r="A746" s="1121"/>
      <c r="B746" s="1123"/>
      <c r="C746" s="1129"/>
      <c r="D746" s="774"/>
      <c r="E746" s="774"/>
      <c r="F746" s="774"/>
      <c r="G746" s="1172" t="s">
        <v>1028</v>
      </c>
      <c r="H746" s="1174">
        <v>0.5</v>
      </c>
      <c r="I746" s="609" t="s">
        <v>600</v>
      </c>
      <c r="J746" s="459"/>
      <c r="K746" s="460"/>
      <c r="L746" s="461"/>
      <c r="M746" s="612"/>
      <c r="N746" s="612"/>
      <c r="O746" s="462"/>
      <c r="P746" s="460"/>
      <c r="Q746" s="461"/>
      <c r="R746" s="462"/>
      <c r="S746" s="460"/>
      <c r="T746" s="461"/>
      <c r="U746" s="462"/>
      <c r="V746" s="460"/>
      <c r="W746" s="463"/>
      <c r="X746" s="216"/>
      <c r="Y746" s="217"/>
      <c r="Z746" s="217"/>
      <c r="AA746" s="217"/>
      <c r="AB746" s="218"/>
      <c r="AC746" s="1110"/>
      <c r="AD746" s="627"/>
      <c r="AE746" s="1118"/>
    </row>
    <row r="747" spans="1:31" ht="24.95" customHeight="1" thickBot="1" x14ac:dyDescent="0.25">
      <c r="A747" s="1121"/>
      <c r="B747" s="1123"/>
      <c r="C747" s="1130"/>
      <c r="D747" s="775"/>
      <c r="E747" s="775"/>
      <c r="F747" s="775"/>
      <c r="G747" s="1173"/>
      <c r="H747" s="1176"/>
      <c r="I747" s="255" t="s">
        <v>601</v>
      </c>
      <c r="J747" s="479"/>
      <c r="K747" s="480"/>
      <c r="L747" s="481"/>
      <c r="M747" s="614"/>
      <c r="N747" s="614"/>
      <c r="O747" s="482"/>
      <c r="P747" s="480"/>
      <c r="Q747" s="481"/>
      <c r="R747" s="482"/>
      <c r="S747" s="480"/>
      <c r="T747" s="481"/>
      <c r="U747" s="482"/>
      <c r="V747" s="480"/>
      <c r="W747" s="483"/>
      <c r="X747" s="259">
        <f>SUM(J747:L747)*H744</f>
        <v>0</v>
      </c>
      <c r="Y747" s="260">
        <f>SUM(O747:Q747)*H744</f>
        <v>0</v>
      </c>
      <c r="Z747" s="260">
        <f>SUM(R747:T747)*H744</f>
        <v>0</v>
      </c>
      <c r="AA747" s="260">
        <f>SUM(U747:W747)*H744</f>
        <v>0</v>
      </c>
      <c r="AB747" s="261">
        <f t="shared" si="35"/>
        <v>0</v>
      </c>
      <c r="AC747" s="1111"/>
      <c r="AD747" s="628" t="s">
        <v>557</v>
      </c>
      <c r="AE747" s="1119"/>
    </row>
    <row r="748" spans="1:31" ht="24.95" customHeight="1" x14ac:dyDescent="0.2">
      <c r="A748" s="1121"/>
      <c r="B748" s="1124"/>
      <c r="C748" s="784" t="s">
        <v>512</v>
      </c>
      <c r="D748" s="784" t="s">
        <v>517</v>
      </c>
      <c r="E748" s="784" t="s">
        <v>515</v>
      </c>
      <c r="F748" s="784" t="s">
        <v>516</v>
      </c>
      <c r="G748" s="810" t="s">
        <v>922</v>
      </c>
      <c r="H748" s="812">
        <v>0.2</v>
      </c>
      <c r="I748" s="226" t="s">
        <v>600</v>
      </c>
      <c r="J748" s="459"/>
      <c r="K748" s="460"/>
      <c r="L748" s="461"/>
      <c r="M748" s="612"/>
      <c r="N748" s="612"/>
      <c r="O748" s="462"/>
      <c r="P748" s="460"/>
      <c r="Q748" s="461">
        <v>0.5</v>
      </c>
      <c r="R748" s="462"/>
      <c r="S748" s="460"/>
      <c r="T748" s="461">
        <v>0.5</v>
      </c>
      <c r="U748" s="462"/>
      <c r="V748" s="460"/>
      <c r="W748" s="463">
        <v>1</v>
      </c>
      <c r="X748" s="216">
        <f>SUM(J748:L748)*H748</f>
        <v>0</v>
      </c>
      <c r="Y748" s="217">
        <f>SUM(O748:Q748)*H748</f>
        <v>0.1</v>
      </c>
      <c r="Z748" s="217">
        <f>SUM(R748:T748)*H748</f>
        <v>0.1</v>
      </c>
      <c r="AA748" s="217">
        <f>SUM(U748:W748)*H748</f>
        <v>0.2</v>
      </c>
      <c r="AB748" s="218">
        <f t="shared" si="35"/>
        <v>0.2</v>
      </c>
      <c r="AC748" s="1110" t="s">
        <v>365</v>
      </c>
      <c r="AD748" s="573" t="s">
        <v>557</v>
      </c>
      <c r="AE748" s="861">
        <v>100</v>
      </c>
    </row>
    <row r="749" spans="1:31" ht="24.95" customHeight="1" x14ac:dyDescent="0.2">
      <c r="A749" s="1121"/>
      <c r="B749" s="1124"/>
      <c r="C749" s="784"/>
      <c r="D749" s="784"/>
      <c r="E749" s="784"/>
      <c r="F749" s="784"/>
      <c r="G749" s="786"/>
      <c r="H749" s="787"/>
      <c r="I749" s="251" t="s">
        <v>601</v>
      </c>
      <c r="J749" s="474"/>
      <c r="K749" s="475"/>
      <c r="L749" s="476"/>
      <c r="M749" s="611"/>
      <c r="N749" s="611" t="s">
        <v>1024</v>
      </c>
      <c r="O749" s="477"/>
      <c r="P749" s="475"/>
      <c r="Q749" s="476"/>
      <c r="R749" s="477"/>
      <c r="S749" s="475"/>
      <c r="T749" s="476"/>
      <c r="U749" s="477"/>
      <c r="V749" s="475"/>
      <c r="W749" s="478"/>
      <c r="X749" s="252">
        <f>SUM(J749:L749)*H748</f>
        <v>0</v>
      </c>
      <c r="Y749" s="253">
        <f>SUM(O749:Q749)*H748</f>
        <v>0</v>
      </c>
      <c r="Z749" s="253">
        <f>SUM(R749:T749)*H748</f>
        <v>0</v>
      </c>
      <c r="AA749" s="253">
        <f>SUM(U749:W749)*H748</f>
        <v>0</v>
      </c>
      <c r="AB749" s="254">
        <f t="shared" si="35"/>
        <v>0</v>
      </c>
      <c r="AC749" s="1110"/>
      <c r="AD749" s="573" t="s">
        <v>557</v>
      </c>
      <c r="AE749" s="861"/>
    </row>
    <row r="750" spans="1:31" ht="24.95" customHeight="1" x14ac:dyDescent="0.2">
      <c r="A750" s="1121"/>
      <c r="B750" s="1124"/>
      <c r="C750" s="784"/>
      <c r="D750" s="784"/>
      <c r="E750" s="784"/>
      <c r="F750" s="784"/>
      <c r="G750" s="786" t="s">
        <v>923</v>
      </c>
      <c r="H750" s="787">
        <v>0.4</v>
      </c>
      <c r="I750" s="227" t="s">
        <v>600</v>
      </c>
      <c r="J750" s="464"/>
      <c r="K750" s="465"/>
      <c r="L750" s="466">
        <v>0.25</v>
      </c>
      <c r="M750" s="613"/>
      <c r="N750" s="613"/>
      <c r="O750" s="467"/>
      <c r="P750" s="465"/>
      <c r="Q750" s="466">
        <v>0.5</v>
      </c>
      <c r="R750" s="467"/>
      <c r="S750" s="465"/>
      <c r="T750" s="466">
        <v>0.75</v>
      </c>
      <c r="U750" s="467"/>
      <c r="V750" s="465"/>
      <c r="W750" s="468">
        <v>1</v>
      </c>
      <c r="X750" s="219">
        <f>SUM(J750:L750)*H750</f>
        <v>0.1</v>
      </c>
      <c r="Y750" s="220">
        <f>SUM(O750:Q750)*H750</f>
        <v>0.2</v>
      </c>
      <c r="Z750" s="220">
        <f>SUM(R750:T750)*H750</f>
        <v>0.30000000000000004</v>
      </c>
      <c r="AA750" s="220">
        <f>SUM(U750:W750)*H750</f>
        <v>0.4</v>
      </c>
      <c r="AB750" s="221">
        <f t="shared" si="35"/>
        <v>0.4</v>
      </c>
      <c r="AC750" s="1110"/>
      <c r="AD750" s="573" t="s">
        <v>557</v>
      </c>
      <c r="AE750" s="861"/>
    </row>
    <row r="751" spans="1:31" ht="24.95" customHeight="1" x14ac:dyDescent="0.2">
      <c r="A751" s="1121"/>
      <c r="B751" s="1124"/>
      <c r="C751" s="784"/>
      <c r="D751" s="784"/>
      <c r="E751" s="784"/>
      <c r="F751" s="784"/>
      <c r="G751" s="786"/>
      <c r="H751" s="787"/>
      <c r="I751" s="251" t="s">
        <v>601</v>
      </c>
      <c r="J751" s="474"/>
      <c r="K751" s="475"/>
      <c r="L751" s="476">
        <v>0.25</v>
      </c>
      <c r="M751" s="611"/>
      <c r="N751" s="611">
        <f>H750*L751</f>
        <v>0.1</v>
      </c>
      <c r="O751" s="477"/>
      <c r="P751" s="475"/>
      <c r="Q751" s="476"/>
      <c r="R751" s="477"/>
      <c r="S751" s="475"/>
      <c r="T751" s="476"/>
      <c r="U751" s="477"/>
      <c r="V751" s="475"/>
      <c r="W751" s="478"/>
      <c r="X751" s="252">
        <f>SUM(J751:L751)*H750</f>
        <v>0.1</v>
      </c>
      <c r="Y751" s="253">
        <f>SUM(O751:Q751)*H750</f>
        <v>0</v>
      </c>
      <c r="Z751" s="253">
        <f>SUM(R751:T751)*H750</f>
        <v>0</v>
      </c>
      <c r="AA751" s="253">
        <f>SUM(U751:W751)*H750</f>
        <v>0</v>
      </c>
      <c r="AB751" s="254">
        <f t="shared" si="35"/>
        <v>0.1</v>
      </c>
      <c r="AC751" s="1110"/>
      <c r="AD751" s="573" t="s">
        <v>557</v>
      </c>
      <c r="AE751" s="861"/>
    </row>
    <row r="752" spans="1:31" ht="24.95" customHeight="1" x14ac:dyDescent="0.2">
      <c r="A752" s="1121"/>
      <c r="B752" s="1124"/>
      <c r="C752" s="784"/>
      <c r="D752" s="784"/>
      <c r="E752" s="784"/>
      <c r="F752" s="784"/>
      <c r="G752" s="786" t="s">
        <v>924</v>
      </c>
      <c r="H752" s="787">
        <v>0.3</v>
      </c>
      <c r="I752" s="227" t="s">
        <v>600</v>
      </c>
      <c r="J752" s="464"/>
      <c r="K752" s="465"/>
      <c r="L752" s="466">
        <v>0.25</v>
      </c>
      <c r="M752" s="613"/>
      <c r="N752" s="613"/>
      <c r="O752" s="467"/>
      <c r="P752" s="465"/>
      <c r="Q752" s="466">
        <v>0.5</v>
      </c>
      <c r="R752" s="467"/>
      <c r="S752" s="465"/>
      <c r="T752" s="466">
        <v>0.75</v>
      </c>
      <c r="U752" s="467"/>
      <c r="V752" s="465"/>
      <c r="W752" s="468">
        <v>1</v>
      </c>
      <c r="X752" s="219">
        <f>SUM(J752:L752)*H752</f>
        <v>7.4999999999999997E-2</v>
      </c>
      <c r="Y752" s="220">
        <f>SUM(O752:Q752)*H752</f>
        <v>0.15</v>
      </c>
      <c r="Z752" s="220">
        <f>SUM(R752:T752)*H752</f>
        <v>0.22499999999999998</v>
      </c>
      <c r="AA752" s="220">
        <f>SUM(U752:W752)*H752</f>
        <v>0.3</v>
      </c>
      <c r="AB752" s="221">
        <f t="shared" si="35"/>
        <v>0.3</v>
      </c>
      <c r="AC752" s="1110"/>
      <c r="AD752" s="573" t="s">
        <v>557</v>
      </c>
      <c r="AE752" s="861"/>
    </row>
    <row r="753" spans="1:31" ht="24.95" customHeight="1" x14ac:dyDescent="0.2">
      <c r="A753" s="1121"/>
      <c r="B753" s="1124"/>
      <c r="C753" s="784"/>
      <c r="D753" s="784"/>
      <c r="E753" s="784"/>
      <c r="F753" s="784"/>
      <c r="G753" s="786"/>
      <c r="H753" s="787"/>
      <c r="I753" s="251" t="s">
        <v>601</v>
      </c>
      <c r="J753" s="474"/>
      <c r="K753" s="475"/>
      <c r="L753" s="476">
        <v>0.25</v>
      </c>
      <c r="M753" s="611"/>
      <c r="N753" s="611">
        <f>H752*L753</f>
        <v>7.4999999999999997E-2</v>
      </c>
      <c r="O753" s="477"/>
      <c r="P753" s="475"/>
      <c r="Q753" s="476"/>
      <c r="R753" s="477"/>
      <c r="S753" s="475"/>
      <c r="T753" s="476"/>
      <c r="U753" s="477"/>
      <c r="V753" s="475"/>
      <c r="W753" s="478"/>
      <c r="X753" s="252">
        <f>SUM(J753:L753)*H752</f>
        <v>7.4999999999999997E-2</v>
      </c>
      <c r="Y753" s="253">
        <f>SUM(O753:Q753)*H752</f>
        <v>0</v>
      </c>
      <c r="Z753" s="253">
        <f>SUM(R753:T753)*H752</f>
        <v>0</v>
      </c>
      <c r="AA753" s="253">
        <f>SUM(U753:W753)*H752</f>
        <v>0</v>
      </c>
      <c r="AB753" s="254">
        <f t="shared" si="35"/>
        <v>7.4999999999999997E-2</v>
      </c>
      <c r="AC753" s="1110"/>
      <c r="AD753" s="573" t="s">
        <v>557</v>
      </c>
      <c r="AE753" s="861"/>
    </row>
    <row r="754" spans="1:31" ht="24.95" customHeight="1" x14ac:dyDescent="0.2">
      <c r="A754" s="1121"/>
      <c r="B754" s="1124"/>
      <c r="C754" s="784"/>
      <c r="D754" s="784"/>
      <c r="E754" s="784"/>
      <c r="F754" s="784"/>
      <c r="G754" s="809" t="s">
        <v>925</v>
      </c>
      <c r="H754" s="787">
        <v>0.1</v>
      </c>
      <c r="I754" s="227" t="s">
        <v>600</v>
      </c>
      <c r="J754" s="464"/>
      <c r="K754" s="465"/>
      <c r="L754" s="466"/>
      <c r="M754" s="613"/>
      <c r="N754" s="613"/>
      <c r="O754" s="467"/>
      <c r="P754" s="465"/>
      <c r="Q754" s="466">
        <v>0.5</v>
      </c>
      <c r="R754" s="467"/>
      <c r="S754" s="465"/>
      <c r="T754" s="466">
        <v>0.5</v>
      </c>
      <c r="U754" s="467"/>
      <c r="V754" s="465"/>
      <c r="W754" s="468">
        <v>1</v>
      </c>
      <c r="X754" s="219">
        <f>SUM(J754:L754)*H754</f>
        <v>0</v>
      </c>
      <c r="Y754" s="220">
        <f>SUM(O754:Q754)*H754</f>
        <v>0.05</v>
      </c>
      <c r="Z754" s="220">
        <f>SUM(R754:T754)*H754</f>
        <v>0.05</v>
      </c>
      <c r="AA754" s="220">
        <f>SUM(U754:W754)*H754</f>
        <v>0.1</v>
      </c>
      <c r="AB754" s="221">
        <f t="shared" si="35"/>
        <v>0.1</v>
      </c>
      <c r="AC754" s="1110"/>
      <c r="AD754" s="573" t="s">
        <v>557</v>
      </c>
      <c r="AE754" s="861"/>
    </row>
    <row r="755" spans="1:31" ht="24.95" customHeight="1" thickBot="1" x14ac:dyDescent="0.25">
      <c r="A755" s="1121"/>
      <c r="B755" s="1124"/>
      <c r="C755" s="784"/>
      <c r="D755" s="784"/>
      <c r="E755" s="784"/>
      <c r="F755" s="784"/>
      <c r="G755" s="1127"/>
      <c r="H755" s="1097"/>
      <c r="I755" s="255" t="s">
        <v>601</v>
      </c>
      <c r="J755" s="479"/>
      <c r="K755" s="480"/>
      <c r="L755" s="481"/>
      <c r="M755" s="614"/>
      <c r="N755" s="614" t="s">
        <v>1024</v>
      </c>
      <c r="O755" s="482"/>
      <c r="P755" s="480"/>
      <c r="Q755" s="481"/>
      <c r="R755" s="482"/>
      <c r="S755" s="480"/>
      <c r="T755" s="481"/>
      <c r="U755" s="482"/>
      <c r="V755" s="480"/>
      <c r="W755" s="483"/>
      <c r="X755" s="259">
        <f>SUM(J755:L755)*H754</f>
        <v>0</v>
      </c>
      <c r="Y755" s="260">
        <f>SUM(O755:Q755)*H754</f>
        <v>0</v>
      </c>
      <c r="Z755" s="260">
        <f>SUM(R755:T755)*H754</f>
        <v>0</v>
      </c>
      <c r="AA755" s="260">
        <f>SUM(U755:W755)*H754</f>
        <v>0</v>
      </c>
      <c r="AB755" s="261">
        <f t="shared" si="35"/>
        <v>0</v>
      </c>
      <c r="AC755" s="1111"/>
      <c r="AD755" s="573" t="s">
        <v>557</v>
      </c>
      <c r="AE755" s="881"/>
    </row>
    <row r="756" spans="1:31" ht="24.95" customHeight="1" x14ac:dyDescent="0.2">
      <c r="A756" s="1121"/>
      <c r="B756" s="1124"/>
      <c r="C756" s="783" t="s">
        <v>366</v>
      </c>
      <c r="D756" s="783" t="s">
        <v>367</v>
      </c>
      <c r="E756" s="783" t="s">
        <v>368</v>
      </c>
      <c r="F756" s="783" t="s">
        <v>369</v>
      </c>
      <c r="G756" s="1125" t="s">
        <v>926</v>
      </c>
      <c r="H756" s="1126">
        <v>0.35</v>
      </c>
      <c r="I756" s="227" t="s">
        <v>600</v>
      </c>
      <c r="J756" s="464"/>
      <c r="K756" s="465"/>
      <c r="L756" s="466">
        <v>0.1</v>
      </c>
      <c r="M756" s="613"/>
      <c r="N756" s="613"/>
      <c r="O756" s="467"/>
      <c r="P756" s="465"/>
      <c r="Q756" s="466">
        <v>0.7</v>
      </c>
      <c r="R756" s="467"/>
      <c r="S756" s="465"/>
      <c r="T756" s="466">
        <v>1</v>
      </c>
      <c r="U756" s="467"/>
      <c r="V756" s="465"/>
      <c r="W756" s="468">
        <v>1</v>
      </c>
      <c r="X756" s="219">
        <f>SUM(J756:L756)*H756</f>
        <v>3.4999999999999996E-2</v>
      </c>
      <c r="Y756" s="220">
        <f>SUM(O756:Q756)*H756</f>
        <v>0.24499999999999997</v>
      </c>
      <c r="Z756" s="220">
        <f>SUM(R756:T756)*H756</f>
        <v>0.35</v>
      </c>
      <c r="AA756" s="220">
        <f>SUM(U756:W756)*H756</f>
        <v>0.35</v>
      </c>
      <c r="AB756" s="221">
        <f t="shared" ref="AB756:AB769" si="36">MAX(X756:AA756)</f>
        <v>0.35</v>
      </c>
      <c r="AC756" s="1109" t="s">
        <v>414</v>
      </c>
      <c r="AD756" s="573" t="s">
        <v>557</v>
      </c>
      <c r="AE756" s="861">
        <v>101</v>
      </c>
    </row>
    <row r="757" spans="1:31" ht="24.95" customHeight="1" x14ac:dyDescent="0.2">
      <c r="A757" s="1121"/>
      <c r="B757" s="1124"/>
      <c r="C757" s="784"/>
      <c r="D757" s="784"/>
      <c r="E757" s="784"/>
      <c r="F757" s="784"/>
      <c r="G757" s="786"/>
      <c r="H757" s="787"/>
      <c r="I757" s="251" t="s">
        <v>601</v>
      </c>
      <c r="J757" s="474"/>
      <c r="K757" s="475"/>
      <c r="L757" s="476">
        <v>0.1</v>
      </c>
      <c r="M757" s="611"/>
      <c r="N757" s="611">
        <f>H756*L757</f>
        <v>3.4999999999999996E-2</v>
      </c>
      <c r="O757" s="477"/>
      <c r="P757" s="475"/>
      <c r="Q757" s="476"/>
      <c r="R757" s="477"/>
      <c r="S757" s="475"/>
      <c r="T757" s="476"/>
      <c r="U757" s="477"/>
      <c r="V757" s="475"/>
      <c r="W757" s="478"/>
      <c r="X757" s="252">
        <f>SUM(J757:L757)*H756</f>
        <v>3.4999999999999996E-2</v>
      </c>
      <c r="Y757" s="253">
        <f>SUM(O757:Q757)*H756</f>
        <v>0</v>
      </c>
      <c r="Z757" s="253">
        <f>SUM(R757:T757)*H756</f>
        <v>0</v>
      </c>
      <c r="AA757" s="253">
        <f>SUM(U757:W757)*H756</f>
        <v>0</v>
      </c>
      <c r="AB757" s="254">
        <f t="shared" si="36"/>
        <v>3.4999999999999996E-2</v>
      </c>
      <c r="AC757" s="1110"/>
      <c r="AD757" s="573" t="s">
        <v>557</v>
      </c>
      <c r="AE757" s="861"/>
    </row>
    <row r="758" spans="1:31" ht="24.95" customHeight="1" x14ac:dyDescent="0.2">
      <c r="A758" s="1121"/>
      <c r="B758" s="1124"/>
      <c r="C758" s="784"/>
      <c r="D758" s="784"/>
      <c r="E758" s="784"/>
      <c r="F758" s="784"/>
      <c r="G758" s="786" t="s">
        <v>927</v>
      </c>
      <c r="H758" s="787">
        <v>0.35</v>
      </c>
      <c r="I758" s="227" t="s">
        <v>600</v>
      </c>
      <c r="J758" s="464"/>
      <c r="K758" s="465"/>
      <c r="L758" s="466"/>
      <c r="M758" s="613"/>
      <c r="N758" s="613"/>
      <c r="O758" s="467"/>
      <c r="P758" s="465"/>
      <c r="Q758" s="466">
        <v>0.5</v>
      </c>
      <c r="R758" s="467"/>
      <c r="S758" s="465"/>
      <c r="T758" s="466">
        <v>1</v>
      </c>
      <c r="U758" s="467"/>
      <c r="V758" s="465"/>
      <c r="W758" s="468">
        <v>1</v>
      </c>
      <c r="X758" s="219">
        <f>SUM(J758:L758)*H758</f>
        <v>0</v>
      </c>
      <c r="Y758" s="220">
        <f>SUM(O758:Q758)*H758</f>
        <v>0.17499999999999999</v>
      </c>
      <c r="Z758" s="220">
        <f>SUM(R758:T758)*H758</f>
        <v>0.35</v>
      </c>
      <c r="AA758" s="220">
        <f>SUM(U758:W758)*H758</f>
        <v>0.35</v>
      </c>
      <c r="AB758" s="221">
        <f t="shared" si="36"/>
        <v>0.35</v>
      </c>
      <c r="AC758" s="1110"/>
      <c r="AD758" s="573" t="s">
        <v>557</v>
      </c>
      <c r="AE758" s="861"/>
    </row>
    <row r="759" spans="1:31" ht="24.95" customHeight="1" x14ac:dyDescent="0.2">
      <c r="A759" s="1121"/>
      <c r="B759" s="1124"/>
      <c r="C759" s="784"/>
      <c r="D759" s="784"/>
      <c r="E759" s="784"/>
      <c r="F759" s="784"/>
      <c r="G759" s="786"/>
      <c r="H759" s="787"/>
      <c r="I759" s="251" t="s">
        <v>601</v>
      </c>
      <c r="J759" s="474"/>
      <c r="K759" s="475"/>
      <c r="L759" s="476"/>
      <c r="M759" s="611"/>
      <c r="N759" s="611" t="s">
        <v>1024</v>
      </c>
      <c r="O759" s="477"/>
      <c r="P759" s="475"/>
      <c r="Q759" s="476"/>
      <c r="R759" s="477"/>
      <c r="S759" s="475"/>
      <c r="T759" s="476"/>
      <c r="U759" s="477"/>
      <c r="V759" s="475"/>
      <c r="W759" s="478"/>
      <c r="X759" s="252">
        <f>SUM(J759:L759)*H758</f>
        <v>0</v>
      </c>
      <c r="Y759" s="253">
        <f>SUM(O759:Q759)*H758</f>
        <v>0</v>
      </c>
      <c r="Z759" s="253">
        <f>SUM(R759:T759)*H758</f>
        <v>0</v>
      </c>
      <c r="AA759" s="253">
        <f>SUM(U759:W759)*H758</f>
        <v>0</v>
      </c>
      <c r="AB759" s="254">
        <f t="shared" si="36"/>
        <v>0</v>
      </c>
      <c r="AC759" s="1110"/>
      <c r="AD759" s="573" t="s">
        <v>557</v>
      </c>
      <c r="AE759" s="861"/>
    </row>
    <row r="760" spans="1:31" ht="24.95" customHeight="1" x14ac:dyDescent="0.2">
      <c r="A760" s="1121"/>
      <c r="B760" s="1124"/>
      <c r="C760" s="784"/>
      <c r="D760" s="784"/>
      <c r="E760" s="784"/>
      <c r="F760" s="784"/>
      <c r="G760" s="786" t="s">
        <v>928</v>
      </c>
      <c r="H760" s="787">
        <v>0.3</v>
      </c>
      <c r="I760" s="227" t="s">
        <v>600</v>
      </c>
      <c r="J760" s="464"/>
      <c r="K760" s="465"/>
      <c r="L760" s="466"/>
      <c r="M760" s="613"/>
      <c r="N760" s="613"/>
      <c r="O760" s="467"/>
      <c r="P760" s="465"/>
      <c r="Q760" s="466"/>
      <c r="R760" s="467"/>
      <c r="S760" s="465"/>
      <c r="T760" s="466">
        <v>0.2</v>
      </c>
      <c r="U760" s="467"/>
      <c r="V760" s="465"/>
      <c r="W760" s="468">
        <v>1</v>
      </c>
      <c r="X760" s="219">
        <f>SUM(J760:L760)*H760</f>
        <v>0</v>
      </c>
      <c r="Y760" s="220">
        <f>SUM(O760:Q760)*H760</f>
        <v>0</v>
      </c>
      <c r="Z760" s="220">
        <f>SUM(R760:T760)*H760</f>
        <v>0.06</v>
      </c>
      <c r="AA760" s="220">
        <f>SUM(U760:W760)*H760</f>
        <v>0.3</v>
      </c>
      <c r="AB760" s="221">
        <f t="shared" si="36"/>
        <v>0.3</v>
      </c>
      <c r="AC760" s="1110"/>
      <c r="AD760" s="573" t="s">
        <v>557</v>
      </c>
      <c r="AE760" s="861"/>
    </row>
    <row r="761" spans="1:31" ht="24.95" customHeight="1" thickBot="1" x14ac:dyDescent="0.25">
      <c r="A761" s="1121"/>
      <c r="B761" s="1124"/>
      <c r="C761" s="784"/>
      <c r="D761" s="784"/>
      <c r="E761" s="784"/>
      <c r="F761" s="784"/>
      <c r="G761" s="1096"/>
      <c r="H761" s="1097"/>
      <c r="I761" s="255" t="s">
        <v>601</v>
      </c>
      <c r="J761" s="479"/>
      <c r="K761" s="480"/>
      <c r="L761" s="481"/>
      <c r="M761" s="614"/>
      <c r="N761" s="614" t="s">
        <v>1024</v>
      </c>
      <c r="O761" s="482"/>
      <c r="P761" s="480"/>
      <c r="Q761" s="481"/>
      <c r="R761" s="482"/>
      <c r="S761" s="480"/>
      <c r="T761" s="481"/>
      <c r="U761" s="482"/>
      <c r="V761" s="480"/>
      <c r="W761" s="483"/>
      <c r="X761" s="259">
        <f>SUM(J761:L761)*H760</f>
        <v>0</v>
      </c>
      <c r="Y761" s="260">
        <f>SUM(O761:Q761)*H760</f>
        <v>0</v>
      </c>
      <c r="Z761" s="260">
        <f>SUM(R761:T761)*H760</f>
        <v>0</v>
      </c>
      <c r="AA761" s="260">
        <f>SUM(U761:W761)*H760</f>
        <v>0</v>
      </c>
      <c r="AB761" s="261">
        <f t="shared" si="36"/>
        <v>0</v>
      </c>
      <c r="AC761" s="1111"/>
      <c r="AD761" s="573" t="s">
        <v>557</v>
      </c>
      <c r="AE761" s="861"/>
    </row>
    <row r="762" spans="1:31" ht="24.95" customHeight="1" x14ac:dyDescent="0.2">
      <c r="A762" s="1114" t="s">
        <v>504</v>
      </c>
      <c r="B762" s="783" t="s">
        <v>929</v>
      </c>
      <c r="C762" s="783" t="s">
        <v>372</v>
      </c>
      <c r="D762" s="783" t="s">
        <v>373</v>
      </c>
      <c r="E762" s="783" t="s">
        <v>373</v>
      </c>
      <c r="F762" s="783" t="s">
        <v>369</v>
      </c>
      <c r="G762" s="1125" t="s">
        <v>930</v>
      </c>
      <c r="H762" s="812">
        <v>0.2</v>
      </c>
      <c r="I762" s="226" t="s">
        <v>600</v>
      </c>
      <c r="J762" s="459"/>
      <c r="K762" s="460"/>
      <c r="L762" s="461">
        <v>0.2</v>
      </c>
      <c r="M762" s="612"/>
      <c r="N762" s="612"/>
      <c r="O762" s="462"/>
      <c r="P762" s="460"/>
      <c r="Q762" s="461">
        <v>1</v>
      </c>
      <c r="R762" s="462"/>
      <c r="S762" s="460"/>
      <c r="T762" s="461">
        <v>1</v>
      </c>
      <c r="U762" s="462"/>
      <c r="V762" s="460"/>
      <c r="W762" s="463">
        <v>1</v>
      </c>
      <c r="X762" s="216">
        <f>SUM(J762:L762)*H762</f>
        <v>4.0000000000000008E-2</v>
      </c>
      <c r="Y762" s="217">
        <f>SUM(O762:Q762)*H762</f>
        <v>0.2</v>
      </c>
      <c r="Z762" s="217">
        <f>SUM(R762:T762)*H762</f>
        <v>0.2</v>
      </c>
      <c r="AA762" s="217">
        <f>SUM(U762:W762)*H762</f>
        <v>0.2</v>
      </c>
      <c r="AB762" s="218">
        <f t="shared" si="36"/>
        <v>0.2</v>
      </c>
      <c r="AC762" s="1109" t="s">
        <v>513</v>
      </c>
      <c r="AD762" s="573" t="s">
        <v>557</v>
      </c>
      <c r="AE762" s="860">
        <v>102</v>
      </c>
    </row>
    <row r="763" spans="1:31" ht="24.95" customHeight="1" x14ac:dyDescent="0.2">
      <c r="A763" s="1115"/>
      <c r="B763" s="784"/>
      <c r="C763" s="784"/>
      <c r="D763" s="784"/>
      <c r="E763" s="784"/>
      <c r="F763" s="784"/>
      <c r="G763" s="786"/>
      <c r="H763" s="787"/>
      <c r="I763" s="251" t="s">
        <v>601</v>
      </c>
      <c r="J763" s="474"/>
      <c r="K763" s="475"/>
      <c r="L763" s="476">
        <v>0.2</v>
      </c>
      <c r="M763" s="611"/>
      <c r="N763" s="611">
        <f>H762*L763</f>
        <v>4.0000000000000008E-2</v>
      </c>
      <c r="O763" s="477"/>
      <c r="P763" s="475"/>
      <c r="Q763" s="476"/>
      <c r="R763" s="477"/>
      <c r="S763" s="475"/>
      <c r="T763" s="476"/>
      <c r="U763" s="477"/>
      <c r="V763" s="475"/>
      <c r="W763" s="478"/>
      <c r="X763" s="252">
        <f>SUM(J763:L763)*H762</f>
        <v>4.0000000000000008E-2</v>
      </c>
      <c r="Y763" s="253">
        <f>SUM(O763:Q763)*H762</f>
        <v>0</v>
      </c>
      <c r="Z763" s="253">
        <f>SUM(R763:T763)*H762</f>
        <v>0</v>
      </c>
      <c r="AA763" s="253">
        <f>SUM(U763:W763)*H762</f>
        <v>0</v>
      </c>
      <c r="AB763" s="254">
        <f t="shared" si="36"/>
        <v>4.0000000000000008E-2</v>
      </c>
      <c r="AC763" s="1110"/>
      <c r="AD763" s="573" t="s">
        <v>557</v>
      </c>
      <c r="AE763" s="861"/>
    </row>
    <row r="764" spans="1:31" ht="24.95" customHeight="1" x14ac:dyDescent="0.2">
      <c r="A764" s="1115"/>
      <c r="B764" s="784"/>
      <c r="C764" s="784"/>
      <c r="D764" s="784"/>
      <c r="E764" s="784"/>
      <c r="F764" s="784"/>
      <c r="G764" s="786" t="s">
        <v>931</v>
      </c>
      <c r="H764" s="787">
        <v>0.3</v>
      </c>
      <c r="I764" s="289" t="s">
        <v>600</v>
      </c>
      <c r="J764" s="464"/>
      <c r="K764" s="465"/>
      <c r="L764" s="466"/>
      <c r="M764" s="613"/>
      <c r="N764" s="613"/>
      <c r="O764" s="467"/>
      <c r="P764" s="465"/>
      <c r="Q764" s="466">
        <v>0.6</v>
      </c>
      <c r="R764" s="467"/>
      <c r="S764" s="465"/>
      <c r="T764" s="466">
        <v>1</v>
      </c>
      <c r="U764" s="467"/>
      <c r="V764" s="465"/>
      <c r="W764" s="468">
        <v>1</v>
      </c>
      <c r="X764" s="219">
        <f>SUM(J764:L764)*H764</f>
        <v>0</v>
      </c>
      <c r="Y764" s="220">
        <f>SUM(O764:Q764)*H764</f>
        <v>0.18</v>
      </c>
      <c r="Z764" s="220">
        <f>SUM(R764:T764)*H764</f>
        <v>0.3</v>
      </c>
      <c r="AA764" s="220">
        <f>SUM(U764:W764)*H764</f>
        <v>0.3</v>
      </c>
      <c r="AB764" s="221">
        <f t="shared" si="36"/>
        <v>0.3</v>
      </c>
      <c r="AC764" s="1110"/>
      <c r="AD764" s="573" t="s">
        <v>557</v>
      </c>
      <c r="AE764" s="861"/>
    </row>
    <row r="765" spans="1:31" ht="24.95" customHeight="1" x14ac:dyDescent="0.2">
      <c r="A765" s="1115"/>
      <c r="B765" s="784"/>
      <c r="C765" s="784"/>
      <c r="D765" s="784"/>
      <c r="E765" s="784"/>
      <c r="F765" s="784"/>
      <c r="G765" s="786"/>
      <c r="H765" s="787"/>
      <c r="I765" s="251" t="s">
        <v>601</v>
      </c>
      <c r="J765" s="474"/>
      <c r="K765" s="475"/>
      <c r="L765" s="476"/>
      <c r="M765" s="611"/>
      <c r="N765" s="611" t="s">
        <v>1024</v>
      </c>
      <c r="O765" s="477"/>
      <c r="P765" s="475"/>
      <c r="Q765" s="476"/>
      <c r="R765" s="477"/>
      <c r="S765" s="475"/>
      <c r="T765" s="476"/>
      <c r="U765" s="477"/>
      <c r="V765" s="475"/>
      <c r="W765" s="478"/>
      <c r="X765" s="252">
        <f>SUM(J765:L765)*H764</f>
        <v>0</v>
      </c>
      <c r="Y765" s="253">
        <f>SUM(O765:Q765)*H764</f>
        <v>0</v>
      </c>
      <c r="Z765" s="253">
        <f>SUM(R765:T765)*H764</f>
        <v>0</v>
      </c>
      <c r="AA765" s="253">
        <f>SUM(U765:W765)*H764</f>
        <v>0</v>
      </c>
      <c r="AB765" s="254">
        <f t="shared" si="36"/>
        <v>0</v>
      </c>
      <c r="AC765" s="1110"/>
      <c r="AD765" s="573" t="s">
        <v>557</v>
      </c>
      <c r="AE765" s="861"/>
    </row>
    <row r="766" spans="1:31" ht="24.95" customHeight="1" x14ac:dyDescent="0.2">
      <c r="A766" s="1115"/>
      <c r="B766" s="784"/>
      <c r="C766" s="784"/>
      <c r="D766" s="784"/>
      <c r="E766" s="784"/>
      <c r="F766" s="784"/>
      <c r="G766" s="786" t="s">
        <v>932</v>
      </c>
      <c r="H766" s="787">
        <v>0.3</v>
      </c>
      <c r="I766" s="289" t="s">
        <v>600</v>
      </c>
      <c r="J766" s="464"/>
      <c r="K766" s="465"/>
      <c r="L766" s="466"/>
      <c r="M766" s="613"/>
      <c r="N766" s="613"/>
      <c r="O766" s="467"/>
      <c r="P766" s="465"/>
      <c r="Q766" s="466"/>
      <c r="R766" s="467"/>
      <c r="S766" s="465"/>
      <c r="T766" s="466">
        <v>1</v>
      </c>
      <c r="U766" s="467"/>
      <c r="V766" s="465"/>
      <c r="W766" s="468">
        <v>1</v>
      </c>
      <c r="X766" s="219">
        <f>SUM(J766:L766)*H766</f>
        <v>0</v>
      </c>
      <c r="Y766" s="220">
        <f>SUM(O766:Q766)*H766</f>
        <v>0</v>
      </c>
      <c r="Z766" s="220">
        <f>SUM(R766:T766)*H766</f>
        <v>0.3</v>
      </c>
      <c r="AA766" s="220">
        <f>SUM(U766:W766)*H766</f>
        <v>0.3</v>
      </c>
      <c r="AB766" s="221">
        <f t="shared" si="36"/>
        <v>0.3</v>
      </c>
      <c r="AC766" s="1110"/>
      <c r="AD766" s="573" t="s">
        <v>557</v>
      </c>
      <c r="AE766" s="861"/>
    </row>
    <row r="767" spans="1:31" ht="24.95" customHeight="1" x14ac:dyDescent="0.2">
      <c r="A767" s="1115"/>
      <c r="B767" s="784"/>
      <c r="C767" s="784"/>
      <c r="D767" s="784"/>
      <c r="E767" s="784"/>
      <c r="F767" s="784"/>
      <c r="G767" s="786"/>
      <c r="H767" s="787"/>
      <c r="I767" s="251" t="s">
        <v>601</v>
      </c>
      <c r="J767" s="474"/>
      <c r="K767" s="475"/>
      <c r="L767" s="476"/>
      <c r="M767" s="611"/>
      <c r="N767" s="611" t="s">
        <v>1024</v>
      </c>
      <c r="O767" s="477"/>
      <c r="P767" s="475"/>
      <c r="Q767" s="476"/>
      <c r="R767" s="477"/>
      <c r="S767" s="475"/>
      <c r="T767" s="476"/>
      <c r="U767" s="477"/>
      <c r="V767" s="475"/>
      <c r="W767" s="478"/>
      <c r="X767" s="252">
        <f>SUM(J767:L767)*H766</f>
        <v>0</v>
      </c>
      <c r="Y767" s="253">
        <f>SUM(O767:Q767)*H766</f>
        <v>0</v>
      </c>
      <c r="Z767" s="253">
        <f>SUM(R767:T767)*H766</f>
        <v>0</v>
      </c>
      <c r="AA767" s="253">
        <f>SUM(U767:W767)*H766</f>
        <v>0</v>
      </c>
      <c r="AB767" s="254">
        <f t="shared" si="36"/>
        <v>0</v>
      </c>
      <c r="AC767" s="1110"/>
      <c r="AD767" s="573" t="s">
        <v>557</v>
      </c>
      <c r="AE767" s="861"/>
    </row>
    <row r="768" spans="1:31" ht="24.95" customHeight="1" x14ac:dyDescent="0.2">
      <c r="A768" s="1115"/>
      <c r="B768" s="784"/>
      <c r="C768" s="784"/>
      <c r="D768" s="784"/>
      <c r="E768" s="784"/>
      <c r="F768" s="784"/>
      <c r="G768" s="786" t="s">
        <v>933</v>
      </c>
      <c r="H768" s="787">
        <v>0.2</v>
      </c>
      <c r="I768" s="289" t="s">
        <v>600</v>
      </c>
      <c r="J768" s="464"/>
      <c r="K768" s="465"/>
      <c r="L768" s="466"/>
      <c r="M768" s="613"/>
      <c r="N768" s="613"/>
      <c r="O768" s="467"/>
      <c r="P768" s="465"/>
      <c r="Q768" s="466"/>
      <c r="R768" s="467"/>
      <c r="S768" s="465"/>
      <c r="T768" s="466">
        <v>0.2</v>
      </c>
      <c r="U768" s="467"/>
      <c r="V768" s="465"/>
      <c r="W768" s="468">
        <v>1</v>
      </c>
      <c r="X768" s="219">
        <f>SUM(J768:L768)*H768</f>
        <v>0</v>
      </c>
      <c r="Y768" s="220">
        <f>SUM(O768:Q768)*H768</f>
        <v>0</v>
      </c>
      <c r="Z768" s="220">
        <f>SUM(R768:T768)*H768</f>
        <v>4.0000000000000008E-2</v>
      </c>
      <c r="AA768" s="220">
        <f>SUM(U768:W768)*H768</f>
        <v>0.2</v>
      </c>
      <c r="AB768" s="221">
        <f t="shared" si="36"/>
        <v>0.2</v>
      </c>
      <c r="AC768" s="1110"/>
      <c r="AD768" s="573" t="s">
        <v>557</v>
      </c>
      <c r="AE768" s="861"/>
    </row>
    <row r="769" spans="1:31" ht="24.95" customHeight="1" thickBot="1" x14ac:dyDescent="0.25">
      <c r="A769" s="1116"/>
      <c r="B769" s="784"/>
      <c r="C769" s="784"/>
      <c r="D769" s="784"/>
      <c r="E769" s="784"/>
      <c r="F769" s="784"/>
      <c r="G769" s="1096"/>
      <c r="H769" s="1097"/>
      <c r="I769" s="255" t="s">
        <v>601</v>
      </c>
      <c r="J769" s="479"/>
      <c r="K769" s="480"/>
      <c r="L769" s="481"/>
      <c r="M769" s="614"/>
      <c r="N769" s="614" t="s">
        <v>1024</v>
      </c>
      <c r="O769" s="482"/>
      <c r="P769" s="480"/>
      <c r="Q769" s="481"/>
      <c r="R769" s="482"/>
      <c r="S769" s="480"/>
      <c r="T769" s="481"/>
      <c r="U769" s="482"/>
      <c r="V769" s="480"/>
      <c r="W769" s="483"/>
      <c r="X769" s="259">
        <f>SUM(J769:L769)*H768</f>
        <v>0</v>
      </c>
      <c r="Y769" s="260">
        <f>SUM(O769:Q769)*H768</f>
        <v>0</v>
      </c>
      <c r="Z769" s="260">
        <f>SUM(R769:T769)*H768</f>
        <v>0</v>
      </c>
      <c r="AA769" s="260">
        <f>SUM(U769:W769)*H768</f>
        <v>0</v>
      </c>
      <c r="AB769" s="261">
        <f t="shared" si="36"/>
        <v>0</v>
      </c>
      <c r="AC769" s="1111"/>
      <c r="AD769" s="573" t="s">
        <v>557</v>
      </c>
      <c r="AE769" s="861"/>
    </row>
    <row r="770" spans="1:31" ht="24.95" customHeight="1" x14ac:dyDescent="0.2">
      <c r="A770" s="1157" t="s">
        <v>375</v>
      </c>
      <c r="B770" s="1131" t="s">
        <v>376</v>
      </c>
      <c r="C770" s="1162" t="s">
        <v>377</v>
      </c>
      <c r="D770" s="780" t="s">
        <v>378</v>
      </c>
      <c r="E770" s="783" t="s">
        <v>379</v>
      </c>
      <c r="F770" s="1106" t="s">
        <v>380</v>
      </c>
      <c r="G770" s="810" t="s">
        <v>935</v>
      </c>
      <c r="H770" s="812">
        <v>0.2</v>
      </c>
      <c r="I770" s="226" t="s">
        <v>600</v>
      </c>
      <c r="J770" s="459"/>
      <c r="K770" s="460"/>
      <c r="L770" s="461"/>
      <c r="M770" s="612"/>
      <c r="N770" s="612"/>
      <c r="O770" s="462"/>
      <c r="P770" s="460"/>
      <c r="Q770" s="461">
        <v>0.5</v>
      </c>
      <c r="R770" s="462"/>
      <c r="S770" s="460"/>
      <c r="T770" s="461">
        <v>1</v>
      </c>
      <c r="U770" s="462"/>
      <c r="V770" s="460"/>
      <c r="W770" s="463">
        <v>1</v>
      </c>
      <c r="X770" s="216">
        <f>SUM(J770:L770)*H770</f>
        <v>0</v>
      </c>
      <c r="Y770" s="217">
        <f>SUM(O770:Q770)*H770</f>
        <v>0.1</v>
      </c>
      <c r="Z770" s="217">
        <f>SUM(R770:T770)*H770</f>
        <v>0.2</v>
      </c>
      <c r="AA770" s="217">
        <f>SUM(U770:W770)*H770</f>
        <v>0.2</v>
      </c>
      <c r="AB770" s="218">
        <f>MAX(X770:AA770)</f>
        <v>0.2</v>
      </c>
      <c r="AC770" s="1110" t="s">
        <v>381</v>
      </c>
      <c r="AD770" s="572" t="s">
        <v>564</v>
      </c>
      <c r="AE770" s="860">
        <v>103</v>
      </c>
    </row>
    <row r="771" spans="1:31" ht="24.95" customHeight="1" x14ac:dyDescent="0.2">
      <c r="A771" s="1157"/>
      <c r="B771" s="1132"/>
      <c r="C771" s="1163"/>
      <c r="D771" s="781"/>
      <c r="E771" s="784"/>
      <c r="F771" s="1107"/>
      <c r="G771" s="786"/>
      <c r="H771" s="787"/>
      <c r="I771" s="251" t="s">
        <v>601</v>
      </c>
      <c r="J771" s="474"/>
      <c r="K771" s="475"/>
      <c r="L771" s="476"/>
      <c r="M771" s="611"/>
      <c r="N771" s="611" t="s">
        <v>1024</v>
      </c>
      <c r="O771" s="477"/>
      <c r="P771" s="475"/>
      <c r="Q771" s="476"/>
      <c r="R771" s="477"/>
      <c r="S771" s="475"/>
      <c r="T771" s="476"/>
      <c r="U771" s="477"/>
      <c r="V771" s="475"/>
      <c r="W771" s="478"/>
      <c r="X771" s="252">
        <f>SUM(J771:L771)*H770</f>
        <v>0</v>
      </c>
      <c r="Y771" s="253">
        <f>SUM(O771:Q771)*H770</f>
        <v>0</v>
      </c>
      <c r="Z771" s="253">
        <f>SUM(R771:T771)*H770</f>
        <v>0</v>
      </c>
      <c r="AA771" s="253">
        <f>SUM(U771:W771)*H770</f>
        <v>0</v>
      </c>
      <c r="AB771" s="254">
        <f>MAX(X771:AA771)</f>
        <v>0</v>
      </c>
      <c r="AC771" s="1110"/>
      <c r="AD771" s="573" t="s">
        <v>564</v>
      </c>
      <c r="AE771" s="861"/>
    </row>
    <row r="772" spans="1:31" ht="24.95" customHeight="1" x14ac:dyDescent="0.2">
      <c r="A772" s="1157"/>
      <c r="B772" s="1132"/>
      <c r="C772" s="1163"/>
      <c r="D772" s="781"/>
      <c r="E772" s="784"/>
      <c r="F772" s="1107"/>
      <c r="G772" s="786" t="s">
        <v>936</v>
      </c>
      <c r="H772" s="787">
        <v>0.15</v>
      </c>
      <c r="I772" s="227" t="s">
        <v>600</v>
      </c>
      <c r="J772" s="464"/>
      <c r="K772" s="465"/>
      <c r="L772" s="466">
        <v>0.25</v>
      </c>
      <c r="M772" s="613"/>
      <c r="N772" s="613"/>
      <c r="O772" s="467"/>
      <c r="P772" s="465"/>
      <c r="Q772" s="466">
        <v>0.5</v>
      </c>
      <c r="R772" s="467"/>
      <c r="S772" s="465"/>
      <c r="T772" s="466">
        <v>0.75</v>
      </c>
      <c r="U772" s="467"/>
      <c r="V772" s="465"/>
      <c r="W772" s="468">
        <v>1</v>
      </c>
      <c r="X772" s="219">
        <f>SUM(J772:L772)*H772</f>
        <v>3.7499999999999999E-2</v>
      </c>
      <c r="Y772" s="220">
        <f>SUM(O772:Q772)*H772</f>
        <v>7.4999999999999997E-2</v>
      </c>
      <c r="Z772" s="220">
        <f>SUM(R772:T772)*H772</f>
        <v>0.11249999999999999</v>
      </c>
      <c r="AA772" s="220">
        <f>SUM(U772:W772)*H772</f>
        <v>0.15</v>
      </c>
      <c r="AB772" s="221">
        <f>MAX(X772:AA772)</f>
        <v>0.15</v>
      </c>
      <c r="AC772" s="1110"/>
      <c r="AD772" s="573" t="s">
        <v>564</v>
      </c>
      <c r="AE772" s="861"/>
    </row>
    <row r="773" spans="1:31" ht="24.95" customHeight="1" x14ac:dyDescent="0.2">
      <c r="A773" s="1157"/>
      <c r="B773" s="1132"/>
      <c r="C773" s="1163"/>
      <c r="D773" s="781"/>
      <c r="E773" s="784"/>
      <c r="F773" s="1107"/>
      <c r="G773" s="786"/>
      <c r="H773" s="787"/>
      <c r="I773" s="251" t="s">
        <v>601</v>
      </c>
      <c r="J773" s="474"/>
      <c r="K773" s="475"/>
      <c r="L773" s="476">
        <v>0.25</v>
      </c>
      <c r="M773" s="611"/>
      <c r="N773" s="611">
        <f>H772*L773</f>
        <v>3.7499999999999999E-2</v>
      </c>
      <c r="O773" s="477"/>
      <c r="P773" s="475"/>
      <c r="Q773" s="476"/>
      <c r="R773" s="477"/>
      <c r="S773" s="475"/>
      <c r="T773" s="476"/>
      <c r="U773" s="477"/>
      <c r="V773" s="475"/>
      <c r="W773" s="478"/>
      <c r="X773" s="252">
        <f>SUM(J773:L773)*H772</f>
        <v>3.7499999999999999E-2</v>
      </c>
      <c r="Y773" s="253">
        <f>SUM(O773:Q773)*H772</f>
        <v>0</v>
      </c>
      <c r="Z773" s="253">
        <f>SUM(R773:T773)*H772</f>
        <v>0</v>
      </c>
      <c r="AA773" s="253">
        <f>SUM(U773:W773)*H772</f>
        <v>0</v>
      </c>
      <c r="AB773" s="254">
        <f t="shared" ref="AB773:AB787" si="37">MAX(X773:AA773)</f>
        <v>3.7499999999999999E-2</v>
      </c>
      <c r="AC773" s="1110"/>
      <c r="AD773" s="573" t="s">
        <v>564</v>
      </c>
      <c r="AE773" s="861"/>
    </row>
    <row r="774" spans="1:31" ht="24.95" customHeight="1" x14ac:dyDescent="0.2">
      <c r="A774" s="1157"/>
      <c r="B774" s="1132"/>
      <c r="C774" s="1163"/>
      <c r="D774" s="781"/>
      <c r="E774" s="784"/>
      <c r="F774" s="1107"/>
      <c r="G774" s="786" t="s">
        <v>937</v>
      </c>
      <c r="H774" s="787">
        <v>0.15</v>
      </c>
      <c r="I774" s="227" t="s">
        <v>600</v>
      </c>
      <c r="J774" s="464"/>
      <c r="K774" s="465"/>
      <c r="L774" s="466">
        <v>0.25</v>
      </c>
      <c r="M774" s="613"/>
      <c r="N774" s="613"/>
      <c r="O774" s="467"/>
      <c r="P774" s="465"/>
      <c r="Q774" s="466">
        <v>0.5</v>
      </c>
      <c r="R774" s="467"/>
      <c r="S774" s="465"/>
      <c r="T774" s="466">
        <v>0.75</v>
      </c>
      <c r="U774" s="467"/>
      <c r="V774" s="465"/>
      <c r="W774" s="468">
        <v>1</v>
      </c>
      <c r="X774" s="219">
        <f>SUM(J774:L774)*H774</f>
        <v>3.7499999999999999E-2</v>
      </c>
      <c r="Y774" s="220">
        <f>SUM(O774:Q774)*H774</f>
        <v>7.4999999999999997E-2</v>
      </c>
      <c r="Z774" s="220">
        <f>SUM(R774:T774)*H774</f>
        <v>0.11249999999999999</v>
      </c>
      <c r="AA774" s="220">
        <f>SUM(U774:W774)*H774</f>
        <v>0.15</v>
      </c>
      <c r="AB774" s="221">
        <f t="shared" si="37"/>
        <v>0.15</v>
      </c>
      <c r="AC774" s="1110"/>
      <c r="AD774" s="573" t="s">
        <v>564</v>
      </c>
      <c r="AE774" s="861"/>
    </row>
    <row r="775" spans="1:31" ht="24.95" customHeight="1" x14ac:dyDescent="0.2">
      <c r="A775" s="1157"/>
      <c r="B775" s="1132"/>
      <c r="C775" s="1163"/>
      <c r="D775" s="781"/>
      <c r="E775" s="784"/>
      <c r="F775" s="1107"/>
      <c r="G775" s="786"/>
      <c r="H775" s="787"/>
      <c r="I775" s="251" t="s">
        <v>601</v>
      </c>
      <c r="J775" s="474"/>
      <c r="K775" s="475"/>
      <c r="L775" s="476">
        <v>0.25</v>
      </c>
      <c r="M775" s="611"/>
      <c r="N775" s="611">
        <f>H774*L775</f>
        <v>3.7499999999999999E-2</v>
      </c>
      <c r="O775" s="477"/>
      <c r="P775" s="475"/>
      <c r="Q775" s="476"/>
      <c r="R775" s="477"/>
      <c r="S775" s="475"/>
      <c r="T775" s="476"/>
      <c r="U775" s="477"/>
      <c r="V775" s="475"/>
      <c r="W775" s="478"/>
      <c r="X775" s="252">
        <f>SUM(J775:L775)*H774</f>
        <v>3.7499999999999999E-2</v>
      </c>
      <c r="Y775" s="253">
        <f>SUM(O775:Q775)*H774</f>
        <v>0</v>
      </c>
      <c r="Z775" s="253">
        <f>SUM(R775:T775)*H774</f>
        <v>0</v>
      </c>
      <c r="AA775" s="253">
        <f>SUM(U775:W775)*H774</f>
        <v>0</v>
      </c>
      <c r="AB775" s="254">
        <f t="shared" si="37"/>
        <v>3.7499999999999999E-2</v>
      </c>
      <c r="AC775" s="1110"/>
      <c r="AD775" s="573" t="s">
        <v>564</v>
      </c>
      <c r="AE775" s="861"/>
    </row>
    <row r="776" spans="1:31" ht="24.95" customHeight="1" x14ac:dyDescent="0.2">
      <c r="A776" s="1157"/>
      <c r="B776" s="1132"/>
      <c r="C776" s="1163"/>
      <c r="D776" s="781"/>
      <c r="E776" s="784"/>
      <c r="F776" s="1107"/>
      <c r="G776" s="786" t="s">
        <v>938</v>
      </c>
      <c r="H776" s="787">
        <v>0.15</v>
      </c>
      <c r="I776" s="227" t="s">
        <v>600</v>
      </c>
      <c r="J776" s="464"/>
      <c r="K776" s="465"/>
      <c r="L776" s="466"/>
      <c r="M776" s="613"/>
      <c r="N776" s="613"/>
      <c r="O776" s="467"/>
      <c r="P776" s="465"/>
      <c r="Q776" s="466">
        <v>0.2</v>
      </c>
      <c r="R776" s="467"/>
      <c r="S776" s="465"/>
      <c r="T776" s="466">
        <v>0.6</v>
      </c>
      <c r="U776" s="467"/>
      <c r="V776" s="465"/>
      <c r="W776" s="468">
        <v>1</v>
      </c>
      <c r="X776" s="219">
        <f>SUM(J776:L776)*H776</f>
        <v>0</v>
      </c>
      <c r="Y776" s="220">
        <f>SUM(O776:Q776)*H776</f>
        <v>0.03</v>
      </c>
      <c r="Z776" s="220">
        <f>SUM(R776:T776)*H776</f>
        <v>0.09</v>
      </c>
      <c r="AA776" s="220">
        <f>SUM(U776:W776)*H776</f>
        <v>0.15</v>
      </c>
      <c r="AB776" s="221">
        <f t="shared" si="37"/>
        <v>0.15</v>
      </c>
      <c r="AC776" s="1110"/>
      <c r="AD776" s="573" t="s">
        <v>564</v>
      </c>
      <c r="AE776" s="861"/>
    </row>
    <row r="777" spans="1:31" ht="24.95" customHeight="1" x14ac:dyDescent="0.2">
      <c r="A777" s="1157"/>
      <c r="B777" s="1132"/>
      <c r="C777" s="1163"/>
      <c r="D777" s="781"/>
      <c r="E777" s="784"/>
      <c r="F777" s="1107"/>
      <c r="G777" s="786"/>
      <c r="H777" s="787"/>
      <c r="I777" s="251" t="s">
        <v>601</v>
      </c>
      <c r="J777" s="474"/>
      <c r="K777" s="475"/>
      <c r="L777" s="476"/>
      <c r="M777" s="611"/>
      <c r="N777" s="611" t="s">
        <v>1024</v>
      </c>
      <c r="O777" s="477"/>
      <c r="P777" s="475"/>
      <c r="Q777" s="476"/>
      <c r="R777" s="477"/>
      <c r="S777" s="475"/>
      <c r="T777" s="476"/>
      <c r="U777" s="477"/>
      <c r="V777" s="475"/>
      <c r="W777" s="478"/>
      <c r="X777" s="252">
        <f>SUM(J777:L777)*H776</f>
        <v>0</v>
      </c>
      <c r="Y777" s="253">
        <f>SUM(O777:Q777)*H776</f>
        <v>0</v>
      </c>
      <c r="Z777" s="253">
        <f>SUM(R777:T777)*H776</f>
        <v>0</v>
      </c>
      <c r="AA777" s="253">
        <f>SUM(U777:W777)*H776</f>
        <v>0</v>
      </c>
      <c r="AB777" s="254">
        <f t="shared" si="37"/>
        <v>0</v>
      </c>
      <c r="AC777" s="1110"/>
      <c r="AD777" s="573" t="s">
        <v>564</v>
      </c>
      <c r="AE777" s="861"/>
    </row>
    <row r="778" spans="1:31" ht="24.95" customHeight="1" x14ac:dyDescent="0.2">
      <c r="A778" s="1157"/>
      <c r="B778" s="1132"/>
      <c r="C778" s="1163"/>
      <c r="D778" s="781"/>
      <c r="E778" s="784"/>
      <c r="F778" s="1107"/>
      <c r="G778" s="786" t="s">
        <v>939</v>
      </c>
      <c r="H778" s="787">
        <v>0.15</v>
      </c>
      <c r="I778" s="227" t="s">
        <v>600</v>
      </c>
      <c r="J778" s="464"/>
      <c r="K778" s="465"/>
      <c r="L778" s="466">
        <v>0.25</v>
      </c>
      <c r="M778" s="613"/>
      <c r="N778" s="613"/>
      <c r="O778" s="467"/>
      <c r="P778" s="465"/>
      <c r="Q778" s="466">
        <v>0.5</v>
      </c>
      <c r="R778" s="467"/>
      <c r="S778" s="465"/>
      <c r="T778" s="466">
        <v>0.75</v>
      </c>
      <c r="U778" s="467"/>
      <c r="V778" s="465"/>
      <c r="W778" s="468">
        <v>1</v>
      </c>
      <c r="X778" s="219">
        <f>SUM(J778:L778)*H778</f>
        <v>3.7499999999999999E-2</v>
      </c>
      <c r="Y778" s="220">
        <f>SUM(O778:Q778)*H778</f>
        <v>7.4999999999999997E-2</v>
      </c>
      <c r="Z778" s="220">
        <f>SUM(R778:T778)*H778</f>
        <v>0.11249999999999999</v>
      </c>
      <c r="AA778" s="220">
        <f>SUM(U778:W778)*H778</f>
        <v>0.15</v>
      </c>
      <c r="AB778" s="221">
        <f t="shared" si="37"/>
        <v>0.15</v>
      </c>
      <c r="AC778" s="1110"/>
      <c r="AD778" s="573" t="s">
        <v>564</v>
      </c>
      <c r="AE778" s="861"/>
    </row>
    <row r="779" spans="1:31" ht="24.95" customHeight="1" x14ac:dyDescent="0.2">
      <c r="A779" s="1157"/>
      <c r="B779" s="1132"/>
      <c r="C779" s="1163"/>
      <c r="D779" s="781"/>
      <c r="E779" s="784"/>
      <c r="F779" s="1107"/>
      <c r="G779" s="786"/>
      <c r="H779" s="787"/>
      <c r="I779" s="251" t="s">
        <v>601</v>
      </c>
      <c r="J779" s="474"/>
      <c r="K779" s="475"/>
      <c r="L779" s="476">
        <v>0.25</v>
      </c>
      <c r="M779" s="611"/>
      <c r="N779" s="611">
        <f>H778*L779</f>
        <v>3.7499999999999999E-2</v>
      </c>
      <c r="O779" s="477"/>
      <c r="P779" s="475"/>
      <c r="Q779" s="476"/>
      <c r="R779" s="477"/>
      <c r="S779" s="475"/>
      <c r="T779" s="476"/>
      <c r="U779" s="477"/>
      <c r="V779" s="475"/>
      <c r="W779" s="478"/>
      <c r="X779" s="252">
        <f>SUM(J779:L779)*H778</f>
        <v>3.7499999999999999E-2</v>
      </c>
      <c r="Y779" s="253">
        <f>SUM(O779:Q779)*H778</f>
        <v>0</v>
      </c>
      <c r="Z779" s="253">
        <f>SUM(R779:T779)*H778</f>
        <v>0</v>
      </c>
      <c r="AA779" s="253">
        <f>SUM(U779:W779)*H778</f>
        <v>0</v>
      </c>
      <c r="AB779" s="254">
        <f t="shared" si="37"/>
        <v>3.7499999999999999E-2</v>
      </c>
      <c r="AC779" s="1110"/>
      <c r="AD779" s="573" t="s">
        <v>564</v>
      </c>
      <c r="AE779" s="861"/>
    </row>
    <row r="780" spans="1:31" ht="24.95" customHeight="1" x14ac:dyDescent="0.2">
      <c r="A780" s="1157"/>
      <c r="B780" s="1132"/>
      <c r="C780" s="1163"/>
      <c r="D780" s="781"/>
      <c r="E780" s="784"/>
      <c r="F780" s="1107"/>
      <c r="G780" s="786" t="s">
        <v>940</v>
      </c>
      <c r="H780" s="787">
        <v>0.2</v>
      </c>
      <c r="I780" s="227" t="s">
        <v>600</v>
      </c>
      <c r="J780" s="464"/>
      <c r="K780" s="465"/>
      <c r="L780" s="466">
        <v>0.4</v>
      </c>
      <c r="M780" s="613"/>
      <c r="N780" s="613"/>
      <c r="O780" s="467"/>
      <c r="P780" s="465"/>
      <c r="Q780" s="466">
        <v>0.7</v>
      </c>
      <c r="R780" s="467"/>
      <c r="S780" s="465"/>
      <c r="T780" s="466">
        <v>0.85</v>
      </c>
      <c r="U780" s="467"/>
      <c r="V780" s="465"/>
      <c r="W780" s="468">
        <v>1</v>
      </c>
      <c r="X780" s="219">
        <f>SUM(J780:L780)*H780</f>
        <v>8.0000000000000016E-2</v>
      </c>
      <c r="Y780" s="220">
        <f>SUM(O780:Q780)*H780</f>
        <v>0.13999999999999999</v>
      </c>
      <c r="Z780" s="220">
        <f>SUM(R780:T780)*H780</f>
        <v>0.17</v>
      </c>
      <c r="AA780" s="220">
        <f>SUM(U780:W780)*H780</f>
        <v>0.2</v>
      </c>
      <c r="AB780" s="221">
        <f t="shared" si="37"/>
        <v>0.2</v>
      </c>
      <c r="AC780" s="1110"/>
      <c r="AD780" s="573" t="s">
        <v>564</v>
      </c>
      <c r="AE780" s="861"/>
    </row>
    <row r="781" spans="1:31" ht="24.95" customHeight="1" thickBot="1" x14ac:dyDescent="0.25">
      <c r="A781" s="1157"/>
      <c r="B781" s="1132"/>
      <c r="C781" s="1163"/>
      <c r="D781" s="781"/>
      <c r="E781" s="784"/>
      <c r="F781" s="1107"/>
      <c r="G781" s="1096"/>
      <c r="H781" s="1097"/>
      <c r="I781" s="255" t="s">
        <v>601</v>
      </c>
      <c r="J781" s="479"/>
      <c r="K781" s="480"/>
      <c r="L781" s="481">
        <v>0.4</v>
      </c>
      <c r="M781" s="631"/>
      <c r="N781" s="622">
        <f>H780*L781</f>
        <v>8.0000000000000016E-2</v>
      </c>
      <c r="O781" s="482"/>
      <c r="P781" s="480"/>
      <c r="Q781" s="481"/>
      <c r="R781" s="482"/>
      <c r="S781" s="480"/>
      <c r="T781" s="481"/>
      <c r="U781" s="482"/>
      <c r="V781" s="480"/>
      <c r="W781" s="483"/>
      <c r="X781" s="259">
        <f>SUM(J781:L781)*H780</f>
        <v>8.0000000000000016E-2</v>
      </c>
      <c r="Y781" s="260">
        <f>SUM(O781:Q781)*H780</f>
        <v>0</v>
      </c>
      <c r="Z781" s="260">
        <f>SUM(R781:T781)*H780</f>
        <v>0</v>
      </c>
      <c r="AA781" s="260">
        <f>SUM(U781:W781)*H780</f>
        <v>0</v>
      </c>
      <c r="AB781" s="261">
        <f t="shared" si="37"/>
        <v>8.0000000000000016E-2</v>
      </c>
      <c r="AC781" s="1110"/>
      <c r="AD781" s="573" t="s">
        <v>564</v>
      </c>
      <c r="AE781" s="881"/>
    </row>
    <row r="782" spans="1:31" ht="24.95" customHeight="1" x14ac:dyDescent="0.2">
      <c r="A782" s="1157"/>
      <c r="B782" s="1132"/>
      <c r="C782" s="1162" t="s">
        <v>382</v>
      </c>
      <c r="D782" s="780" t="s">
        <v>383</v>
      </c>
      <c r="E782" s="783" t="s">
        <v>384</v>
      </c>
      <c r="F782" s="1106" t="s">
        <v>415</v>
      </c>
      <c r="G782" s="1125" t="s">
        <v>934</v>
      </c>
      <c r="H782" s="1126">
        <v>1</v>
      </c>
      <c r="I782" s="226" t="s">
        <v>600</v>
      </c>
      <c r="J782" s="459"/>
      <c r="K782" s="460"/>
      <c r="L782" s="461">
        <v>0.25</v>
      </c>
      <c r="M782" s="612"/>
      <c r="N782" s="612"/>
      <c r="O782" s="462"/>
      <c r="P782" s="460"/>
      <c r="Q782" s="461">
        <v>0.5</v>
      </c>
      <c r="R782" s="462"/>
      <c r="S782" s="460"/>
      <c r="T782" s="461">
        <v>0.75</v>
      </c>
      <c r="U782" s="462"/>
      <c r="V782" s="460"/>
      <c r="W782" s="463">
        <v>1</v>
      </c>
      <c r="X782" s="216">
        <f>SUM(J782:L782)*H782</f>
        <v>0.25</v>
      </c>
      <c r="Y782" s="217">
        <f>SUM(O782:Q782)*H782</f>
        <v>0.5</v>
      </c>
      <c r="Z782" s="217">
        <f>SUM(R782:T782)*H782</f>
        <v>0.75</v>
      </c>
      <c r="AA782" s="217">
        <f>SUM(U782:W782)*H782</f>
        <v>1</v>
      </c>
      <c r="AB782" s="218">
        <f t="shared" si="37"/>
        <v>1</v>
      </c>
      <c r="AC782" s="1110"/>
      <c r="AD782" s="573" t="s">
        <v>564</v>
      </c>
      <c r="AE782" s="861">
        <v>104</v>
      </c>
    </row>
    <row r="783" spans="1:31" ht="24.95" customHeight="1" thickBot="1" x14ac:dyDescent="0.25">
      <c r="A783" s="1157"/>
      <c r="B783" s="1132"/>
      <c r="C783" s="1163"/>
      <c r="D783" s="781"/>
      <c r="E783" s="784"/>
      <c r="F783" s="1107"/>
      <c r="G783" s="1096"/>
      <c r="H783" s="1097"/>
      <c r="I783" s="251" t="s">
        <v>601</v>
      </c>
      <c r="J783" s="474"/>
      <c r="K783" s="475"/>
      <c r="L783" s="476">
        <v>0.25</v>
      </c>
      <c r="M783" s="637"/>
      <c r="N783" s="622">
        <f>H782*L783</f>
        <v>0.25</v>
      </c>
      <c r="O783" s="477"/>
      <c r="P783" s="475"/>
      <c r="Q783" s="476"/>
      <c r="R783" s="477"/>
      <c r="S783" s="475"/>
      <c r="T783" s="476"/>
      <c r="U783" s="477"/>
      <c r="V783" s="475"/>
      <c r="W783" s="478"/>
      <c r="X783" s="252">
        <f>SUM(J783:L783)*H782</f>
        <v>0.25</v>
      </c>
      <c r="Y783" s="253">
        <f>SUM(O783:Q783)*H782</f>
        <v>0</v>
      </c>
      <c r="Z783" s="253">
        <f>SUM(R783:T783)*H782</f>
        <v>0</v>
      </c>
      <c r="AA783" s="253">
        <f>SUM(U783:W783)*H782</f>
        <v>0</v>
      </c>
      <c r="AB783" s="254">
        <f t="shared" si="37"/>
        <v>0.25</v>
      </c>
      <c r="AC783" s="1110"/>
      <c r="AD783" s="573" t="s">
        <v>564</v>
      </c>
      <c r="AE783" s="861"/>
    </row>
    <row r="784" spans="1:31" ht="24.95" customHeight="1" x14ac:dyDescent="0.2">
      <c r="A784" s="1157"/>
      <c r="B784" s="1159" t="s">
        <v>496</v>
      </c>
      <c r="C784" s="1135" t="s">
        <v>390</v>
      </c>
      <c r="D784" s="1164" t="s">
        <v>386</v>
      </c>
      <c r="E784" s="1164" t="s">
        <v>391</v>
      </c>
      <c r="F784" s="1135" t="s">
        <v>387</v>
      </c>
      <c r="G784" s="1125" t="s">
        <v>948</v>
      </c>
      <c r="H784" s="1126">
        <v>0.6</v>
      </c>
      <c r="I784" s="225" t="s">
        <v>600</v>
      </c>
      <c r="J784" s="454"/>
      <c r="K784" s="455"/>
      <c r="L784" s="456">
        <v>0.25</v>
      </c>
      <c r="M784" s="612"/>
      <c r="O784" s="457"/>
      <c r="P784" s="455"/>
      <c r="Q784" s="456">
        <v>0.5</v>
      </c>
      <c r="R784" s="457"/>
      <c r="S784" s="455"/>
      <c r="T784" s="456">
        <v>0.75</v>
      </c>
      <c r="U784" s="457"/>
      <c r="V784" s="455"/>
      <c r="W784" s="458">
        <v>1</v>
      </c>
      <c r="X784" s="222">
        <f>SUM(J784:L784)*H784</f>
        <v>0.15</v>
      </c>
      <c r="Y784" s="223">
        <f>SUM(O784:Q784)*H784</f>
        <v>0.3</v>
      </c>
      <c r="Z784" s="223">
        <f>SUM(R784:T784)*H784</f>
        <v>0.44999999999999996</v>
      </c>
      <c r="AA784" s="223">
        <f>SUM(U784:W784)*H784</f>
        <v>0.6</v>
      </c>
      <c r="AB784" s="224">
        <f t="shared" si="37"/>
        <v>0.6</v>
      </c>
      <c r="AC784" s="1109" t="s">
        <v>388</v>
      </c>
      <c r="AD784" s="601" t="s">
        <v>565</v>
      </c>
      <c r="AE784" s="860">
        <v>105</v>
      </c>
    </row>
    <row r="785" spans="1:31" ht="24.95" customHeight="1" x14ac:dyDescent="0.2">
      <c r="A785" s="1157"/>
      <c r="B785" s="1160"/>
      <c r="C785" s="1136"/>
      <c r="D785" s="1165"/>
      <c r="E785" s="1165"/>
      <c r="F785" s="1136"/>
      <c r="G785" s="786"/>
      <c r="H785" s="787"/>
      <c r="I785" s="251" t="s">
        <v>601</v>
      </c>
      <c r="J785" s="474"/>
      <c r="K785" s="475"/>
      <c r="L785" s="476">
        <v>0.2</v>
      </c>
      <c r="M785" s="637"/>
      <c r="N785" s="629">
        <f>H784*L785</f>
        <v>0.12</v>
      </c>
      <c r="O785" s="477"/>
      <c r="P785" s="475"/>
      <c r="Q785" s="476"/>
      <c r="R785" s="477"/>
      <c r="S785" s="475"/>
      <c r="T785" s="476"/>
      <c r="U785" s="477"/>
      <c r="V785" s="475"/>
      <c r="W785" s="478"/>
      <c r="X785" s="252">
        <f>SUM(J785:L785)*H784</f>
        <v>0.12</v>
      </c>
      <c r="Y785" s="253">
        <f>SUM(O785:Q785)*H784</f>
        <v>0</v>
      </c>
      <c r="Z785" s="253">
        <f>SUM(R785:T785)*H784</f>
        <v>0</v>
      </c>
      <c r="AA785" s="253">
        <f>SUM(U785:W785)*H784</f>
        <v>0</v>
      </c>
      <c r="AB785" s="254">
        <f t="shared" si="37"/>
        <v>0.12</v>
      </c>
      <c r="AC785" s="1110"/>
      <c r="AD785" s="602" t="s">
        <v>565</v>
      </c>
      <c r="AE785" s="861"/>
    </row>
    <row r="786" spans="1:31" ht="24.95" customHeight="1" x14ac:dyDescent="0.2">
      <c r="A786" s="1157"/>
      <c r="B786" s="1160"/>
      <c r="C786" s="1136"/>
      <c r="D786" s="1165"/>
      <c r="E786" s="1165"/>
      <c r="F786" s="1136"/>
      <c r="G786" s="786" t="s">
        <v>941</v>
      </c>
      <c r="H786" s="787">
        <v>0.4</v>
      </c>
      <c r="I786" s="227" t="s">
        <v>600</v>
      </c>
      <c r="J786" s="464"/>
      <c r="K786" s="465"/>
      <c r="L786" s="466">
        <v>0.25</v>
      </c>
      <c r="M786" s="612"/>
      <c r="N786" s="612"/>
      <c r="O786" s="467"/>
      <c r="P786" s="465"/>
      <c r="Q786" s="466">
        <v>0.5</v>
      </c>
      <c r="R786" s="467"/>
      <c r="S786" s="465"/>
      <c r="T786" s="466">
        <v>0.75</v>
      </c>
      <c r="U786" s="467"/>
      <c r="V786" s="465"/>
      <c r="W786" s="468">
        <v>1</v>
      </c>
      <c r="X786" s="219">
        <f>SUM(J786:L786)*H786</f>
        <v>0.1</v>
      </c>
      <c r="Y786" s="220">
        <f>SUM(O786:Q786)*H786</f>
        <v>0.2</v>
      </c>
      <c r="Z786" s="220">
        <f>SUM(R786:T786)*H786</f>
        <v>0.30000000000000004</v>
      </c>
      <c r="AA786" s="220">
        <f>SUM(U786:W786)*H786</f>
        <v>0.4</v>
      </c>
      <c r="AB786" s="221">
        <f t="shared" si="37"/>
        <v>0.4</v>
      </c>
      <c r="AC786" s="1110"/>
      <c r="AD786" s="602" t="s">
        <v>565</v>
      </c>
      <c r="AE786" s="861"/>
    </row>
    <row r="787" spans="1:31" ht="24.95" customHeight="1" thickBot="1" x14ac:dyDescent="0.25">
      <c r="A787" s="1157"/>
      <c r="B787" s="1160"/>
      <c r="C787" s="1136"/>
      <c r="D787" s="1165"/>
      <c r="E787" s="1165"/>
      <c r="F787" s="1137"/>
      <c r="G787" s="1096"/>
      <c r="H787" s="1097"/>
      <c r="I787" s="255" t="s">
        <v>601</v>
      </c>
      <c r="J787" s="479"/>
      <c r="K787" s="480"/>
      <c r="L787" s="481">
        <v>0.25</v>
      </c>
      <c r="M787" s="619"/>
      <c r="N787" s="611">
        <f>H786*L787</f>
        <v>0.1</v>
      </c>
      <c r="O787" s="482"/>
      <c r="P787" s="480"/>
      <c r="Q787" s="481"/>
      <c r="R787" s="482"/>
      <c r="S787" s="480"/>
      <c r="T787" s="481"/>
      <c r="U787" s="482"/>
      <c r="V787" s="480"/>
      <c r="W787" s="483"/>
      <c r="X787" s="259">
        <f>SUM(J787:L787)*H786</f>
        <v>0.1</v>
      </c>
      <c r="Y787" s="260">
        <f>SUM(O787:Q787)*H786</f>
        <v>0</v>
      </c>
      <c r="Z787" s="260">
        <f>SUM(R787:T787)*H786</f>
        <v>0</v>
      </c>
      <c r="AA787" s="260">
        <f>SUM(U787:W787)*H786</f>
        <v>0</v>
      </c>
      <c r="AB787" s="261">
        <f t="shared" si="37"/>
        <v>0.1</v>
      </c>
      <c r="AC787" s="1111"/>
      <c r="AD787" s="602" t="s">
        <v>565</v>
      </c>
      <c r="AE787" s="861"/>
    </row>
    <row r="788" spans="1:31" ht="24.95" customHeight="1" x14ac:dyDescent="0.2">
      <c r="A788" s="1157"/>
      <c r="B788" s="1160"/>
      <c r="C788" s="1136"/>
      <c r="D788" s="1165"/>
      <c r="E788" s="1165"/>
      <c r="F788" s="1135" t="s">
        <v>387</v>
      </c>
      <c r="G788" s="1125" t="s">
        <v>949</v>
      </c>
      <c r="H788" s="1126">
        <v>0.6</v>
      </c>
      <c r="I788" s="225" t="s">
        <v>600</v>
      </c>
      <c r="J788" s="454"/>
      <c r="K788" s="455"/>
      <c r="L788" s="456">
        <v>0.25</v>
      </c>
      <c r="M788" s="610"/>
      <c r="N788" s="610"/>
      <c r="O788" s="457"/>
      <c r="P788" s="455"/>
      <c r="Q788" s="456">
        <v>0.5</v>
      </c>
      <c r="R788" s="457"/>
      <c r="S788" s="455"/>
      <c r="T788" s="456">
        <v>0.75</v>
      </c>
      <c r="U788" s="457"/>
      <c r="V788" s="455"/>
      <c r="W788" s="458">
        <v>1</v>
      </c>
      <c r="X788" s="222">
        <f>SUM(J788:L788)*H788</f>
        <v>0.15</v>
      </c>
      <c r="Y788" s="223">
        <f>SUM(O788:Q788)*H788</f>
        <v>0.3</v>
      </c>
      <c r="Z788" s="223">
        <f>SUM(R788:T788)*H788</f>
        <v>0.44999999999999996</v>
      </c>
      <c r="AA788" s="223">
        <f>SUM(U788:W788)*H788</f>
        <v>0.6</v>
      </c>
      <c r="AB788" s="224">
        <f>MAX(X788:AA788)</f>
        <v>0.6</v>
      </c>
      <c r="AC788" s="1109" t="s">
        <v>388</v>
      </c>
      <c r="AD788" s="602" t="s">
        <v>565</v>
      </c>
      <c r="AE788" s="861"/>
    </row>
    <row r="789" spans="1:31" ht="24.95" customHeight="1" x14ac:dyDescent="0.2">
      <c r="A789" s="1157"/>
      <c r="B789" s="1160"/>
      <c r="C789" s="1136"/>
      <c r="D789" s="1165"/>
      <c r="E789" s="1165"/>
      <c r="F789" s="1136"/>
      <c r="G789" s="786"/>
      <c r="H789" s="787"/>
      <c r="I789" s="251" t="s">
        <v>601</v>
      </c>
      <c r="J789" s="474"/>
      <c r="K789" s="475"/>
      <c r="L789" s="476">
        <v>0.25</v>
      </c>
      <c r="M789" s="611"/>
      <c r="N789" s="611">
        <f>H788*L789</f>
        <v>0.15</v>
      </c>
      <c r="O789" s="477"/>
      <c r="P789" s="475"/>
      <c r="Q789" s="476"/>
      <c r="R789" s="477"/>
      <c r="S789" s="475"/>
      <c r="T789" s="476"/>
      <c r="U789" s="477"/>
      <c r="V789" s="475"/>
      <c r="W789" s="478"/>
      <c r="X789" s="252">
        <f>SUM(J789:L789)*H788</f>
        <v>0.15</v>
      </c>
      <c r="Y789" s="253">
        <f>SUM(O789:Q789)*H788</f>
        <v>0</v>
      </c>
      <c r="Z789" s="253">
        <f>SUM(R789:T789)*H788</f>
        <v>0</v>
      </c>
      <c r="AA789" s="253">
        <f>SUM(U789:W789)*H788</f>
        <v>0</v>
      </c>
      <c r="AB789" s="254">
        <f>MAX(X789:AA789)</f>
        <v>0.15</v>
      </c>
      <c r="AC789" s="1110"/>
      <c r="AD789" s="602" t="s">
        <v>565</v>
      </c>
      <c r="AE789" s="861"/>
    </row>
    <row r="790" spans="1:31" ht="24.95" customHeight="1" x14ac:dyDescent="0.2">
      <c r="A790" s="1157"/>
      <c r="B790" s="1160"/>
      <c r="C790" s="1136"/>
      <c r="D790" s="1165"/>
      <c r="E790" s="1165"/>
      <c r="F790" s="1136"/>
      <c r="G790" s="786" t="s">
        <v>941</v>
      </c>
      <c r="H790" s="787">
        <v>0.4</v>
      </c>
      <c r="I790" s="227" t="s">
        <v>600</v>
      </c>
      <c r="J790" s="464"/>
      <c r="K790" s="465"/>
      <c r="L790" s="466">
        <v>0.25</v>
      </c>
      <c r="M790" s="613"/>
      <c r="N790" s="613"/>
      <c r="O790" s="467"/>
      <c r="P790" s="465"/>
      <c r="Q790" s="466">
        <v>0.5</v>
      </c>
      <c r="R790" s="467"/>
      <c r="S790" s="465"/>
      <c r="T790" s="466">
        <v>0.75</v>
      </c>
      <c r="U790" s="467"/>
      <c r="V790" s="465"/>
      <c r="W790" s="468">
        <v>1</v>
      </c>
      <c r="X790" s="219">
        <f>SUM(J790:L790)*H790</f>
        <v>0.1</v>
      </c>
      <c r="Y790" s="220">
        <f>SUM(O790:Q790)*H790</f>
        <v>0.2</v>
      </c>
      <c r="Z790" s="220">
        <f>SUM(R790:T790)*H790</f>
        <v>0.30000000000000004</v>
      </c>
      <c r="AA790" s="220">
        <f>SUM(U790:W790)*H790</f>
        <v>0.4</v>
      </c>
      <c r="AB790" s="221">
        <f>MAX(X790:AA790)</f>
        <v>0.4</v>
      </c>
      <c r="AC790" s="1110"/>
      <c r="AD790" s="602" t="s">
        <v>565</v>
      </c>
      <c r="AE790" s="861"/>
    </row>
    <row r="791" spans="1:31" ht="24.95" customHeight="1" thickBot="1" x14ac:dyDescent="0.25">
      <c r="A791" s="1157"/>
      <c r="B791" s="1160"/>
      <c r="C791" s="1136"/>
      <c r="D791" s="1165"/>
      <c r="E791" s="1165"/>
      <c r="F791" s="1137"/>
      <c r="G791" s="1096"/>
      <c r="H791" s="1097"/>
      <c r="I791" s="255" t="s">
        <v>601</v>
      </c>
      <c r="J791" s="479"/>
      <c r="K791" s="480"/>
      <c r="L791" s="481">
        <v>0</v>
      </c>
      <c r="M791" s="619"/>
      <c r="N791" s="611">
        <f>H790*L791</f>
        <v>0</v>
      </c>
      <c r="O791" s="482"/>
      <c r="P791" s="480"/>
      <c r="Q791" s="481"/>
      <c r="R791" s="482"/>
      <c r="S791" s="480"/>
      <c r="T791" s="481"/>
      <c r="U791" s="482"/>
      <c r="V791" s="480"/>
      <c r="W791" s="483"/>
      <c r="X791" s="259">
        <f>SUM(J791:L791)*H790</f>
        <v>0</v>
      </c>
      <c r="Y791" s="260">
        <f>SUM(O791:Q791)*H790</f>
        <v>0</v>
      </c>
      <c r="Z791" s="260">
        <f>SUM(R791:T791)*H790</f>
        <v>0</v>
      </c>
      <c r="AA791" s="260">
        <f>SUM(U791:W791)*H790</f>
        <v>0</v>
      </c>
      <c r="AB791" s="261">
        <f>MAX(X791:AA791)</f>
        <v>0</v>
      </c>
      <c r="AC791" s="1111"/>
      <c r="AD791" s="602" t="s">
        <v>565</v>
      </c>
      <c r="AE791" s="861"/>
    </row>
    <row r="792" spans="1:31" ht="24.95" customHeight="1" x14ac:dyDescent="0.2">
      <c r="A792" s="1157"/>
      <c r="B792" s="1160"/>
      <c r="C792" s="1136"/>
      <c r="D792" s="1165"/>
      <c r="E792" s="1165"/>
      <c r="F792" s="1135" t="s">
        <v>387</v>
      </c>
      <c r="G792" s="1125" t="s">
        <v>950</v>
      </c>
      <c r="H792" s="1126">
        <v>0.6</v>
      </c>
      <c r="I792" s="225" t="s">
        <v>600</v>
      </c>
      <c r="J792" s="454"/>
      <c r="K792" s="455"/>
      <c r="L792" s="456">
        <v>0.25</v>
      </c>
      <c r="M792" s="610"/>
      <c r="N792" s="610"/>
      <c r="O792" s="457"/>
      <c r="P792" s="455"/>
      <c r="Q792" s="456">
        <v>0.5</v>
      </c>
      <c r="R792" s="457"/>
      <c r="S792" s="455"/>
      <c r="T792" s="456">
        <v>0.75</v>
      </c>
      <c r="U792" s="457"/>
      <c r="V792" s="455"/>
      <c r="W792" s="458">
        <v>1</v>
      </c>
      <c r="X792" s="222">
        <f>SUM(J792:L792)*H792</f>
        <v>0.15</v>
      </c>
      <c r="Y792" s="223">
        <f>SUM(O792:Q792)*H792</f>
        <v>0.3</v>
      </c>
      <c r="Z792" s="223">
        <f>SUM(R792:T792)*H792</f>
        <v>0.44999999999999996</v>
      </c>
      <c r="AA792" s="223">
        <f>SUM(U792:W792)*H792</f>
        <v>0.6</v>
      </c>
      <c r="AB792" s="224">
        <f t="shared" ref="AB792:AB799" si="38">MAX(X792:AA792)</f>
        <v>0.6</v>
      </c>
      <c r="AC792" s="1109" t="s">
        <v>388</v>
      </c>
      <c r="AD792" s="602" t="s">
        <v>565</v>
      </c>
      <c r="AE792" s="861"/>
    </row>
    <row r="793" spans="1:31" ht="24.95" customHeight="1" x14ac:dyDescent="0.2">
      <c r="A793" s="1157"/>
      <c r="B793" s="1160"/>
      <c r="C793" s="1136"/>
      <c r="D793" s="1165"/>
      <c r="E793" s="1165"/>
      <c r="F793" s="1136"/>
      <c r="G793" s="786"/>
      <c r="H793" s="787"/>
      <c r="I793" s="251" t="s">
        <v>601</v>
      </c>
      <c r="J793" s="474"/>
      <c r="K793" s="475"/>
      <c r="L793" s="476">
        <v>0.16700000000000001</v>
      </c>
      <c r="M793" s="611"/>
      <c r="N793" s="611">
        <f>H792*L793</f>
        <v>0.1002</v>
      </c>
      <c r="O793" s="477"/>
      <c r="P793" s="475"/>
      <c r="Q793" s="476"/>
      <c r="R793" s="477"/>
      <c r="S793" s="475"/>
      <c r="T793" s="476"/>
      <c r="U793" s="477"/>
      <c r="V793" s="475"/>
      <c r="W793" s="478"/>
      <c r="X793" s="252">
        <f>SUM(J793:L793)*H792</f>
        <v>0.1002</v>
      </c>
      <c r="Y793" s="253">
        <f>SUM(O793:Q793)*H792</f>
        <v>0</v>
      </c>
      <c r="Z793" s="253">
        <f>SUM(R793:T793)*H792</f>
        <v>0</v>
      </c>
      <c r="AA793" s="253">
        <f>SUM(U793:W793)*H792</f>
        <v>0</v>
      </c>
      <c r="AB793" s="254">
        <f t="shared" si="38"/>
        <v>0.1002</v>
      </c>
      <c r="AC793" s="1110"/>
      <c r="AD793" s="602" t="s">
        <v>565</v>
      </c>
      <c r="AE793" s="861"/>
    </row>
    <row r="794" spans="1:31" ht="24.95" customHeight="1" x14ac:dyDescent="0.2">
      <c r="A794" s="1157"/>
      <c r="B794" s="1160"/>
      <c r="C794" s="1136"/>
      <c r="D794" s="1165"/>
      <c r="E794" s="1165"/>
      <c r="F794" s="1136"/>
      <c r="G794" s="786" t="s">
        <v>941</v>
      </c>
      <c r="H794" s="787">
        <v>0.4</v>
      </c>
      <c r="I794" s="227" t="s">
        <v>600</v>
      </c>
      <c r="J794" s="464"/>
      <c r="K794" s="465"/>
      <c r="L794" s="466">
        <v>0.25</v>
      </c>
      <c r="M794" s="613"/>
      <c r="N794" s="613"/>
      <c r="O794" s="467"/>
      <c r="P794" s="465"/>
      <c r="Q794" s="466">
        <v>0.5</v>
      </c>
      <c r="R794" s="467"/>
      <c r="S794" s="465"/>
      <c r="T794" s="466">
        <v>0.75</v>
      </c>
      <c r="U794" s="467"/>
      <c r="V794" s="465"/>
      <c r="W794" s="468">
        <v>1</v>
      </c>
      <c r="X794" s="219">
        <f>SUM(J794:L794)*H794</f>
        <v>0.1</v>
      </c>
      <c r="Y794" s="220">
        <f>SUM(O794:Q794)*H794</f>
        <v>0.2</v>
      </c>
      <c r="Z794" s="220">
        <f>SUM(R794:T794)*H794</f>
        <v>0.30000000000000004</v>
      </c>
      <c r="AA794" s="220">
        <f>SUM(U794:W794)*H794</f>
        <v>0.4</v>
      </c>
      <c r="AB794" s="221">
        <f t="shared" si="38"/>
        <v>0.4</v>
      </c>
      <c r="AC794" s="1110"/>
      <c r="AD794" s="602" t="s">
        <v>565</v>
      </c>
      <c r="AE794" s="861"/>
    </row>
    <row r="795" spans="1:31" ht="24.95" customHeight="1" thickBot="1" x14ac:dyDescent="0.25">
      <c r="A795" s="1157"/>
      <c r="B795" s="1160"/>
      <c r="C795" s="1136"/>
      <c r="D795" s="1165"/>
      <c r="E795" s="1165"/>
      <c r="F795" s="1137"/>
      <c r="G795" s="1096"/>
      <c r="H795" s="1097"/>
      <c r="I795" s="255" t="s">
        <v>601</v>
      </c>
      <c r="J795" s="479"/>
      <c r="K795" s="480"/>
      <c r="L795" s="481">
        <v>0.16700000000000001</v>
      </c>
      <c r="M795" s="619"/>
      <c r="N795" s="611">
        <f>H794*L795</f>
        <v>6.6800000000000012E-2</v>
      </c>
      <c r="O795" s="482"/>
      <c r="P795" s="480"/>
      <c r="Q795" s="481"/>
      <c r="R795" s="482"/>
      <c r="S795" s="480"/>
      <c r="T795" s="481"/>
      <c r="U795" s="482"/>
      <c r="V795" s="480"/>
      <c r="W795" s="483"/>
      <c r="X795" s="259">
        <f>SUM(J795:L795)*H794</f>
        <v>6.6800000000000012E-2</v>
      </c>
      <c r="Y795" s="260">
        <f>SUM(O795:Q795)*H794</f>
        <v>0</v>
      </c>
      <c r="Z795" s="260">
        <f>SUM(R795:T795)*H794</f>
        <v>0</v>
      </c>
      <c r="AA795" s="260">
        <f>SUM(U795:W795)*H794</f>
        <v>0</v>
      </c>
      <c r="AB795" s="261">
        <f t="shared" si="38"/>
        <v>6.6800000000000012E-2</v>
      </c>
      <c r="AC795" s="1111"/>
      <c r="AD795" s="602" t="s">
        <v>565</v>
      </c>
      <c r="AE795" s="861"/>
    </row>
    <row r="796" spans="1:31" ht="24.95" customHeight="1" x14ac:dyDescent="0.2">
      <c r="A796" s="1157"/>
      <c r="B796" s="1160"/>
      <c r="C796" s="1136"/>
      <c r="D796" s="1165"/>
      <c r="E796" s="1165"/>
      <c r="F796" s="1135" t="s">
        <v>387</v>
      </c>
      <c r="G796" s="1125" t="s">
        <v>947</v>
      </c>
      <c r="H796" s="1126">
        <v>0.6</v>
      </c>
      <c r="I796" s="225" t="s">
        <v>600</v>
      </c>
      <c r="J796" s="454"/>
      <c r="K796" s="455"/>
      <c r="L796" s="456">
        <v>0.25</v>
      </c>
      <c r="M796" s="610"/>
      <c r="N796" s="610"/>
      <c r="O796" s="457"/>
      <c r="P796" s="455"/>
      <c r="Q796" s="456">
        <v>0.5</v>
      </c>
      <c r="R796" s="457"/>
      <c r="S796" s="455"/>
      <c r="T796" s="456">
        <v>0.75</v>
      </c>
      <c r="U796" s="457"/>
      <c r="V796" s="455"/>
      <c r="W796" s="458">
        <v>1</v>
      </c>
      <c r="X796" s="222">
        <f>SUM(J796:L796)*H796</f>
        <v>0.15</v>
      </c>
      <c r="Y796" s="223">
        <f>SUM(O796:Q796)*H796</f>
        <v>0.3</v>
      </c>
      <c r="Z796" s="223">
        <f>SUM(R796:T796)*H796</f>
        <v>0.44999999999999996</v>
      </c>
      <c r="AA796" s="223">
        <f>SUM(U796:W796)*H796</f>
        <v>0.6</v>
      </c>
      <c r="AB796" s="224">
        <f t="shared" si="38"/>
        <v>0.6</v>
      </c>
      <c r="AC796" s="1109" t="s">
        <v>388</v>
      </c>
      <c r="AD796" s="602" t="s">
        <v>565</v>
      </c>
      <c r="AE796" s="861"/>
    </row>
    <row r="797" spans="1:31" ht="24.95" customHeight="1" x14ac:dyDescent="0.2">
      <c r="A797" s="1157"/>
      <c r="B797" s="1160"/>
      <c r="C797" s="1136"/>
      <c r="D797" s="1165"/>
      <c r="E797" s="1165"/>
      <c r="F797" s="1136"/>
      <c r="G797" s="786"/>
      <c r="H797" s="787"/>
      <c r="I797" s="251" t="s">
        <v>601</v>
      </c>
      <c r="J797" s="474"/>
      <c r="K797" s="475"/>
      <c r="L797" s="476">
        <v>0.25</v>
      </c>
      <c r="M797" s="611"/>
      <c r="N797" s="611">
        <f>H796*L797</f>
        <v>0.15</v>
      </c>
      <c r="O797" s="477"/>
      <c r="P797" s="475"/>
      <c r="Q797" s="476"/>
      <c r="R797" s="477"/>
      <c r="S797" s="475"/>
      <c r="T797" s="476"/>
      <c r="U797" s="477"/>
      <c r="V797" s="475"/>
      <c r="W797" s="478"/>
      <c r="X797" s="252">
        <f>SUM(J797:L797)*H796</f>
        <v>0.15</v>
      </c>
      <c r="Y797" s="253">
        <f>SUM(O797:Q797)*H796</f>
        <v>0</v>
      </c>
      <c r="Z797" s="253">
        <f>SUM(R797:T797)*H796</f>
        <v>0</v>
      </c>
      <c r="AA797" s="253">
        <f>SUM(U797:W797)*H796</f>
        <v>0</v>
      </c>
      <c r="AB797" s="254">
        <f t="shared" si="38"/>
        <v>0.15</v>
      </c>
      <c r="AC797" s="1110"/>
      <c r="AD797" s="602" t="s">
        <v>565</v>
      </c>
      <c r="AE797" s="861"/>
    </row>
    <row r="798" spans="1:31" ht="24.95" customHeight="1" x14ac:dyDescent="0.2">
      <c r="A798" s="1157"/>
      <c r="B798" s="1160"/>
      <c r="C798" s="1136"/>
      <c r="D798" s="1165"/>
      <c r="E798" s="1165"/>
      <c r="F798" s="1136"/>
      <c r="G798" s="786" t="s">
        <v>941</v>
      </c>
      <c r="H798" s="787">
        <v>0.4</v>
      </c>
      <c r="I798" s="227" t="s">
        <v>600</v>
      </c>
      <c r="J798" s="464"/>
      <c r="K798" s="465"/>
      <c r="L798" s="466">
        <v>0.25</v>
      </c>
      <c r="M798" s="613"/>
      <c r="N798" s="613"/>
      <c r="O798" s="467"/>
      <c r="P798" s="465"/>
      <c r="Q798" s="466">
        <v>0.5</v>
      </c>
      <c r="R798" s="467"/>
      <c r="S798" s="465"/>
      <c r="T798" s="466">
        <v>0.75</v>
      </c>
      <c r="U798" s="467"/>
      <c r="V798" s="465"/>
      <c r="W798" s="468">
        <v>1</v>
      </c>
      <c r="X798" s="219">
        <f>SUM(J798:L798)*H798</f>
        <v>0.1</v>
      </c>
      <c r="Y798" s="220">
        <f>SUM(O798:Q798)*H798</f>
        <v>0.2</v>
      </c>
      <c r="Z798" s="220">
        <f>SUM(R798:T798)*H798</f>
        <v>0.30000000000000004</v>
      </c>
      <c r="AA798" s="220">
        <f>SUM(U798:W798)*H798</f>
        <v>0.4</v>
      </c>
      <c r="AB798" s="221">
        <f t="shared" si="38"/>
        <v>0.4</v>
      </c>
      <c r="AC798" s="1110"/>
      <c r="AD798" s="602" t="s">
        <v>565</v>
      </c>
      <c r="AE798" s="861"/>
    </row>
    <row r="799" spans="1:31" ht="24.95" customHeight="1" thickBot="1" x14ac:dyDescent="0.25">
      <c r="A799" s="1157"/>
      <c r="B799" s="1160"/>
      <c r="C799" s="1136"/>
      <c r="D799" s="1165"/>
      <c r="E799" s="1165"/>
      <c r="F799" s="1137"/>
      <c r="G799" s="1096"/>
      <c r="H799" s="1097"/>
      <c r="I799" s="255" t="s">
        <v>601</v>
      </c>
      <c r="J799" s="479"/>
      <c r="K799" s="480"/>
      <c r="L799" s="486">
        <f>(2/12)</f>
        <v>0.16666666666666666</v>
      </c>
      <c r="M799" s="630"/>
      <c r="N799" s="611">
        <f>H798*L799</f>
        <v>6.6666666666666666E-2</v>
      </c>
      <c r="O799" s="482"/>
      <c r="P799" s="480"/>
      <c r="Q799" s="481"/>
      <c r="R799" s="482"/>
      <c r="S799" s="480"/>
      <c r="T799" s="481"/>
      <c r="U799" s="482"/>
      <c r="V799" s="480"/>
      <c r="W799" s="483"/>
      <c r="X799" s="259">
        <f>SUM(J799:L799)*H798</f>
        <v>6.6666666666666666E-2</v>
      </c>
      <c r="Y799" s="260">
        <f>SUM(O799:Q799)*H798</f>
        <v>0</v>
      </c>
      <c r="Z799" s="260">
        <f>SUM(R799:T799)*H798</f>
        <v>0</v>
      </c>
      <c r="AA799" s="260">
        <f>SUM(U799:W799)*H798</f>
        <v>0</v>
      </c>
      <c r="AB799" s="261">
        <f t="shared" si="38"/>
        <v>6.6666666666666666E-2</v>
      </c>
      <c r="AC799" s="1111"/>
      <c r="AD799" s="602" t="s">
        <v>565</v>
      </c>
      <c r="AE799" s="861"/>
    </row>
    <row r="800" spans="1:31" ht="24.95" customHeight="1" x14ac:dyDescent="0.2">
      <c r="A800" s="1157"/>
      <c r="B800" s="1160"/>
      <c r="C800" s="1136"/>
      <c r="D800" s="1165"/>
      <c r="E800" s="1165"/>
      <c r="F800" s="1135" t="s">
        <v>387</v>
      </c>
      <c r="G800" s="1125" t="s">
        <v>951</v>
      </c>
      <c r="H800" s="1126">
        <v>0.6</v>
      </c>
      <c r="I800" s="225" t="s">
        <v>600</v>
      </c>
      <c r="J800" s="454"/>
      <c r="K800" s="455"/>
      <c r="L800" s="456">
        <v>0.25</v>
      </c>
      <c r="M800" s="610"/>
      <c r="N800" s="610"/>
      <c r="O800" s="457"/>
      <c r="P800" s="455"/>
      <c r="Q800" s="456">
        <v>0.5</v>
      </c>
      <c r="R800" s="457"/>
      <c r="S800" s="455"/>
      <c r="T800" s="456">
        <v>0.75</v>
      </c>
      <c r="U800" s="457"/>
      <c r="V800" s="455"/>
      <c r="W800" s="458">
        <v>1</v>
      </c>
      <c r="X800" s="222">
        <f>SUM(J800:L800)*H800</f>
        <v>0.15</v>
      </c>
      <c r="Y800" s="223">
        <f>SUM(O800:Q800)*H800</f>
        <v>0.3</v>
      </c>
      <c r="Z800" s="223">
        <f>SUM(R800:T800)*H800</f>
        <v>0.44999999999999996</v>
      </c>
      <c r="AA800" s="223">
        <f>SUM(U800:W800)*H800</f>
        <v>0.6</v>
      </c>
      <c r="AB800" s="224">
        <f t="shared" ref="AB800:AB807" si="39">MAX(X800:AA800)</f>
        <v>0.6</v>
      </c>
      <c r="AC800" s="1109" t="s">
        <v>388</v>
      </c>
      <c r="AD800" s="602" t="s">
        <v>565</v>
      </c>
      <c r="AE800" s="861"/>
    </row>
    <row r="801" spans="1:31" ht="24.95" customHeight="1" x14ac:dyDescent="0.2">
      <c r="A801" s="1157"/>
      <c r="B801" s="1160"/>
      <c r="C801" s="1136"/>
      <c r="D801" s="1165"/>
      <c r="E801" s="1165"/>
      <c r="F801" s="1136"/>
      <c r="G801" s="786"/>
      <c r="H801" s="787"/>
      <c r="I801" s="251" t="s">
        <v>601</v>
      </c>
      <c r="J801" s="509"/>
      <c r="K801" s="510"/>
      <c r="L801" s="511">
        <v>0.25</v>
      </c>
      <c r="M801" s="619"/>
      <c r="N801" s="611">
        <f>H800*L801</f>
        <v>0.15</v>
      </c>
      <c r="O801" s="512"/>
      <c r="P801" s="510"/>
      <c r="Q801" s="511"/>
      <c r="R801" s="512"/>
      <c r="S801" s="510"/>
      <c r="T801" s="511"/>
      <c r="U801" s="512"/>
      <c r="V801" s="510"/>
      <c r="W801" s="513"/>
      <c r="X801" s="252">
        <f>SUM(J801:L801)*H800</f>
        <v>0.15</v>
      </c>
      <c r="Y801" s="253">
        <f>SUM(O801:Q801)*H800</f>
        <v>0</v>
      </c>
      <c r="Z801" s="253">
        <f>SUM(R801:T801)*H800</f>
        <v>0</v>
      </c>
      <c r="AA801" s="253">
        <f>SUM(U801:W801)*H800</f>
        <v>0</v>
      </c>
      <c r="AB801" s="254">
        <f t="shared" si="39"/>
        <v>0.15</v>
      </c>
      <c r="AC801" s="1110"/>
      <c r="AD801" s="602" t="s">
        <v>565</v>
      </c>
      <c r="AE801" s="861"/>
    </row>
    <row r="802" spans="1:31" ht="24.95" customHeight="1" x14ac:dyDescent="0.2">
      <c r="A802" s="1157"/>
      <c r="B802" s="1160"/>
      <c r="C802" s="1136"/>
      <c r="D802" s="1165"/>
      <c r="E802" s="1165"/>
      <c r="F802" s="1136"/>
      <c r="G802" s="786" t="s">
        <v>941</v>
      </c>
      <c r="H802" s="787">
        <v>0.4</v>
      </c>
      <c r="I802" s="227" t="s">
        <v>600</v>
      </c>
      <c r="J802" s="464"/>
      <c r="K802" s="465"/>
      <c r="L802" s="466">
        <v>0.25</v>
      </c>
      <c r="M802" s="613"/>
      <c r="N802" s="613"/>
      <c r="O802" s="467"/>
      <c r="P802" s="465"/>
      <c r="Q802" s="466">
        <v>0.5</v>
      </c>
      <c r="R802" s="467"/>
      <c r="S802" s="465"/>
      <c r="T802" s="466">
        <v>0.75</v>
      </c>
      <c r="U802" s="467"/>
      <c r="V802" s="465"/>
      <c r="W802" s="468">
        <v>1</v>
      </c>
      <c r="X802" s="219">
        <f>SUM(J802:L802)*H802</f>
        <v>0.1</v>
      </c>
      <c r="Y802" s="220">
        <f>SUM(O802:Q802)*H802</f>
        <v>0.2</v>
      </c>
      <c r="Z802" s="220">
        <f>SUM(R802:T802)*H802</f>
        <v>0.30000000000000004</v>
      </c>
      <c r="AA802" s="220">
        <f>SUM(U802:W802)*H802</f>
        <v>0.4</v>
      </c>
      <c r="AB802" s="221">
        <f t="shared" si="39"/>
        <v>0.4</v>
      </c>
      <c r="AC802" s="1110"/>
      <c r="AD802" s="602" t="s">
        <v>565</v>
      </c>
      <c r="AE802" s="861"/>
    </row>
    <row r="803" spans="1:31" ht="24.95" customHeight="1" thickBot="1" x14ac:dyDescent="0.25">
      <c r="A803" s="1157"/>
      <c r="B803" s="1160"/>
      <c r="C803" s="1136"/>
      <c r="D803" s="1165"/>
      <c r="E803" s="1165"/>
      <c r="F803" s="1137"/>
      <c r="G803" s="1096"/>
      <c r="H803" s="1097"/>
      <c r="I803" s="255" t="s">
        <v>601</v>
      </c>
      <c r="J803" s="479"/>
      <c r="K803" s="480"/>
      <c r="L803" s="481">
        <v>0.25</v>
      </c>
      <c r="M803" s="619"/>
      <c r="N803" s="611">
        <f>H802*L803</f>
        <v>0.1</v>
      </c>
      <c r="O803" s="482"/>
      <c r="P803" s="480"/>
      <c r="Q803" s="481"/>
      <c r="R803" s="482"/>
      <c r="S803" s="480"/>
      <c r="T803" s="481"/>
      <c r="U803" s="482"/>
      <c r="V803" s="480"/>
      <c r="W803" s="483"/>
      <c r="X803" s="259">
        <f>SUM(J803:L803)*H802</f>
        <v>0.1</v>
      </c>
      <c r="Y803" s="260">
        <f>SUM(O803:Q803)*H802</f>
        <v>0</v>
      </c>
      <c r="Z803" s="260">
        <f>SUM(R803:T803)*H802</f>
        <v>0</v>
      </c>
      <c r="AA803" s="260">
        <f>SUM(U803:W803)*H802</f>
        <v>0</v>
      </c>
      <c r="AB803" s="261">
        <f t="shared" si="39"/>
        <v>0.1</v>
      </c>
      <c r="AC803" s="1111"/>
      <c r="AD803" s="602" t="s">
        <v>565</v>
      </c>
      <c r="AE803" s="861"/>
    </row>
    <row r="804" spans="1:31" ht="24.95" customHeight="1" x14ac:dyDescent="0.2">
      <c r="A804" s="1157"/>
      <c r="B804" s="1160"/>
      <c r="C804" s="1136"/>
      <c r="D804" s="1165"/>
      <c r="E804" s="1165"/>
      <c r="F804" s="1135" t="s">
        <v>387</v>
      </c>
      <c r="G804" s="1125" t="s">
        <v>952</v>
      </c>
      <c r="H804" s="1126">
        <v>0.6</v>
      </c>
      <c r="I804" s="225" t="s">
        <v>600</v>
      </c>
      <c r="J804" s="454"/>
      <c r="K804" s="455"/>
      <c r="L804" s="456">
        <v>0.25</v>
      </c>
      <c r="M804" s="610"/>
      <c r="N804" s="610"/>
      <c r="O804" s="457"/>
      <c r="P804" s="455"/>
      <c r="Q804" s="456">
        <v>0.5</v>
      </c>
      <c r="R804" s="457"/>
      <c r="S804" s="455"/>
      <c r="T804" s="456">
        <v>0.75</v>
      </c>
      <c r="U804" s="457"/>
      <c r="V804" s="455"/>
      <c r="W804" s="458">
        <v>1</v>
      </c>
      <c r="X804" s="222">
        <f>SUM(J804:L804)*H804</f>
        <v>0.15</v>
      </c>
      <c r="Y804" s="223">
        <f>SUM(O804:Q804)*H804</f>
        <v>0.3</v>
      </c>
      <c r="Z804" s="223">
        <f>SUM(R804:T804)*H804</f>
        <v>0.44999999999999996</v>
      </c>
      <c r="AA804" s="223">
        <f>SUM(U804:W804)*H804</f>
        <v>0.6</v>
      </c>
      <c r="AB804" s="224">
        <f t="shared" si="39"/>
        <v>0.6</v>
      </c>
      <c r="AC804" s="1109" t="s">
        <v>388</v>
      </c>
      <c r="AD804" s="602" t="s">
        <v>565</v>
      </c>
      <c r="AE804" s="861"/>
    </row>
    <row r="805" spans="1:31" ht="24.95" customHeight="1" x14ac:dyDescent="0.2">
      <c r="A805" s="1157"/>
      <c r="B805" s="1160"/>
      <c r="C805" s="1136"/>
      <c r="D805" s="1165"/>
      <c r="E805" s="1165"/>
      <c r="F805" s="1136"/>
      <c r="G805" s="786"/>
      <c r="H805" s="787"/>
      <c r="I805" s="251" t="s">
        <v>601</v>
      </c>
      <c r="J805" s="474"/>
      <c r="K805" s="475"/>
      <c r="L805" s="476">
        <v>0.25</v>
      </c>
      <c r="M805" s="611"/>
      <c r="N805" s="611">
        <f>H804*L805</f>
        <v>0.15</v>
      </c>
      <c r="O805" s="477"/>
      <c r="P805" s="475"/>
      <c r="Q805" s="476"/>
      <c r="R805" s="477"/>
      <c r="S805" s="475"/>
      <c r="T805" s="476"/>
      <c r="U805" s="477"/>
      <c r="V805" s="475"/>
      <c r="W805" s="478"/>
      <c r="X805" s="252">
        <f>SUM(J805:L805)*H804</f>
        <v>0.15</v>
      </c>
      <c r="Y805" s="253">
        <f>SUM(O805:Q805)*H804</f>
        <v>0</v>
      </c>
      <c r="Z805" s="253">
        <f>SUM(R805:T805)*H804</f>
        <v>0</v>
      </c>
      <c r="AA805" s="253">
        <f>SUM(U805:W805)*H804</f>
        <v>0</v>
      </c>
      <c r="AB805" s="254">
        <f t="shared" si="39"/>
        <v>0.15</v>
      </c>
      <c r="AC805" s="1110"/>
      <c r="AD805" s="602" t="s">
        <v>565</v>
      </c>
      <c r="AE805" s="861"/>
    </row>
    <row r="806" spans="1:31" ht="24.95" customHeight="1" x14ac:dyDescent="0.2">
      <c r="A806" s="1157"/>
      <c r="B806" s="1160"/>
      <c r="C806" s="1136"/>
      <c r="D806" s="1165"/>
      <c r="E806" s="1165"/>
      <c r="F806" s="1136"/>
      <c r="G806" s="786" t="s">
        <v>941</v>
      </c>
      <c r="H806" s="787">
        <v>0.4</v>
      </c>
      <c r="I806" s="227" t="s">
        <v>600</v>
      </c>
      <c r="J806" s="464"/>
      <c r="K806" s="465"/>
      <c r="L806" s="466">
        <v>0.25</v>
      </c>
      <c r="M806" s="613"/>
      <c r="N806" s="613"/>
      <c r="O806" s="467"/>
      <c r="P806" s="465"/>
      <c r="Q806" s="466">
        <v>0.5</v>
      </c>
      <c r="R806" s="467"/>
      <c r="S806" s="465"/>
      <c r="T806" s="466">
        <v>0.75</v>
      </c>
      <c r="U806" s="467"/>
      <c r="V806" s="465"/>
      <c r="W806" s="468">
        <v>1</v>
      </c>
      <c r="X806" s="219">
        <f>SUM(J806:L806)*H806</f>
        <v>0.1</v>
      </c>
      <c r="Y806" s="220">
        <f>SUM(O806:Q806)*H806</f>
        <v>0.2</v>
      </c>
      <c r="Z806" s="220">
        <f>SUM(R806:T806)*H806</f>
        <v>0.30000000000000004</v>
      </c>
      <c r="AA806" s="220">
        <f>SUM(U806:W806)*H806</f>
        <v>0.4</v>
      </c>
      <c r="AB806" s="221">
        <f t="shared" si="39"/>
        <v>0.4</v>
      </c>
      <c r="AC806" s="1110"/>
      <c r="AD806" s="602" t="s">
        <v>565</v>
      </c>
      <c r="AE806" s="861"/>
    </row>
    <row r="807" spans="1:31" ht="24.95" customHeight="1" thickBot="1" x14ac:dyDescent="0.25">
      <c r="A807" s="1158"/>
      <c r="B807" s="1161"/>
      <c r="C807" s="1137"/>
      <c r="D807" s="1166"/>
      <c r="E807" s="1166"/>
      <c r="F807" s="1137"/>
      <c r="G807" s="1096"/>
      <c r="H807" s="1097"/>
      <c r="I807" s="255" t="s">
        <v>601</v>
      </c>
      <c r="J807" s="479"/>
      <c r="K807" s="480"/>
      <c r="L807" s="481">
        <v>0.25</v>
      </c>
      <c r="M807" s="619"/>
      <c r="N807" s="611">
        <f>H806*L807</f>
        <v>0.1</v>
      </c>
      <c r="O807" s="482"/>
      <c r="P807" s="480"/>
      <c r="Q807" s="481"/>
      <c r="R807" s="482"/>
      <c r="S807" s="480"/>
      <c r="T807" s="481"/>
      <c r="U807" s="482"/>
      <c r="V807" s="480"/>
      <c r="W807" s="483"/>
      <c r="X807" s="259">
        <f>SUM(J807:L807)*H806</f>
        <v>0.1</v>
      </c>
      <c r="Y807" s="260">
        <f>SUM(O807:Q807)*H806</f>
        <v>0</v>
      </c>
      <c r="Z807" s="260">
        <f>SUM(R807:T807)*H806</f>
        <v>0</v>
      </c>
      <c r="AA807" s="260">
        <f>SUM(U807:W807)*H806</f>
        <v>0</v>
      </c>
      <c r="AB807" s="261">
        <f t="shared" si="39"/>
        <v>0.1</v>
      </c>
      <c r="AC807" s="1111"/>
      <c r="AD807" s="603" t="s">
        <v>565</v>
      </c>
      <c r="AE807" s="881"/>
    </row>
    <row r="808" spans="1:31" ht="14.25" customHeight="1" x14ac:dyDescent="0.2">
      <c r="A808" s="1140" t="s">
        <v>944</v>
      </c>
      <c r="B808" s="1141"/>
      <c r="C808" s="1141"/>
      <c r="D808" s="1141"/>
      <c r="E808" s="1141"/>
      <c r="F808" s="1141"/>
      <c r="G808" s="1141"/>
      <c r="H808" s="1142"/>
      <c r="I808" s="1153" t="s">
        <v>600</v>
      </c>
      <c r="J808" s="237">
        <f>+SUMIF($I$4:$I$807,"P",J$4:J$807)/($AE$784+10)</f>
        <v>0</v>
      </c>
      <c r="K808" s="238">
        <f>+SUMIF($I$4:$I$807,"P",K$4:K$807)/($AE$784+10)</f>
        <v>0</v>
      </c>
      <c r="L808" s="239">
        <f>+SUMIF($I$4:$I$807,"P",L$4:L$807)/($AE$784+10)</f>
        <v>0.77455304347826082</v>
      </c>
      <c r="M808" s="620"/>
      <c r="N808" s="620"/>
      <c r="O808" s="243">
        <f t="shared" ref="O808:AA808" si="40">+SUMIF($I$4:$I$807,"P",O$4:O$807)/($AE$784+10)</f>
        <v>1.3341739130434783E-2</v>
      </c>
      <c r="P808" s="238">
        <f t="shared" si="40"/>
        <v>0</v>
      </c>
      <c r="Q808" s="239">
        <f t="shared" si="40"/>
        <v>1.517839999999999</v>
      </c>
      <c r="R808" s="243">
        <f t="shared" si="40"/>
        <v>0</v>
      </c>
      <c r="S808" s="238">
        <f t="shared" si="40"/>
        <v>0</v>
      </c>
      <c r="T808" s="239">
        <f t="shared" si="40"/>
        <v>2.282354782608695</v>
      </c>
      <c r="U808" s="243">
        <f t="shared" si="40"/>
        <v>0</v>
      </c>
      <c r="V808" s="238">
        <f t="shared" si="40"/>
        <v>0</v>
      </c>
      <c r="W808" s="249">
        <f t="shared" si="40"/>
        <v>3.4086956521739129</v>
      </c>
      <c r="X808" s="1149">
        <f t="shared" si="40"/>
        <v>0.21171808695652172</v>
      </c>
      <c r="Y808" s="1138">
        <f t="shared" si="40"/>
        <v>0.43581765217391305</v>
      </c>
      <c r="Z808" s="1138">
        <f t="shared" si="40"/>
        <v>0.66164769565217396</v>
      </c>
      <c r="AA808" s="1138">
        <f t="shared" si="40"/>
        <v>0.97426086956521807</v>
      </c>
      <c r="AB808" s="1133">
        <f>+SUMIF($I$4:$I$807,"P",$AB$4:$AB$807)/($AE$784+10)</f>
        <v>0.97637417391304415</v>
      </c>
      <c r="AD808" s="212" t="s">
        <v>1017</v>
      </c>
    </row>
    <row r="809" spans="1:31" ht="15" customHeight="1" thickBot="1" x14ac:dyDescent="0.25">
      <c r="A809" s="1143"/>
      <c r="B809" s="1144"/>
      <c r="C809" s="1144"/>
      <c r="D809" s="1144"/>
      <c r="E809" s="1144"/>
      <c r="F809" s="1144"/>
      <c r="G809" s="1144"/>
      <c r="H809" s="1145"/>
      <c r="I809" s="1154"/>
      <c r="J809" s="240">
        <f>+J808</f>
        <v>0</v>
      </c>
      <c r="K809" s="241">
        <f>+J809+K808</f>
        <v>0</v>
      </c>
      <c r="L809" s="242">
        <f t="shared" ref="L809:W809" si="41">+K809+L808</f>
        <v>0.77455304347826082</v>
      </c>
      <c r="M809" s="621"/>
      <c r="N809" s="621"/>
      <c r="O809" s="244">
        <f>+L809+O808</f>
        <v>0.78789478260869561</v>
      </c>
      <c r="P809" s="241">
        <f t="shared" si="41"/>
        <v>0.78789478260869561</v>
      </c>
      <c r="Q809" s="242">
        <f t="shared" si="41"/>
        <v>2.3057347826086945</v>
      </c>
      <c r="R809" s="244">
        <f t="shared" si="41"/>
        <v>2.3057347826086945</v>
      </c>
      <c r="S809" s="241">
        <f t="shared" si="41"/>
        <v>2.3057347826086945</v>
      </c>
      <c r="T809" s="242">
        <f t="shared" si="41"/>
        <v>4.5880895652173894</v>
      </c>
      <c r="U809" s="244">
        <f t="shared" si="41"/>
        <v>4.5880895652173894</v>
      </c>
      <c r="V809" s="241">
        <f t="shared" si="41"/>
        <v>4.5880895652173894</v>
      </c>
      <c r="W809" s="250">
        <f t="shared" si="41"/>
        <v>7.9967852173913023</v>
      </c>
      <c r="X809" s="1150"/>
      <c r="Y809" s="1139"/>
      <c r="Z809" s="1139"/>
      <c r="AA809" s="1139"/>
      <c r="AB809" s="1134"/>
      <c r="AD809" s="212" t="s">
        <v>1017</v>
      </c>
    </row>
    <row r="810" spans="1:31" ht="15" customHeight="1" thickBot="1" x14ac:dyDescent="0.25">
      <c r="A810" s="1146"/>
      <c r="B810" s="1147"/>
      <c r="C810" s="1147"/>
      <c r="D810" s="1147"/>
      <c r="E810" s="1147"/>
      <c r="F810" s="1147"/>
      <c r="G810" s="1147"/>
      <c r="H810" s="1148"/>
      <c r="I810" s="1155" t="s">
        <v>601</v>
      </c>
      <c r="J810" s="237">
        <f>+SUMIF($I$4:$I$807,"E",J4:J807)/$H$811</f>
        <v>0</v>
      </c>
      <c r="K810" s="238">
        <f>+SUMIF($I$4:$I$807,"E",K4:K807)/$H$811</f>
        <v>0</v>
      </c>
      <c r="L810" s="239">
        <f>+SUMIF($I$4:$I$807,"E",L4:L807)/$H$811</f>
        <v>0.70703555555555586</v>
      </c>
      <c r="M810" s="620"/>
      <c r="N810" s="620"/>
      <c r="O810" s="243">
        <f t="shared" ref="O810:W810" si="42">+SUMIF($I$4:$I$807,"E",O4:O807)/$H$811</f>
        <v>0</v>
      </c>
      <c r="P810" s="238">
        <f t="shared" si="42"/>
        <v>0</v>
      </c>
      <c r="Q810" s="239">
        <f t="shared" si="42"/>
        <v>8.3333333333333332E-3</v>
      </c>
      <c r="R810" s="243">
        <f t="shared" si="42"/>
        <v>0</v>
      </c>
      <c r="S810" s="238">
        <f t="shared" si="42"/>
        <v>0</v>
      </c>
      <c r="T810" s="239">
        <f t="shared" si="42"/>
        <v>8.3333333333333332E-3</v>
      </c>
      <c r="U810" s="243">
        <f t="shared" si="42"/>
        <v>0</v>
      </c>
      <c r="V810" s="238">
        <f t="shared" si="42"/>
        <v>0</v>
      </c>
      <c r="W810" s="249">
        <f t="shared" si="42"/>
        <v>8.3333333333333332E-3</v>
      </c>
      <c r="X810" s="1149">
        <f>+SUMIF($I$4:$I$807,"E",X4:X807)/($AE$784+10)</f>
        <v>0.20201518840579707</v>
      </c>
      <c r="Y810" s="1138"/>
      <c r="Z810" s="1138"/>
      <c r="AA810" s="1138"/>
      <c r="AB810" s="1133">
        <f>+SUMIF($I$4:$I$807,"E",$AB$4:$AB$807)/($AE$784+10)</f>
        <v>0.2063630144927536</v>
      </c>
      <c r="AD810" s="212" t="s">
        <v>1017</v>
      </c>
    </row>
    <row r="811" spans="1:31" ht="15" customHeight="1" thickBot="1" x14ac:dyDescent="0.25">
      <c r="A811" s="1151" t="s">
        <v>945</v>
      </c>
      <c r="B811" s="1152"/>
      <c r="C811" s="1152"/>
      <c r="D811" s="1152"/>
      <c r="E811" s="1152"/>
      <c r="F811" s="1152"/>
      <c r="G811" s="1152"/>
      <c r="H811" s="228">
        <f>+COUNTA($F$4:$F$807)+10</f>
        <v>120</v>
      </c>
      <c r="I811" s="1156"/>
      <c r="J811" s="240">
        <f>+J810</f>
        <v>0</v>
      </c>
      <c r="K811" s="241">
        <f>+J811+K810</f>
        <v>0</v>
      </c>
      <c r="L811" s="242">
        <f t="shared" ref="L811:W811" si="43">+K811+L810</f>
        <v>0.70703555555555586</v>
      </c>
      <c r="M811" s="621"/>
      <c r="N811" s="621"/>
      <c r="O811" s="244">
        <f>+L811+O810</f>
        <v>0.70703555555555586</v>
      </c>
      <c r="P811" s="241">
        <f t="shared" si="43"/>
        <v>0.70703555555555586</v>
      </c>
      <c r="Q811" s="242">
        <f t="shared" si="43"/>
        <v>0.71536888888888917</v>
      </c>
      <c r="R811" s="244">
        <f t="shared" si="43"/>
        <v>0.71536888888888917</v>
      </c>
      <c r="S811" s="241">
        <f t="shared" si="43"/>
        <v>0.71536888888888917</v>
      </c>
      <c r="T811" s="242">
        <f t="shared" si="43"/>
        <v>0.72370222222222247</v>
      </c>
      <c r="U811" s="244">
        <f t="shared" si="43"/>
        <v>0.72370222222222247</v>
      </c>
      <c r="V811" s="241">
        <f t="shared" si="43"/>
        <v>0.72370222222222247</v>
      </c>
      <c r="W811" s="250">
        <f t="shared" si="43"/>
        <v>0.73203555555555577</v>
      </c>
      <c r="X811" s="1150"/>
      <c r="Y811" s="1139"/>
      <c r="Z811" s="1139"/>
      <c r="AA811" s="1139"/>
      <c r="AB811" s="1134"/>
      <c r="AD811" s="212" t="s">
        <v>1017</v>
      </c>
    </row>
    <row r="812" spans="1:31" x14ac:dyDescent="0.2">
      <c r="X812" s="656">
        <f>+X810/X808</f>
        <v>0.95417066774877279</v>
      </c>
      <c r="Y812" s="206">
        <f t="shared" ref="Y812:AA812" si="44">+Y810/Y808</f>
        <v>0</v>
      </c>
      <c r="Z812" s="206">
        <f t="shared" si="44"/>
        <v>0</v>
      </c>
      <c r="AA812" s="206">
        <f t="shared" si="44"/>
        <v>0</v>
      </c>
    </row>
    <row r="814" spans="1:31" x14ac:dyDescent="0.2">
      <c r="H814" s="517"/>
    </row>
    <row r="816" spans="1:31" x14ac:dyDescent="0.2">
      <c r="H816" s="517"/>
    </row>
    <row r="817" spans="4:8" x14ac:dyDescent="0.2">
      <c r="D817" s="206">
        <v>100</v>
      </c>
      <c r="H817" s="517"/>
    </row>
    <row r="818" spans="4:8" x14ac:dyDescent="0.2">
      <c r="D818" s="206">
        <v>34.5</v>
      </c>
    </row>
    <row r="819" spans="4:8" x14ac:dyDescent="0.2">
      <c r="D819" s="206">
        <v>15.95</v>
      </c>
      <c r="H819" s="518"/>
    </row>
    <row r="820" spans="4:8" x14ac:dyDescent="0.2">
      <c r="D820" s="206">
        <v>20.2</v>
      </c>
      <c r="H820" s="516"/>
    </row>
  </sheetData>
  <autoFilter ref="A3:AE811"/>
  <mergeCells count="1408">
    <mergeCell ref="G806:G807"/>
    <mergeCell ref="H806:H807"/>
    <mergeCell ref="AE784:AE807"/>
    <mergeCell ref="AC800:AC803"/>
    <mergeCell ref="G802:G803"/>
    <mergeCell ref="H802:H803"/>
    <mergeCell ref="H784:H785"/>
    <mergeCell ref="G782:G783"/>
    <mergeCell ref="H782:H783"/>
    <mergeCell ref="H706:H707"/>
    <mergeCell ref="H708:H709"/>
    <mergeCell ref="AC706:AC709"/>
    <mergeCell ref="AE706:AE709"/>
    <mergeCell ref="AC710:AC735"/>
    <mergeCell ref="AE710:AE717"/>
    <mergeCell ref="AE718:AE725"/>
    <mergeCell ref="G706:G707"/>
    <mergeCell ref="G752:G753"/>
    <mergeCell ref="H752:H753"/>
    <mergeCell ref="G736:G737"/>
    <mergeCell ref="H736:H737"/>
    <mergeCell ref="G738:G739"/>
    <mergeCell ref="H738:H739"/>
    <mergeCell ref="G740:G741"/>
    <mergeCell ref="H740:H741"/>
    <mergeCell ref="AE726:AE735"/>
    <mergeCell ref="G744:G745"/>
    <mergeCell ref="G746:G747"/>
    <mergeCell ref="H744:H745"/>
    <mergeCell ref="H746:H747"/>
    <mergeCell ref="F804:F807"/>
    <mergeCell ref="F800:F803"/>
    <mergeCell ref="G800:G801"/>
    <mergeCell ref="H800:H801"/>
    <mergeCell ref="AC770:AC783"/>
    <mergeCell ref="AE782:AE783"/>
    <mergeCell ref="AE770:AE781"/>
    <mergeCell ref="H778:H779"/>
    <mergeCell ref="G780:G781"/>
    <mergeCell ref="H780:H781"/>
    <mergeCell ref="G722:G723"/>
    <mergeCell ref="H722:H723"/>
    <mergeCell ref="G724:G725"/>
    <mergeCell ref="H724:H725"/>
    <mergeCell ref="C784:C807"/>
    <mergeCell ref="D784:D807"/>
    <mergeCell ref="E784:E807"/>
    <mergeCell ref="F796:F799"/>
    <mergeCell ref="G796:G797"/>
    <mergeCell ref="H796:H797"/>
    <mergeCell ref="AC796:AC799"/>
    <mergeCell ref="G798:G799"/>
    <mergeCell ref="H798:H799"/>
    <mergeCell ref="H790:H791"/>
    <mergeCell ref="F792:F795"/>
    <mergeCell ref="G792:G793"/>
    <mergeCell ref="H792:H793"/>
    <mergeCell ref="G794:G795"/>
    <mergeCell ref="H794:H795"/>
    <mergeCell ref="AC784:AC787"/>
    <mergeCell ref="C770:C781"/>
    <mergeCell ref="AC804:AC807"/>
    <mergeCell ref="AB808:AB809"/>
    <mergeCell ref="AC788:AC791"/>
    <mergeCell ref="AC792:AC795"/>
    <mergeCell ref="AB810:AB811"/>
    <mergeCell ref="F788:F791"/>
    <mergeCell ref="G788:G789"/>
    <mergeCell ref="H788:H789"/>
    <mergeCell ref="G790:G791"/>
    <mergeCell ref="Y808:Y809"/>
    <mergeCell ref="Z808:Z809"/>
    <mergeCell ref="AA808:AA809"/>
    <mergeCell ref="Y810:Y811"/>
    <mergeCell ref="Z810:Z811"/>
    <mergeCell ref="AA810:AA811"/>
    <mergeCell ref="A808:H810"/>
    <mergeCell ref="X808:X809"/>
    <mergeCell ref="X810:X811"/>
    <mergeCell ref="A811:G811"/>
    <mergeCell ref="I808:I809"/>
    <mergeCell ref="I810:I811"/>
    <mergeCell ref="G804:G805"/>
    <mergeCell ref="H804:H805"/>
    <mergeCell ref="A770:A807"/>
    <mergeCell ref="F784:F787"/>
    <mergeCell ref="B784:B807"/>
    <mergeCell ref="G786:G787"/>
    <mergeCell ref="H786:H787"/>
    <mergeCell ref="C782:C783"/>
    <mergeCell ref="D782:D783"/>
    <mergeCell ref="E782:E783"/>
    <mergeCell ref="F782:F783"/>
    <mergeCell ref="G784:G785"/>
    <mergeCell ref="D770:D781"/>
    <mergeCell ref="E770:E781"/>
    <mergeCell ref="F770:F781"/>
    <mergeCell ref="B770:B783"/>
    <mergeCell ref="G770:G771"/>
    <mergeCell ref="H770:H771"/>
    <mergeCell ref="G772:G773"/>
    <mergeCell ref="H772:H773"/>
    <mergeCell ref="G774:G775"/>
    <mergeCell ref="H774:H775"/>
    <mergeCell ref="G776:G777"/>
    <mergeCell ref="H776:H777"/>
    <mergeCell ref="G778:G779"/>
    <mergeCell ref="AE762:AE769"/>
    <mergeCell ref="AC762:AC769"/>
    <mergeCell ref="E762:E769"/>
    <mergeCell ref="F762:F769"/>
    <mergeCell ref="G762:G763"/>
    <mergeCell ref="H762:H763"/>
    <mergeCell ref="G764:G765"/>
    <mergeCell ref="H764:H765"/>
    <mergeCell ref="G766:G767"/>
    <mergeCell ref="H766:H767"/>
    <mergeCell ref="G768:G769"/>
    <mergeCell ref="H768:H769"/>
    <mergeCell ref="C762:C769"/>
    <mergeCell ref="A762:A769"/>
    <mergeCell ref="B762:B769"/>
    <mergeCell ref="D762:D769"/>
    <mergeCell ref="AE756:AE761"/>
    <mergeCell ref="AE748:AE755"/>
    <mergeCell ref="AE736:AE747"/>
    <mergeCell ref="AC736:AC747"/>
    <mergeCell ref="AC748:AC755"/>
    <mergeCell ref="AC756:AC761"/>
    <mergeCell ref="A736:A761"/>
    <mergeCell ref="F756:F761"/>
    <mergeCell ref="C756:C761"/>
    <mergeCell ref="D756:D761"/>
    <mergeCell ref="E756:E761"/>
    <mergeCell ref="B736:B761"/>
    <mergeCell ref="G756:G757"/>
    <mergeCell ref="H756:H757"/>
    <mergeCell ref="G758:G759"/>
    <mergeCell ref="H758:H759"/>
    <mergeCell ref="G760:G761"/>
    <mergeCell ref="H760:H761"/>
    <mergeCell ref="G754:G755"/>
    <mergeCell ref="H754:H755"/>
    <mergeCell ref="F748:F755"/>
    <mergeCell ref="C748:C755"/>
    <mergeCell ref="D748:D755"/>
    <mergeCell ref="E748:E755"/>
    <mergeCell ref="G748:G749"/>
    <mergeCell ref="H748:H749"/>
    <mergeCell ref="G750:G751"/>
    <mergeCell ref="H750:H751"/>
    <mergeCell ref="C736:C747"/>
    <mergeCell ref="E726:E735"/>
    <mergeCell ref="G732:G733"/>
    <mergeCell ref="H732:H733"/>
    <mergeCell ref="G734:G735"/>
    <mergeCell ref="H734:H735"/>
    <mergeCell ref="B710:B735"/>
    <mergeCell ref="F726:F735"/>
    <mergeCell ref="G726:G727"/>
    <mergeCell ref="H726:H727"/>
    <mergeCell ref="G728:G729"/>
    <mergeCell ref="H728:H729"/>
    <mergeCell ref="G730:G731"/>
    <mergeCell ref="H730:H731"/>
    <mergeCell ref="C718:C725"/>
    <mergeCell ref="D718:D725"/>
    <mergeCell ref="E718:E725"/>
    <mergeCell ref="F718:F725"/>
    <mergeCell ref="G712:G713"/>
    <mergeCell ref="H712:H713"/>
    <mergeCell ref="F710:F717"/>
    <mergeCell ref="G710:G711"/>
    <mergeCell ref="H710:H711"/>
    <mergeCell ref="G714:G715"/>
    <mergeCell ref="H714:H715"/>
    <mergeCell ref="AE698:AE705"/>
    <mergeCell ref="C670:C709"/>
    <mergeCell ref="A670:A709"/>
    <mergeCell ref="B670:B709"/>
    <mergeCell ref="D706:D709"/>
    <mergeCell ref="E706:E709"/>
    <mergeCell ref="F706:F709"/>
    <mergeCell ref="AC694:AC705"/>
    <mergeCell ref="G704:G705"/>
    <mergeCell ref="H704:H705"/>
    <mergeCell ref="G718:G719"/>
    <mergeCell ref="H718:H719"/>
    <mergeCell ref="G720:G721"/>
    <mergeCell ref="H720:H721"/>
    <mergeCell ref="G716:G717"/>
    <mergeCell ref="H716:H717"/>
    <mergeCell ref="C710:C717"/>
    <mergeCell ref="D710:D717"/>
    <mergeCell ref="E710:E717"/>
    <mergeCell ref="AE682:AE689"/>
    <mergeCell ref="AE690:AE693"/>
    <mergeCell ref="AC670:AC693"/>
    <mergeCell ref="A710:A735"/>
    <mergeCell ref="C726:C735"/>
    <mergeCell ref="D726:D735"/>
    <mergeCell ref="AE670:AE677"/>
    <mergeCell ref="AE678:AE681"/>
    <mergeCell ref="D682:D689"/>
    <mergeCell ref="E682:E689"/>
    <mergeCell ref="F682:F689"/>
    <mergeCell ref="H682:H683"/>
    <mergeCell ref="G688:G689"/>
    <mergeCell ref="H688:H689"/>
    <mergeCell ref="G678:G679"/>
    <mergeCell ref="H678:H679"/>
    <mergeCell ref="G680:G681"/>
    <mergeCell ref="H680:H681"/>
    <mergeCell ref="AE694:AE697"/>
    <mergeCell ref="G690:G691"/>
    <mergeCell ref="G676:G677"/>
    <mergeCell ref="H676:H677"/>
    <mergeCell ref="D670:D677"/>
    <mergeCell ref="E670:E677"/>
    <mergeCell ref="H674:H675"/>
    <mergeCell ref="F678:F681"/>
    <mergeCell ref="D678:D681"/>
    <mergeCell ref="E678:E681"/>
    <mergeCell ref="F670:F677"/>
    <mergeCell ref="G670:G671"/>
    <mergeCell ref="H670:H671"/>
    <mergeCell ref="G672:G673"/>
    <mergeCell ref="H672:H673"/>
    <mergeCell ref="G674:G675"/>
    <mergeCell ref="D694:D697"/>
    <mergeCell ref="F662:F669"/>
    <mergeCell ref="A662:A669"/>
    <mergeCell ref="B662:B669"/>
    <mergeCell ref="C662:C669"/>
    <mergeCell ref="D662:D669"/>
    <mergeCell ref="E662:E669"/>
    <mergeCell ref="G664:G665"/>
    <mergeCell ref="H664:H665"/>
    <mergeCell ref="G666:G667"/>
    <mergeCell ref="H666:H667"/>
    <mergeCell ref="G668:G669"/>
    <mergeCell ref="H668:H669"/>
    <mergeCell ref="G708:G709"/>
    <mergeCell ref="E694:E697"/>
    <mergeCell ref="F694:F697"/>
    <mergeCell ref="G694:G695"/>
    <mergeCell ref="H694:H695"/>
    <mergeCell ref="G696:G697"/>
    <mergeCell ref="H696:H697"/>
    <mergeCell ref="H690:H691"/>
    <mergeCell ref="G692:G693"/>
    <mergeCell ref="H692:H693"/>
    <mergeCell ref="G698:G699"/>
    <mergeCell ref="H698:H699"/>
    <mergeCell ref="G700:G701"/>
    <mergeCell ref="H700:H701"/>
    <mergeCell ref="G702:G703"/>
    <mergeCell ref="H702:H703"/>
    <mergeCell ref="G682:G683"/>
    <mergeCell ref="D690:D693"/>
    <mergeCell ref="E690:E693"/>
    <mergeCell ref="F690:F693"/>
    <mergeCell ref="AE648:AE661"/>
    <mergeCell ref="G662:G663"/>
    <mergeCell ref="H662:H663"/>
    <mergeCell ref="AC634:AC669"/>
    <mergeCell ref="AE662:AE669"/>
    <mergeCell ref="G656:G657"/>
    <mergeCell ref="H656:H657"/>
    <mergeCell ref="G658:G659"/>
    <mergeCell ref="H658:H659"/>
    <mergeCell ref="G660:G661"/>
    <mergeCell ref="H660:H661"/>
    <mergeCell ref="H648:H649"/>
    <mergeCell ref="G650:G651"/>
    <mergeCell ref="H650:H651"/>
    <mergeCell ref="G652:G653"/>
    <mergeCell ref="H652:H653"/>
    <mergeCell ref="G654:G655"/>
    <mergeCell ref="H654:H655"/>
    <mergeCell ref="AE634:AE647"/>
    <mergeCell ref="A648:A661"/>
    <mergeCell ref="B648:B661"/>
    <mergeCell ref="C648:C661"/>
    <mergeCell ref="D648:D661"/>
    <mergeCell ref="E648:E661"/>
    <mergeCell ref="F648:F661"/>
    <mergeCell ref="G648:G649"/>
    <mergeCell ref="A634:A647"/>
    <mergeCell ref="B634:B647"/>
    <mergeCell ref="C634:C647"/>
    <mergeCell ref="D634:D647"/>
    <mergeCell ref="E634:E647"/>
    <mergeCell ref="F634:F647"/>
    <mergeCell ref="H642:H643"/>
    <mergeCell ref="G644:G645"/>
    <mergeCell ref="H644:H645"/>
    <mergeCell ref="G646:G647"/>
    <mergeCell ref="H646:H647"/>
    <mergeCell ref="G634:G635"/>
    <mergeCell ref="H634:H635"/>
    <mergeCell ref="G636:G637"/>
    <mergeCell ref="H636:H637"/>
    <mergeCell ref="G638:G639"/>
    <mergeCell ref="H638:H639"/>
    <mergeCell ref="G640:G641"/>
    <mergeCell ref="H640:H641"/>
    <mergeCell ref="G642:G643"/>
    <mergeCell ref="C626:C633"/>
    <mergeCell ref="D626:D633"/>
    <mergeCell ref="E626:E633"/>
    <mergeCell ref="F626:F633"/>
    <mergeCell ref="B488:B633"/>
    <mergeCell ref="G632:G633"/>
    <mergeCell ref="H632:H633"/>
    <mergeCell ref="AC594:AC633"/>
    <mergeCell ref="AE626:AE633"/>
    <mergeCell ref="G626:G627"/>
    <mergeCell ref="H626:H627"/>
    <mergeCell ref="G628:G629"/>
    <mergeCell ref="H628:H629"/>
    <mergeCell ref="G630:G631"/>
    <mergeCell ref="H630:H631"/>
    <mergeCell ref="H618:H619"/>
    <mergeCell ref="G620:G621"/>
    <mergeCell ref="H620:H621"/>
    <mergeCell ref="G622:G623"/>
    <mergeCell ref="H622:H623"/>
    <mergeCell ref="G624:G625"/>
    <mergeCell ref="H624:H625"/>
    <mergeCell ref="H610:H611"/>
    <mergeCell ref="G612:G613"/>
    <mergeCell ref="H612:H613"/>
    <mergeCell ref="G614:G615"/>
    <mergeCell ref="H614:H615"/>
    <mergeCell ref="G616:G617"/>
    <mergeCell ref="H616:H617"/>
    <mergeCell ref="C610:C625"/>
    <mergeCell ref="D610:D625"/>
    <mergeCell ref="E610:E625"/>
    <mergeCell ref="G610:G611"/>
    <mergeCell ref="G618:G619"/>
    <mergeCell ref="H606:H607"/>
    <mergeCell ref="H608:H609"/>
    <mergeCell ref="G594:G595"/>
    <mergeCell ref="G596:G597"/>
    <mergeCell ref="G598:G599"/>
    <mergeCell ref="G600:G601"/>
    <mergeCell ref="G602:G603"/>
    <mergeCell ref="G604:G605"/>
    <mergeCell ref="G606:G607"/>
    <mergeCell ref="G608:G609"/>
    <mergeCell ref="AE594:AE609"/>
    <mergeCell ref="AE610:AE625"/>
    <mergeCell ref="H594:H595"/>
    <mergeCell ref="H596:H597"/>
    <mergeCell ref="H598:H599"/>
    <mergeCell ref="H600:H601"/>
    <mergeCell ref="H602:H603"/>
    <mergeCell ref="H604:H605"/>
    <mergeCell ref="C568:C573"/>
    <mergeCell ref="D568:D573"/>
    <mergeCell ref="E568:E573"/>
    <mergeCell ref="F568:F573"/>
    <mergeCell ref="G568:G569"/>
    <mergeCell ref="C574:C579"/>
    <mergeCell ref="D574:D579"/>
    <mergeCell ref="E574:E579"/>
    <mergeCell ref="C594:C609"/>
    <mergeCell ref="D594:D609"/>
    <mergeCell ref="E594:E609"/>
    <mergeCell ref="F594:F609"/>
    <mergeCell ref="E586:E593"/>
    <mergeCell ref="F586:F593"/>
    <mergeCell ref="G586:G587"/>
    <mergeCell ref="H586:H587"/>
    <mergeCell ref="G588:G589"/>
    <mergeCell ref="H588:H589"/>
    <mergeCell ref="G590:G591"/>
    <mergeCell ref="H590:H591"/>
    <mergeCell ref="H580:H581"/>
    <mergeCell ref="G582:G583"/>
    <mergeCell ref="H582:H583"/>
    <mergeCell ref="G584:G585"/>
    <mergeCell ref="H584:H585"/>
    <mergeCell ref="C580:C585"/>
    <mergeCell ref="D580:D585"/>
    <mergeCell ref="E580:E585"/>
    <mergeCell ref="F580:F585"/>
    <mergeCell ref="G580:G581"/>
    <mergeCell ref="AE554:AE561"/>
    <mergeCell ref="C562:C567"/>
    <mergeCell ref="D562:D567"/>
    <mergeCell ref="E562:E567"/>
    <mergeCell ref="F562:F567"/>
    <mergeCell ref="G562:G563"/>
    <mergeCell ref="H562:H563"/>
    <mergeCell ref="H560:H561"/>
    <mergeCell ref="C554:C561"/>
    <mergeCell ref="AC554:AC561"/>
    <mergeCell ref="D554:D561"/>
    <mergeCell ref="E554:E561"/>
    <mergeCell ref="F554:F561"/>
    <mergeCell ref="G554:G555"/>
    <mergeCell ref="H554:H555"/>
    <mergeCell ref="G556:G557"/>
    <mergeCell ref="H556:H557"/>
    <mergeCell ref="G558:G559"/>
    <mergeCell ref="H558:H559"/>
    <mergeCell ref="G560:G561"/>
    <mergeCell ref="AE562:AE567"/>
    <mergeCell ref="G564:G565"/>
    <mergeCell ref="H564:H565"/>
    <mergeCell ref="G566:G567"/>
    <mergeCell ref="H566:H567"/>
    <mergeCell ref="AE568:AE573"/>
    <mergeCell ref="AE574:AE579"/>
    <mergeCell ref="AE580:AE585"/>
    <mergeCell ref="AE586:AE593"/>
    <mergeCell ref="G592:G593"/>
    <mergeCell ref="H592:H593"/>
    <mergeCell ref="AC562:AC593"/>
    <mergeCell ref="C586:C593"/>
    <mergeCell ref="D586:D593"/>
    <mergeCell ref="G552:G553"/>
    <mergeCell ref="H552:H553"/>
    <mergeCell ref="AC548:AC553"/>
    <mergeCell ref="AE548:AE553"/>
    <mergeCell ref="AE542:AE547"/>
    <mergeCell ref="C548:C553"/>
    <mergeCell ref="D548:D553"/>
    <mergeCell ref="E548:E553"/>
    <mergeCell ref="F548:F553"/>
    <mergeCell ref="G548:G549"/>
    <mergeCell ref="H548:H549"/>
    <mergeCell ref="G550:G551"/>
    <mergeCell ref="H550:H551"/>
    <mergeCell ref="C542:C547"/>
    <mergeCell ref="D542:D547"/>
    <mergeCell ref="E542:E547"/>
    <mergeCell ref="F542:F547"/>
    <mergeCell ref="AC542:AC547"/>
    <mergeCell ref="G542:G543"/>
    <mergeCell ref="H542:H543"/>
    <mergeCell ref="G544:G545"/>
    <mergeCell ref="H544:H545"/>
    <mergeCell ref="G546:G547"/>
    <mergeCell ref="AE538:AE541"/>
    <mergeCell ref="AC488:AC541"/>
    <mergeCell ref="AE520:AE525"/>
    <mergeCell ref="AE526:AE537"/>
    <mergeCell ref="C538:C541"/>
    <mergeCell ref="D538:D541"/>
    <mergeCell ref="E538:E541"/>
    <mergeCell ref="F538:F541"/>
    <mergeCell ref="G538:G539"/>
    <mergeCell ref="H538:H539"/>
    <mergeCell ref="C520:C525"/>
    <mergeCell ref="D520:D525"/>
    <mergeCell ref="E520:E525"/>
    <mergeCell ref="F520:F525"/>
    <mergeCell ref="C526:C537"/>
    <mergeCell ref="D526:D537"/>
    <mergeCell ref="E526:E537"/>
    <mergeCell ref="F526:F537"/>
    <mergeCell ref="G526:G527"/>
    <mergeCell ref="H526:H527"/>
    <mergeCell ref="G528:G529"/>
    <mergeCell ref="H528:H529"/>
    <mergeCell ref="G536:G537"/>
    <mergeCell ref="H536:H537"/>
    <mergeCell ref="G520:G521"/>
    <mergeCell ref="H520:H521"/>
    <mergeCell ref="G522:G523"/>
    <mergeCell ref="H522:H523"/>
    <mergeCell ref="G524:G525"/>
    <mergeCell ref="H524:H525"/>
    <mergeCell ref="G518:G519"/>
    <mergeCell ref="H518:H519"/>
    <mergeCell ref="C516:C519"/>
    <mergeCell ref="D516:D519"/>
    <mergeCell ref="E516:E519"/>
    <mergeCell ref="F516:F519"/>
    <mergeCell ref="AE510:AE515"/>
    <mergeCell ref="G516:G517"/>
    <mergeCell ref="H516:H517"/>
    <mergeCell ref="AE516:AE519"/>
    <mergeCell ref="G514:G515"/>
    <mergeCell ref="H514:H515"/>
    <mergeCell ref="F510:F515"/>
    <mergeCell ref="C510:C515"/>
    <mergeCell ref="D510:D515"/>
    <mergeCell ref="E510:E515"/>
    <mergeCell ref="AE506:AE509"/>
    <mergeCell ref="G510:G511"/>
    <mergeCell ref="H510:H511"/>
    <mergeCell ref="G512:G513"/>
    <mergeCell ref="H512:H513"/>
    <mergeCell ref="G508:G509"/>
    <mergeCell ref="H508:H509"/>
    <mergeCell ref="F506:F509"/>
    <mergeCell ref="C506:C509"/>
    <mergeCell ref="D506:D509"/>
    <mergeCell ref="E506:E509"/>
    <mergeCell ref="G506:G507"/>
    <mergeCell ref="H506:H507"/>
    <mergeCell ref="D492:D497"/>
    <mergeCell ref="E492:E497"/>
    <mergeCell ref="AE488:AE491"/>
    <mergeCell ref="AE498:AE505"/>
    <mergeCell ref="AE492:AE497"/>
    <mergeCell ref="H494:H495"/>
    <mergeCell ref="G496:G497"/>
    <mergeCell ref="H496:H497"/>
    <mergeCell ref="F492:F497"/>
    <mergeCell ref="G502:G503"/>
    <mergeCell ref="H502:H503"/>
    <mergeCell ref="G504:G505"/>
    <mergeCell ref="H504:H505"/>
    <mergeCell ref="H488:H489"/>
    <mergeCell ref="H490:H491"/>
    <mergeCell ref="G498:G499"/>
    <mergeCell ref="H498:H499"/>
    <mergeCell ref="G500:G501"/>
    <mergeCell ref="H500:H501"/>
    <mergeCell ref="G492:G493"/>
    <mergeCell ref="H492:H493"/>
    <mergeCell ref="G494:G495"/>
    <mergeCell ref="G488:G489"/>
    <mergeCell ref="G490:G491"/>
    <mergeCell ref="F488:F491"/>
    <mergeCell ref="D488:D491"/>
    <mergeCell ref="E488:E491"/>
    <mergeCell ref="AE484:AE487"/>
    <mergeCell ref="F484:F487"/>
    <mergeCell ref="C484:C487"/>
    <mergeCell ref="D484:D487"/>
    <mergeCell ref="E484:E487"/>
    <mergeCell ref="AE476:AE483"/>
    <mergeCell ref="AC476:AC483"/>
    <mergeCell ref="G484:G485"/>
    <mergeCell ref="H484:H485"/>
    <mergeCell ref="G486:G487"/>
    <mergeCell ref="H486:H487"/>
    <mergeCell ref="G482:G483"/>
    <mergeCell ref="H482:H483"/>
    <mergeCell ref="F476:F483"/>
    <mergeCell ref="C476:C483"/>
    <mergeCell ref="D476:D483"/>
    <mergeCell ref="E476:E483"/>
    <mergeCell ref="G476:G477"/>
    <mergeCell ref="H476:H477"/>
    <mergeCell ref="G478:G479"/>
    <mergeCell ref="H478:H479"/>
    <mergeCell ref="G480:G481"/>
    <mergeCell ref="H480:H481"/>
    <mergeCell ref="C488:C505"/>
    <mergeCell ref="F498:F505"/>
    <mergeCell ref="D498:D505"/>
    <mergeCell ref="E498:E505"/>
    <mergeCell ref="F466:F475"/>
    <mergeCell ref="C466:C475"/>
    <mergeCell ref="D466:D475"/>
    <mergeCell ref="E466:E475"/>
    <mergeCell ref="AC458:AC475"/>
    <mergeCell ref="G470:G471"/>
    <mergeCell ref="H470:H471"/>
    <mergeCell ref="G472:G473"/>
    <mergeCell ref="H472:H473"/>
    <mergeCell ref="G474:G475"/>
    <mergeCell ref="H474:H475"/>
    <mergeCell ref="AE458:AE465"/>
    <mergeCell ref="G466:G467"/>
    <mergeCell ref="H466:H467"/>
    <mergeCell ref="G468:G469"/>
    <mergeCell ref="H468:H469"/>
    <mergeCell ref="AE466:AE475"/>
    <mergeCell ref="F458:F465"/>
    <mergeCell ref="C458:C465"/>
    <mergeCell ref="D458:D465"/>
    <mergeCell ref="E458:E465"/>
    <mergeCell ref="G458:G459"/>
    <mergeCell ref="H458:H459"/>
    <mergeCell ref="G460:G461"/>
    <mergeCell ref="H460:H461"/>
    <mergeCell ref="G462:G463"/>
    <mergeCell ref="H462:H463"/>
    <mergeCell ref="AC484:AC487"/>
    <mergeCell ref="AC450:AC457"/>
    <mergeCell ref="AE450:AE451"/>
    <mergeCell ref="AE452:AE457"/>
    <mergeCell ref="G464:G465"/>
    <mergeCell ref="H464:H465"/>
    <mergeCell ref="G452:G453"/>
    <mergeCell ref="H452:H453"/>
    <mergeCell ref="G454:G455"/>
    <mergeCell ref="H454:H455"/>
    <mergeCell ref="G456:G457"/>
    <mergeCell ref="H456:H457"/>
    <mergeCell ref="H450:H451"/>
    <mergeCell ref="G450:G451"/>
    <mergeCell ref="F450:F451"/>
    <mergeCell ref="F452:F457"/>
    <mergeCell ref="E450:E457"/>
    <mergeCell ref="B406:B449"/>
    <mergeCell ref="C450:C457"/>
    <mergeCell ref="D450:D457"/>
    <mergeCell ref="B450:B487"/>
    <mergeCell ref="G448:G449"/>
    <mergeCell ref="H448:H449"/>
    <mergeCell ref="F444:F449"/>
    <mergeCell ref="C444:C449"/>
    <mergeCell ref="D444:D449"/>
    <mergeCell ref="E444:E449"/>
    <mergeCell ref="AC444:AC449"/>
    <mergeCell ref="AE444:AE449"/>
    <mergeCell ref="G444:G445"/>
    <mergeCell ref="H444:H445"/>
    <mergeCell ref="G446:G447"/>
    <mergeCell ref="H446:H447"/>
    <mergeCell ref="AE420:AE425"/>
    <mergeCell ref="AE426:AE429"/>
    <mergeCell ref="AE430:AE435"/>
    <mergeCell ref="AE436:AE443"/>
    <mergeCell ref="D436:D443"/>
    <mergeCell ref="E436:E443"/>
    <mergeCell ref="C426:C443"/>
    <mergeCell ref="AC416:AC443"/>
    <mergeCell ref="G440:G441"/>
    <mergeCell ref="H440:H441"/>
    <mergeCell ref="G442:G443"/>
    <mergeCell ref="H442:H443"/>
    <mergeCell ref="E430:E435"/>
    <mergeCell ref="F430:F435"/>
    <mergeCell ref="G436:G437"/>
    <mergeCell ref="H436:H437"/>
    <mergeCell ref="G438:G439"/>
    <mergeCell ref="H438:H439"/>
    <mergeCell ref="F436:F443"/>
    <mergeCell ref="D426:D429"/>
    <mergeCell ref="E426:E429"/>
    <mergeCell ref="G430:G431"/>
    <mergeCell ref="H430:H431"/>
    <mergeCell ref="G432:G433"/>
    <mergeCell ref="H432:H433"/>
    <mergeCell ref="G434:G435"/>
    <mergeCell ref="H434:H435"/>
    <mergeCell ref="D430:D435"/>
    <mergeCell ref="G426:G427"/>
    <mergeCell ref="H426:H427"/>
    <mergeCell ref="G428:G429"/>
    <mergeCell ref="H428:H429"/>
    <mergeCell ref="F426:F429"/>
    <mergeCell ref="H420:H421"/>
    <mergeCell ref="G422:G423"/>
    <mergeCell ref="H422:H423"/>
    <mergeCell ref="G424:G425"/>
    <mergeCell ref="H424:H425"/>
    <mergeCell ref="F416:F419"/>
    <mergeCell ref="D416:D419"/>
    <mergeCell ref="E416:E419"/>
    <mergeCell ref="C416:C425"/>
    <mergeCell ref="D420:D425"/>
    <mergeCell ref="E420:E425"/>
    <mergeCell ref="F420:F425"/>
    <mergeCell ref="G420:G421"/>
    <mergeCell ref="AE406:AE415"/>
    <mergeCell ref="G416:G417"/>
    <mergeCell ref="H416:H417"/>
    <mergeCell ref="G418:G419"/>
    <mergeCell ref="H418:H419"/>
    <mergeCell ref="AE416:AE419"/>
    <mergeCell ref="C406:C415"/>
    <mergeCell ref="D406:D415"/>
    <mergeCell ref="E406:E415"/>
    <mergeCell ref="F406:F415"/>
    <mergeCell ref="AC406:AC415"/>
    <mergeCell ref="G412:G413"/>
    <mergeCell ref="H412:H413"/>
    <mergeCell ref="G414:G415"/>
    <mergeCell ref="H414:H415"/>
    <mergeCell ref="G406:G407"/>
    <mergeCell ref="H406:H407"/>
    <mergeCell ref="G408:G409"/>
    <mergeCell ref="H408:H409"/>
    <mergeCell ref="G410:G411"/>
    <mergeCell ref="H410:H411"/>
    <mergeCell ref="AC394:AC399"/>
    <mergeCell ref="AC400:AC405"/>
    <mergeCell ref="AE394:AE399"/>
    <mergeCell ref="AE400:AE405"/>
    <mergeCell ref="G400:G401"/>
    <mergeCell ref="H400:H401"/>
    <mergeCell ref="G402:G403"/>
    <mergeCell ref="H402:H403"/>
    <mergeCell ref="G404:G405"/>
    <mergeCell ref="H404:H405"/>
    <mergeCell ref="D358:D393"/>
    <mergeCell ref="E358:E393"/>
    <mergeCell ref="AE358:AE393"/>
    <mergeCell ref="G388:G389"/>
    <mergeCell ref="H388:H389"/>
    <mergeCell ref="AC388:AC393"/>
    <mergeCell ref="G390:G391"/>
    <mergeCell ref="H390:H391"/>
    <mergeCell ref="G392:G393"/>
    <mergeCell ref="H392:H393"/>
    <mergeCell ref="H382:H383"/>
    <mergeCell ref="AC382:AC387"/>
    <mergeCell ref="G384:G385"/>
    <mergeCell ref="H384:H385"/>
    <mergeCell ref="G386:G387"/>
    <mergeCell ref="H386:H387"/>
    <mergeCell ref="H376:H377"/>
    <mergeCell ref="AC358:AC363"/>
    <mergeCell ref="G364:G365"/>
    <mergeCell ref="B266:B405"/>
    <mergeCell ref="G370:G371"/>
    <mergeCell ref="G376:G377"/>
    <mergeCell ref="G382:G383"/>
    <mergeCell ref="C394:C399"/>
    <mergeCell ref="D394:D399"/>
    <mergeCell ref="E394:E399"/>
    <mergeCell ref="F394:F399"/>
    <mergeCell ref="C358:C393"/>
    <mergeCell ref="G394:G395"/>
    <mergeCell ref="H394:H395"/>
    <mergeCell ref="G396:G397"/>
    <mergeCell ref="H396:H397"/>
    <mergeCell ref="G398:G399"/>
    <mergeCell ref="H398:H399"/>
    <mergeCell ref="H370:H371"/>
    <mergeCell ref="G358:G359"/>
    <mergeCell ref="H358:H359"/>
    <mergeCell ref="E350:E357"/>
    <mergeCell ref="F350:F357"/>
    <mergeCell ref="G378:G379"/>
    <mergeCell ref="G350:G351"/>
    <mergeCell ref="H350:H351"/>
    <mergeCell ref="G352:G353"/>
    <mergeCell ref="H352:H353"/>
    <mergeCell ref="G354:G355"/>
    <mergeCell ref="H354:H355"/>
    <mergeCell ref="G348:G349"/>
    <mergeCell ref="H348:H349"/>
    <mergeCell ref="G356:G357"/>
    <mergeCell ref="H356:H357"/>
    <mergeCell ref="C350:C357"/>
    <mergeCell ref="C400:C405"/>
    <mergeCell ref="D400:D405"/>
    <mergeCell ref="E400:E405"/>
    <mergeCell ref="F400:F405"/>
    <mergeCell ref="AC376:AC381"/>
    <mergeCell ref="AC338:AC343"/>
    <mergeCell ref="AE338:AE343"/>
    <mergeCell ref="F358:F393"/>
    <mergeCell ref="C338:C349"/>
    <mergeCell ref="G344:G345"/>
    <mergeCell ref="H344:H345"/>
    <mergeCell ref="G346:G347"/>
    <mergeCell ref="H346:H347"/>
    <mergeCell ref="G338:G339"/>
    <mergeCell ref="H338:H339"/>
    <mergeCell ref="G340:G341"/>
    <mergeCell ref="H340:H341"/>
    <mergeCell ref="G342:G343"/>
    <mergeCell ref="H342:H343"/>
    <mergeCell ref="G360:G361"/>
    <mergeCell ref="H360:H361"/>
    <mergeCell ref="G362:G363"/>
    <mergeCell ref="H362:H363"/>
    <mergeCell ref="AC350:AC357"/>
    <mergeCell ref="AE350:AE357"/>
    <mergeCell ref="D350:D357"/>
    <mergeCell ref="H378:H379"/>
    <mergeCell ref="G380:G381"/>
    <mergeCell ref="H380:H381"/>
    <mergeCell ref="AC370:AC375"/>
    <mergeCell ref="G372:G373"/>
    <mergeCell ref="H372:H373"/>
    <mergeCell ref="G374:G375"/>
    <mergeCell ref="H374:H375"/>
    <mergeCell ref="G336:G337"/>
    <mergeCell ref="H336:H337"/>
    <mergeCell ref="C320:C337"/>
    <mergeCell ref="D332:D337"/>
    <mergeCell ref="E332:E337"/>
    <mergeCell ref="F332:F337"/>
    <mergeCell ref="D344:D349"/>
    <mergeCell ref="E344:E349"/>
    <mergeCell ref="F344:F349"/>
    <mergeCell ref="AC344:AC349"/>
    <mergeCell ref="H364:H365"/>
    <mergeCell ref="AC364:AC369"/>
    <mergeCell ref="G366:G367"/>
    <mergeCell ref="H366:H367"/>
    <mergeCell ref="G368:G369"/>
    <mergeCell ref="H368:H369"/>
    <mergeCell ref="AE320:AE325"/>
    <mergeCell ref="AE326:AE331"/>
    <mergeCell ref="G332:G333"/>
    <mergeCell ref="H332:H333"/>
    <mergeCell ref="G334:G335"/>
    <mergeCell ref="H334:H335"/>
    <mergeCell ref="AC332:AC337"/>
    <mergeCell ref="AE332:AE337"/>
    <mergeCell ref="D326:D331"/>
    <mergeCell ref="E320:E331"/>
    <mergeCell ref="F320:F331"/>
    <mergeCell ref="AC320:AC331"/>
    <mergeCell ref="H324:H325"/>
    <mergeCell ref="G326:G327"/>
    <mergeCell ref="H326:H327"/>
    <mergeCell ref="G328:G329"/>
    <mergeCell ref="H328:H329"/>
    <mergeCell ref="G330:G331"/>
    <mergeCell ref="H330:H331"/>
    <mergeCell ref="AE344:AE349"/>
    <mergeCell ref="D338:D343"/>
    <mergeCell ref="E338:E343"/>
    <mergeCell ref="F338:F343"/>
    <mergeCell ref="G310:G311"/>
    <mergeCell ref="H310:H311"/>
    <mergeCell ref="G312:G313"/>
    <mergeCell ref="H300:H301"/>
    <mergeCell ref="G302:G303"/>
    <mergeCell ref="H302:H303"/>
    <mergeCell ref="G304:G305"/>
    <mergeCell ref="H304:H305"/>
    <mergeCell ref="AC300:AC305"/>
    <mergeCell ref="G282:G283"/>
    <mergeCell ref="H282:H283"/>
    <mergeCell ref="G284:G285"/>
    <mergeCell ref="C300:C319"/>
    <mergeCell ref="AE318:AE319"/>
    <mergeCell ref="AE314:AE317"/>
    <mergeCell ref="D320:D325"/>
    <mergeCell ref="G320:G321"/>
    <mergeCell ref="H320:H321"/>
    <mergeCell ref="G322:G323"/>
    <mergeCell ref="H322:H323"/>
    <mergeCell ref="G324:G325"/>
    <mergeCell ref="AC314:AC319"/>
    <mergeCell ref="F318:F319"/>
    <mergeCell ref="E318:E319"/>
    <mergeCell ref="D314:D319"/>
    <mergeCell ref="F314:F317"/>
    <mergeCell ref="E314:E317"/>
    <mergeCell ref="G318:G319"/>
    <mergeCell ref="H318:H319"/>
    <mergeCell ref="AE306:AE313"/>
    <mergeCell ref="G314:G315"/>
    <mergeCell ref="H314:H315"/>
    <mergeCell ref="G316:G317"/>
    <mergeCell ref="H316:H317"/>
    <mergeCell ref="H312:H313"/>
    <mergeCell ref="AC306:AC313"/>
    <mergeCell ref="F306:F313"/>
    <mergeCell ref="D306:D313"/>
    <mergeCell ref="E306:E313"/>
    <mergeCell ref="AE300:AE305"/>
    <mergeCell ref="G306:G307"/>
    <mergeCell ref="H306:H307"/>
    <mergeCell ref="G308:G309"/>
    <mergeCell ref="H308:H309"/>
    <mergeCell ref="AE282:AE287"/>
    <mergeCell ref="AE288:AE293"/>
    <mergeCell ref="AE294:AE299"/>
    <mergeCell ref="D300:D305"/>
    <mergeCell ref="E300:E305"/>
    <mergeCell ref="F300:F305"/>
    <mergeCell ref="G300:G301"/>
    <mergeCell ref="AC294:AC299"/>
    <mergeCell ref="G296:G297"/>
    <mergeCell ref="H296:H297"/>
    <mergeCell ref="G298:G299"/>
    <mergeCell ref="H298:H299"/>
    <mergeCell ref="H292:H293"/>
    <mergeCell ref="D288:D293"/>
    <mergeCell ref="E288:E293"/>
    <mergeCell ref="F288:F293"/>
    <mergeCell ref="H266:H267"/>
    <mergeCell ref="H268:H269"/>
    <mergeCell ref="H270:H271"/>
    <mergeCell ref="F266:F271"/>
    <mergeCell ref="C266:C271"/>
    <mergeCell ref="D266:D271"/>
    <mergeCell ref="E266:E271"/>
    <mergeCell ref="G270:G271"/>
    <mergeCell ref="G294:G295"/>
    <mergeCell ref="H294:H295"/>
    <mergeCell ref="D294:D299"/>
    <mergeCell ref="E294:E299"/>
    <mergeCell ref="F294:F299"/>
    <mergeCell ref="F282:F287"/>
    <mergeCell ref="D282:D287"/>
    <mergeCell ref="E282:E287"/>
    <mergeCell ref="AC282:AC287"/>
    <mergeCell ref="G288:G289"/>
    <mergeCell ref="H288:H289"/>
    <mergeCell ref="AC288:AC293"/>
    <mergeCell ref="G290:G291"/>
    <mergeCell ref="H290:H291"/>
    <mergeCell ref="G292:G293"/>
    <mergeCell ref="H284:H285"/>
    <mergeCell ref="G286:G287"/>
    <mergeCell ref="H286:H287"/>
    <mergeCell ref="B178:B265"/>
    <mergeCell ref="G260:G261"/>
    <mergeCell ref="H260:H261"/>
    <mergeCell ref="G262:G263"/>
    <mergeCell ref="H262:H263"/>
    <mergeCell ref="G264:G265"/>
    <mergeCell ref="H264:H265"/>
    <mergeCell ref="G258:G259"/>
    <mergeCell ref="H258:H259"/>
    <mergeCell ref="AC242:AC259"/>
    <mergeCell ref="C252:C259"/>
    <mergeCell ref="D252:D259"/>
    <mergeCell ref="E252:E259"/>
    <mergeCell ref="F252:F259"/>
    <mergeCell ref="G252:G253"/>
    <mergeCell ref="H252:H253"/>
    <mergeCell ref="G254:G255"/>
    <mergeCell ref="H254:H255"/>
    <mergeCell ref="G256:G257"/>
    <mergeCell ref="H256:H257"/>
    <mergeCell ref="H250:H251"/>
    <mergeCell ref="F242:F251"/>
    <mergeCell ref="C242:C251"/>
    <mergeCell ref="G244:G245"/>
    <mergeCell ref="H244:H245"/>
    <mergeCell ref="G246:G247"/>
    <mergeCell ref="H246:H247"/>
    <mergeCell ref="G248:G249"/>
    <mergeCell ref="H248:H249"/>
    <mergeCell ref="G250:G251"/>
    <mergeCell ref="F234:F241"/>
    <mergeCell ref="AC226:AC241"/>
    <mergeCell ref="AE234:AE241"/>
    <mergeCell ref="G238:G239"/>
    <mergeCell ref="H238:H239"/>
    <mergeCell ref="G240:G241"/>
    <mergeCell ref="H240:H241"/>
    <mergeCell ref="C282:C299"/>
    <mergeCell ref="AC260:AC265"/>
    <mergeCell ref="AE260:AE265"/>
    <mergeCell ref="AE252:AE259"/>
    <mergeCell ref="AE242:AE251"/>
    <mergeCell ref="F260:F265"/>
    <mergeCell ref="C260:C265"/>
    <mergeCell ref="D260:D265"/>
    <mergeCell ref="E260:E265"/>
    <mergeCell ref="AC272:AC281"/>
    <mergeCell ref="AE272:AE281"/>
    <mergeCell ref="G278:G279"/>
    <mergeCell ref="H278:H279"/>
    <mergeCell ref="G280:G281"/>
    <mergeCell ref="H280:H281"/>
    <mergeCell ref="F272:F281"/>
    <mergeCell ref="C272:C281"/>
    <mergeCell ref="D272:D281"/>
    <mergeCell ref="E272:E281"/>
    <mergeCell ref="AC266:AC271"/>
    <mergeCell ref="AE266:AE271"/>
    <mergeCell ref="G272:G273"/>
    <mergeCell ref="H272:H273"/>
    <mergeCell ref="G274:G275"/>
    <mergeCell ref="H274:H275"/>
    <mergeCell ref="G276:G277"/>
    <mergeCell ref="H276:H277"/>
    <mergeCell ref="AE216:AE225"/>
    <mergeCell ref="G226:G227"/>
    <mergeCell ref="H226:H227"/>
    <mergeCell ref="G228:G229"/>
    <mergeCell ref="H228:H229"/>
    <mergeCell ref="G222:G223"/>
    <mergeCell ref="H222:H223"/>
    <mergeCell ref="G224:G225"/>
    <mergeCell ref="H224:H225"/>
    <mergeCell ref="C216:C225"/>
    <mergeCell ref="D216:D225"/>
    <mergeCell ref="E216:E225"/>
    <mergeCell ref="F216:F225"/>
    <mergeCell ref="G216:G217"/>
    <mergeCell ref="H216:H217"/>
    <mergeCell ref="G218:G219"/>
    <mergeCell ref="H218:H219"/>
    <mergeCell ref="AE226:AE233"/>
    <mergeCell ref="C206:C215"/>
    <mergeCell ref="D206:D215"/>
    <mergeCell ref="C226:C241"/>
    <mergeCell ref="D226:D233"/>
    <mergeCell ref="E226:E233"/>
    <mergeCell ref="F226:F233"/>
    <mergeCell ref="D234:D241"/>
    <mergeCell ref="E234:E241"/>
    <mergeCell ref="G230:G231"/>
    <mergeCell ref="H230:H231"/>
    <mergeCell ref="G232:G233"/>
    <mergeCell ref="H232:H233"/>
    <mergeCell ref="G234:G235"/>
    <mergeCell ref="H234:H235"/>
    <mergeCell ref="G236:G237"/>
    <mergeCell ref="H236:H237"/>
    <mergeCell ref="AC216:AC225"/>
    <mergeCell ref="AC206:AC215"/>
    <mergeCell ref="G210:G211"/>
    <mergeCell ref="H210:H211"/>
    <mergeCell ref="G212:G213"/>
    <mergeCell ref="H212:H213"/>
    <mergeCell ref="G214:G215"/>
    <mergeCell ref="H214:H215"/>
    <mergeCell ref="G206:G207"/>
    <mergeCell ref="H206:H207"/>
    <mergeCell ref="G208:G209"/>
    <mergeCell ref="H208:H209"/>
    <mergeCell ref="C196:C205"/>
    <mergeCell ref="D196:D205"/>
    <mergeCell ref="E196:E205"/>
    <mergeCell ref="F196:F205"/>
    <mergeCell ref="AE184:AE195"/>
    <mergeCell ref="G196:G197"/>
    <mergeCell ref="H196:H197"/>
    <mergeCell ref="G198:G199"/>
    <mergeCell ref="H198:H199"/>
    <mergeCell ref="G200:G201"/>
    <mergeCell ref="C184:C195"/>
    <mergeCell ref="D184:D195"/>
    <mergeCell ref="E184:E195"/>
    <mergeCell ref="F184:F195"/>
    <mergeCell ref="G186:G187"/>
    <mergeCell ref="H186:H187"/>
    <mergeCell ref="G188:G189"/>
    <mergeCell ref="H188:H189"/>
    <mergeCell ref="G190:G191"/>
    <mergeCell ref="H190:H191"/>
    <mergeCell ref="AC196:AC205"/>
    <mergeCell ref="AE178:AE183"/>
    <mergeCell ref="H184:H185"/>
    <mergeCell ref="G184:G185"/>
    <mergeCell ref="AC184:AC195"/>
    <mergeCell ref="F178:F183"/>
    <mergeCell ref="AC178:AC183"/>
    <mergeCell ref="H178:H179"/>
    <mergeCell ref="G180:G181"/>
    <mergeCell ref="H180:H181"/>
    <mergeCell ref="G182:G183"/>
    <mergeCell ref="H182:H183"/>
    <mergeCell ref="H194:H195"/>
    <mergeCell ref="H200:H201"/>
    <mergeCell ref="G202:G203"/>
    <mergeCell ref="H202:H203"/>
    <mergeCell ref="G192:G193"/>
    <mergeCell ref="H192:H193"/>
    <mergeCell ref="G194:G195"/>
    <mergeCell ref="AE196:AE205"/>
    <mergeCell ref="AE206:AE215"/>
    <mergeCell ref="B126:B177"/>
    <mergeCell ref="G178:G179"/>
    <mergeCell ref="C178:C183"/>
    <mergeCell ref="D178:D183"/>
    <mergeCell ref="E178:E183"/>
    <mergeCell ref="AE168:AE177"/>
    <mergeCell ref="AE160:AE167"/>
    <mergeCell ref="H176:H177"/>
    <mergeCell ref="G176:G177"/>
    <mergeCell ref="C168:C177"/>
    <mergeCell ref="D168:D177"/>
    <mergeCell ref="E168:E177"/>
    <mergeCell ref="F168:F177"/>
    <mergeCell ref="G174:G175"/>
    <mergeCell ref="H174:H175"/>
    <mergeCell ref="AC168:AC177"/>
    <mergeCell ref="G168:G169"/>
    <mergeCell ref="H168:H169"/>
    <mergeCell ref="G170:G171"/>
    <mergeCell ref="C160:C167"/>
    <mergeCell ref="D160:D167"/>
    <mergeCell ref="E160:E167"/>
    <mergeCell ref="F160:F167"/>
    <mergeCell ref="AE126:AE133"/>
    <mergeCell ref="G160:G161"/>
    <mergeCell ref="H160:H161"/>
    <mergeCell ref="G162:G163"/>
    <mergeCell ref="H162:H163"/>
    <mergeCell ref="G164:G165"/>
    <mergeCell ref="H164:H165"/>
    <mergeCell ref="AC160:AC167"/>
    <mergeCell ref="AE152:AE159"/>
    <mergeCell ref="AE142:AE151"/>
    <mergeCell ref="AE134:AE141"/>
    <mergeCell ref="G158:G159"/>
    <mergeCell ref="H158:H159"/>
    <mergeCell ref="C134:C159"/>
    <mergeCell ref="D152:D159"/>
    <mergeCell ref="E152:E159"/>
    <mergeCell ref="F152:F159"/>
    <mergeCell ref="G152:G153"/>
    <mergeCell ref="H152:H153"/>
    <mergeCell ref="G154:G155"/>
    <mergeCell ref="H154:H155"/>
    <mergeCell ref="H150:H151"/>
    <mergeCell ref="G150:G151"/>
    <mergeCell ref="G142:G143"/>
    <mergeCell ref="H142:H143"/>
    <mergeCell ref="G144:G145"/>
    <mergeCell ref="H144:H145"/>
    <mergeCell ref="G146:G147"/>
    <mergeCell ref="H146:H147"/>
    <mergeCell ref="G148:G149"/>
    <mergeCell ref="H148:H149"/>
    <mergeCell ref="H136:H137"/>
    <mergeCell ref="G138:G139"/>
    <mergeCell ref="H138:H139"/>
    <mergeCell ref="G140:G141"/>
    <mergeCell ref="H140:H141"/>
    <mergeCell ref="AC126:AC133"/>
    <mergeCell ref="D134:D141"/>
    <mergeCell ref="E134:E141"/>
    <mergeCell ref="F134:F141"/>
    <mergeCell ref="G134:G135"/>
    <mergeCell ref="H134:H135"/>
    <mergeCell ref="G136:G137"/>
    <mergeCell ref="G130:G131"/>
    <mergeCell ref="G132:G133"/>
    <mergeCell ref="C126:C133"/>
    <mergeCell ref="D126:D133"/>
    <mergeCell ref="E126:E133"/>
    <mergeCell ref="F126:F133"/>
    <mergeCell ref="H126:H127"/>
    <mergeCell ref="H128:H129"/>
    <mergeCell ref="H130:H131"/>
    <mergeCell ref="H132:H133"/>
    <mergeCell ref="G126:G127"/>
    <mergeCell ref="G128:G129"/>
    <mergeCell ref="AC134:AC159"/>
    <mergeCell ref="AC118:AC125"/>
    <mergeCell ref="AE118:AE125"/>
    <mergeCell ref="AE110:AE117"/>
    <mergeCell ref="AE104:AE109"/>
    <mergeCell ref="AC110:AC117"/>
    <mergeCell ref="D118:D125"/>
    <mergeCell ref="E118:E125"/>
    <mergeCell ref="F118:F125"/>
    <mergeCell ref="G118:G119"/>
    <mergeCell ref="H118:H119"/>
    <mergeCell ref="G120:G121"/>
    <mergeCell ref="H120:H121"/>
    <mergeCell ref="G122:G123"/>
    <mergeCell ref="H122:H123"/>
    <mergeCell ref="G112:G113"/>
    <mergeCell ref="H112:H113"/>
    <mergeCell ref="G114:G115"/>
    <mergeCell ref="H114:H115"/>
    <mergeCell ref="G116:G117"/>
    <mergeCell ref="H116:H117"/>
    <mergeCell ref="H106:H107"/>
    <mergeCell ref="H108:H109"/>
    <mergeCell ref="AC104:AC109"/>
    <mergeCell ref="F104:F109"/>
    <mergeCell ref="E104:E109"/>
    <mergeCell ref="G104:G105"/>
    <mergeCell ref="G106:G107"/>
    <mergeCell ref="G108:G109"/>
    <mergeCell ref="AE76:AE79"/>
    <mergeCell ref="AE80:AE85"/>
    <mergeCell ref="AE90:AE95"/>
    <mergeCell ref="F76:F79"/>
    <mergeCell ref="E76:E79"/>
    <mergeCell ref="AC58:AC103"/>
    <mergeCell ref="E58:E75"/>
    <mergeCell ref="F58:F75"/>
    <mergeCell ref="G74:G75"/>
    <mergeCell ref="G76:G77"/>
    <mergeCell ref="H76:H77"/>
    <mergeCell ref="G78:G79"/>
    <mergeCell ref="H78:H79"/>
    <mergeCell ref="G70:G71"/>
    <mergeCell ref="H70:H71"/>
    <mergeCell ref="G72:G73"/>
    <mergeCell ref="H72:H73"/>
    <mergeCell ref="AE58:AE75"/>
    <mergeCell ref="AE86:AE89"/>
    <mergeCell ref="AE96:AE103"/>
    <mergeCell ref="F86:F89"/>
    <mergeCell ref="E86:E89"/>
    <mergeCell ref="C36:C57"/>
    <mergeCell ref="D56:D57"/>
    <mergeCell ref="E56:E57"/>
    <mergeCell ref="F56:F57"/>
    <mergeCell ref="H54:H55"/>
    <mergeCell ref="F46:F55"/>
    <mergeCell ref="E46:E55"/>
    <mergeCell ref="D46:D55"/>
    <mergeCell ref="G56:G57"/>
    <mergeCell ref="G46:G47"/>
    <mergeCell ref="H46:H47"/>
    <mergeCell ref="AC46:AC55"/>
    <mergeCell ref="G48:G49"/>
    <mergeCell ref="H48:H49"/>
    <mergeCell ref="G50:G51"/>
    <mergeCell ref="H50:H51"/>
    <mergeCell ref="H104:H105"/>
    <mergeCell ref="G96:G97"/>
    <mergeCell ref="H96:H97"/>
    <mergeCell ref="G98:G99"/>
    <mergeCell ref="H98:H99"/>
    <mergeCell ref="G100:G101"/>
    <mergeCell ref="H100:H101"/>
    <mergeCell ref="G102:G103"/>
    <mergeCell ref="H102:H103"/>
    <mergeCell ref="F90:F95"/>
    <mergeCell ref="E90:E95"/>
    <mergeCell ref="F96:F103"/>
    <mergeCell ref="E96:E103"/>
    <mergeCell ref="G90:G91"/>
    <mergeCell ref="H90:H91"/>
    <mergeCell ref="D96:D103"/>
    <mergeCell ref="AC36:AC45"/>
    <mergeCell ref="AE36:AE45"/>
    <mergeCell ref="G38:G39"/>
    <mergeCell ref="G44:G45"/>
    <mergeCell ref="G40:G41"/>
    <mergeCell ref="G42:G43"/>
    <mergeCell ref="D36:D45"/>
    <mergeCell ref="E36:E45"/>
    <mergeCell ref="F36:F45"/>
    <mergeCell ref="AC22:AC29"/>
    <mergeCell ref="AC30:AC35"/>
    <mergeCell ref="AE26:AE29"/>
    <mergeCell ref="AE24:AE25"/>
    <mergeCell ref="AE22:AE23"/>
    <mergeCell ref="AE30:AE35"/>
    <mergeCell ref="H74:H75"/>
    <mergeCell ref="G64:G65"/>
    <mergeCell ref="H64:H65"/>
    <mergeCell ref="G66:G67"/>
    <mergeCell ref="H66:H67"/>
    <mergeCell ref="G68:G69"/>
    <mergeCell ref="H68:H69"/>
    <mergeCell ref="G58:G59"/>
    <mergeCell ref="H58:H59"/>
    <mergeCell ref="G60:G61"/>
    <mergeCell ref="H60:H61"/>
    <mergeCell ref="G62:G63"/>
    <mergeCell ref="H62:H63"/>
    <mergeCell ref="AC56:AC57"/>
    <mergeCell ref="AE46:AE55"/>
    <mergeCell ref="AE56:AE57"/>
    <mergeCell ref="A1:AE1"/>
    <mergeCell ref="AC4:AC21"/>
    <mergeCell ref="AE4:AE11"/>
    <mergeCell ref="AE12:AE21"/>
    <mergeCell ref="H26:H27"/>
    <mergeCell ref="H28:H29"/>
    <mergeCell ref="D30:D35"/>
    <mergeCell ref="E30:E35"/>
    <mergeCell ref="F30:F35"/>
    <mergeCell ref="G26:G27"/>
    <mergeCell ref="G28:G29"/>
    <mergeCell ref="F26:F29"/>
    <mergeCell ref="E26:E29"/>
    <mergeCell ref="D26:D29"/>
    <mergeCell ref="E24:E25"/>
    <mergeCell ref="F24:F25"/>
    <mergeCell ref="G24:G25"/>
    <mergeCell ref="H24:H25"/>
    <mergeCell ref="H3:I3"/>
    <mergeCell ref="D12:D21"/>
    <mergeCell ref="E12:E21"/>
    <mergeCell ref="F12:F21"/>
    <mergeCell ref="G4:G5"/>
    <mergeCell ref="G12:G13"/>
    <mergeCell ref="G14:G15"/>
    <mergeCell ref="B4:B125"/>
    <mergeCell ref="C58:C103"/>
    <mergeCell ref="C110:C125"/>
    <mergeCell ref="D22:D25"/>
    <mergeCell ref="D58:D75"/>
    <mergeCell ref="D104:D109"/>
    <mergeCell ref="C4:C35"/>
    <mergeCell ref="H14:H15"/>
    <mergeCell ref="H16:H17"/>
    <mergeCell ref="H18:H19"/>
    <mergeCell ref="H20:H21"/>
    <mergeCell ref="H22:H23"/>
    <mergeCell ref="G20:G21"/>
    <mergeCell ref="H4:H5"/>
    <mergeCell ref="H6:H7"/>
    <mergeCell ref="H8:H9"/>
    <mergeCell ref="H10:H11"/>
    <mergeCell ref="G84:G85"/>
    <mergeCell ref="G92:G93"/>
    <mergeCell ref="G124:G125"/>
    <mergeCell ref="H124:H125"/>
    <mergeCell ref="G30:G31"/>
    <mergeCell ref="H30:H31"/>
    <mergeCell ref="G32:G33"/>
    <mergeCell ref="H32:H33"/>
    <mergeCell ref="G34:G35"/>
    <mergeCell ref="H34:H35"/>
    <mergeCell ref="H12:H13"/>
    <mergeCell ref="H38:H39"/>
    <mergeCell ref="H40:H41"/>
    <mergeCell ref="H42:H43"/>
    <mergeCell ref="H44:H45"/>
    <mergeCell ref="G94:G95"/>
    <mergeCell ref="H94:H95"/>
    <mergeCell ref="G52:G53"/>
    <mergeCell ref="H52:H53"/>
    <mergeCell ref="G54:G55"/>
    <mergeCell ref="C104:C109"/>
    <mergeCell ref="F110:F117"/>
    <mergeCell ref="D110:D117"/>
    <mergeCell ref="E110:E117"/>
    <mergeCell ref="G110:G111"/>
    <mergeCell ref="H110:H111"/>
    <mergeCell ref="A4:A633"/>
    <mergeCell ref="H82:H83"/>
    <mergeCell ref="H84:H85"/>
    <mergeCell ref="G80:G81"/>
    <mergeCell ref="G82:G83"/>
    <mergeCell ref="G530:G531"/>
    <mergeCell ref="G10:G11"/>
    <mergeCell ref="G8:G9"/>
    <mergeCell ref="G6:G7"/>
    <mergeCell ref="D4:D11"/>
    <mergeCell ref="E4:E11"/>
    <mergeCell ref="F4:F11"/>
    <mergeCell ref="G36:G37"/>
    <mergeCell ref="H36:H37"/>
    <mergeCell ref="H92:H93"/>
    <mergeCell ref="H86:H87"/>
    <mergeCell ref="H88:H89"/>
    <mergeCell ref="G86:G87"/>
    <mergeCell ref="G88:G89"/>
    <mergeCell ref="G156:G157"/>
    <mergeCell ref="H156:H157"/>
    <mergeCell ref="D142:D151"/>
    <mergeCell ref="E142:E151"/>
    <mergeCell ref="F142:F151"/>
    <mergeCell ref="G172:G173"/>
    <mergeCell ref="H172:H173"/>
    <mergeCell ref="D86:D89"/>
    <mergeCell ref="H56:H57"/>
    <mergeCell ref="G16:G17"/>
    <mergeCell ref="G18:G19"/>
    <mergeCell ref="E22:E23"/>
    <mergeCell ref="F22:F23"/>
    <mergeCell ref="G22:G23"/>
    <mergeCell ref="F80:F85"/>
    <mergeCell ref="E80:E85"/>
    <mergeCell ref="D80:D85"/>
    <mergeCell ref="H80:H81"/>
    <mergeCell ref="D76:D79"/>
    <mergeCell ref="D90:D95"/>
    <mergeCell ref="D736:D743"/>
    <mergeCell ref="G742:G743"/>
    <mergeCell ref="H742:H743"/>
    <mergeCell ref="F736:F743"/>
    <mergeCell ref="H170:H171"/>
    <mergeCell ref="G166:G167"/>
    <mergeCell ref="H166:H167"/>
    <mergeCell ref="E206:E215"/>
    <mergeCell ref="F206:F215"/>
    <mergeCell ref="G220:G221"/>
    <mergeCell ref="H220:H221"/>
    <mergeCell ref="G204:G205"/>
    <mergeCell ref="H204:H205"/>
    <mergeCell ref="D242:D251"/>
    <mergeCell ref="E242:E251"/>
    <mergeCell ref="G242:G243"/>
    <mergeCell ref="H242:H243"/>
    <mergeCell ref="G266:G267"/>
    <mergeCell ref="G268:G269"/>
    <mergeCell ref="F744:F747"/>
    <mergeCell ref="E736:E743"/>
    <mergeCell ref="E744:E747"/>
    <mergeCell ref="D744:D747"/>
    <mergeCell ref="G532:G533"/>
    <mergeCell ref="G534:G535"/>
    <mergeCell ref="H530:H531"/>
    <mergeCell ref="H532:H533"/>
    <mergeCell ref="H534:H535"/>
    <mergeCell ref="D698:D705"/>
    <mergeCell ref="E698:E705"/>
    <mergeCell ref="F698:F705"/>
    <mergeCell ref="G684:G685"/>
    <mergeCell ref="H684:H685"/>
    <mergeCell ref="H686:H687"/>
    <mergeCell ref="G686:G687"/>
    <mergeCell ref="H546:H547"/>
    <mergeCell ref="G540:G541"/>
    <mergeCell ref="H540:H541"/>
    <mergeCell ref="F574:F579"/>
    <mergeCell ref="G574:G575"/>
    <mergeCell ref="H574:H575"/>
    <mergeCell ref="G576:G577"/>
    <mergeCell ref="H576:H577"/>
    <mergeCell ref="G578:G579"/>
    <mergeCell ref="H578:H579"/>
    <mergeCell ref="H568:H569"/>
    <mergeCell ref="G570:G571"/>
    <mergeCell ref="H570:H571"/>
    <mergeCell ref="G572:G573"/>
    <mergeCell ref="H572:H573"/>
    <mergeCell ref="F610:F625"/>
  </mergeCells>
  <conditionalFormatting sqref="J811:W811">
    <cfRule type="iconSet" priority="3">
      <iconSet iconSet="3Symbols">
        <cfvo type="percent" val="0"/>
        <cfvo type="num" val="0.95*$J$385" gte="0"/>
        <cfvo type="formula" val="$J$385"/>
      </iconSet>
    </cfRule>
  </conditionalFormatting>
  <conditionalFormatting sqref="J810">
    <cfRule type="iconSet" priority="2">
      <iconSet iconSet="3Symbols">
        <cfvo type="percent" val="0"/>
        <cfvo type="formula" val="0.95*$J$384"/>
        <cfvo type="formula" val="$J$384"/>
      </iconSet>
    </cfRule>
  </conditionalFormatting>
  <conditionalFormatting sqref="K810:W810">
    <cfRule type="iconSet" priority="1">
      <iconSet iconSet="3Symbols">
        <cfvo type="percent" val="0"/>
        <cfvo type="formula" val="0.95*$J$384"/>
        <cfvo type="formula" val="$J$384"/>
      </iconSet>
    </cfRule>
  </conditionalFormatting>
  <printOptions horizontalCentered="1"/>
  <pageMargins left="0.19685039370078741" right="0.19685039370078741" top="0.39370078740157483" bottom="0.19685039370078741" header="0.19685039370078741" footer="0.19685039370078741"/>
  <pageSetup scale="26"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7"/>
  <sheetViews>
    <sheetView view="pageBreakPreview" zoomScale="115" zoomScaleNormal="55" zoomScaleSheetLayoutView="115" workbookViewId="0">
      <pane ySplit="3" topLeftCell="A15" activePane="bottomLeft" state="frozen"/>
      <selection activeCell="D22" sqref="D22:D23"/>
      <selection pane="bottomLeft" activeCell="T5" sqref="T5"/>
    </sheetView>
  </sheetViews>
  <sheetFormatPr baseColWidth="10" defaultRowHeight="14.25" x14ac:dyDescent="0.2"/>
  <cols>
    <col min="1" max="1" width="23" style="206" customWidth="1"/>
    <col min="2" max="2" width="26.28515625" style="206" customWidth="1"/>
    <col min="3" max="3" width="44.28515625" style="209" customWidth="1"/>
    <col min="4" max="4" width="47.7109375" style="206" customWidth="1"/>
    <col min="5" max="5" width="33.42578125" style="206" customWidth="1"/>
    <col min="6" max="6" width="27.85546875" style="206" customWidth="1"/>
    <col min="7" max="7" width="2.85546875" style="206" bestFit="1" customWidth="1"/>
    <col min="8" max="8" width="14.140625" style="206" bestFit="1" customWidth="1"/>
    <col min="9" max="19" width="12.7109375" style="206" customWidth="1"/>
    <col min="20" max="23" width="18.42578125" style="206" customWidth="1"/>
    <col min="24" max="24" width="18.140625" style="206" customWidth="1"/>
    <col min="25" max="25" width="34.140625" style="212" customWidth="1"/>
    <col min="26" max="26" width="44.85546875" style="212" bestFit="1" customWidth="1"/>
    <col min="27" max="27" width="10.85546875" style="206" bestFit="1" customWidth="1"/>
    <col min="28" max="16384" width="11.42578125" style="206"/>
  </cols>
  <sheetData>
    <row r="1" spans="1:27" ht="82.5" customHeight="1" x14ac:dyDescent="0.2">
      <c r="A1" s="856" t="s">
        <v>619</v>
      </c>
      <c r="B1" s="856"/>
      <c r="C1" s="856"/>
      <c r="D1" s="856"/>
      <c r="E1" s="856"/>
      <c r="F1" s="856"/>
      <c r="G1" s="856"/>
      <c r="H1" s="856"/>
      <c r="I1" s="856"/>
      <c r="J1" s="856"/>
      <c r="K1" s="856"/>
      <c r="L1" s="856"/>
      <c r="M1" s="856"/>
      <c r="N1" s="856"/>
      <c r="O1" s="856"/>
      <c r="P1" s="856"/>
      <c r="Q1" s="856"/>
      <c r="R1" s="856"/>
      <c r="S1" s="856"/>
      <c r="T1" s="856"/>
      <c r="U1" s="856"/>
      <c r="V1" s="856"/>
      <c r="W1" s="856"/>
      <c r="X1" s="856"/>
      <c r="Y1" s="856"/>
      <c r="Z1" s="856"/>
      <c r="AA1" s="856"/>
    </row>
    <row r="3" spans="1:27" ht="43.5" thickBot="1" x14ac:dyDescent="0.25">
      <c r="A3" s="207" t="s">
        <v>0</v>
      </c>
      <c r="B3" s="207" t="s">
        <v>1</v>
      </c>
      <c r="C3" s="207" t="s">
        <v>52</v>
      </c>
      <c r="D3" s="208" t="s">
        <v>53</v>
      </c>
      <c r="E3" s="208" t="s">
        <v>54</v>
      </c>
      <c r="F3" s="207" t="s">
        <v>55</v>
      </c>
      <c r="G3" s="287"/>
      <c r="H3" s="211">
        <v>43466</v>
      </c>
      <c r="I3" s="211">
        <v>43497</v>
      </c>
      <c r="J3" s="211">
        <v>43525</v>
      </c>
      <c r="K3" s="211">
        <v>43556</v>
      </c>
      <c r="L3" s="211">
        <v>43586</v>
      </c>
      <c r="M3" s="211">
        <v>43617</v>
      </c>
      <c r="N3" s="211">
        <v>43647</v>
      </c>
      <c r="O3" s="211">
        <v>43678</v>
      </c>
      <c r="P3" s="211">
        <v>43709</v>
      </c>
      <c r="Q3" s="211">
        <v>43739</v>
      </c>
      <c r="R3" s="211">
        <v>43770</v>
      </c>
      <c r="S3" s="211">
        <v>43800</v>
      </c>
      <c r="T3" s="287" t="s">
        <v>615</v>
      </c>
      <c r="U3" s="287" t="s">
        <v>616</v>
      </c>
      <c r="V3" s="287" t="s">
        <v>617</v>
      </c>
      <c r="W3" s="287" t="s">
        <v>618</v>
      </c>
      <c r="X3" s="287" t="s">
        <v>609</v>
      </c>
      <c r="Y3" s="213" t="s">
        <v>511</v>
      </c>
      <c r="Z3" s="287" t="s">
        <v>552</v>
      </c>
      <c r="AA3" s="214" t="s">
        <v>599</v>
      </c>
    </row>
    <row r="4" spans="1:27" ht="24.95" customHeight="1" x14ac:dyDescent="0.2">
      <c r="A4" s="1288" t="s">
        <v>375</v>
      </c>
      <c r="B4" s="1217" t="s">
        <v>607</v>
      </c>
      <c r="C4" s="1196" t="s">
        <v>10</v>
      </c>
      <c r="D4" s="1191" t="s">
        <v>117</v>
      </c>
      <c r="E4" s="1191" t="s">
        <v>958</v>
      </c>
      <c r="F4" s="1193" t="s">
        <v>134</v>
      </c>
      <c r="G4" s="300" t="s">
        <v>600</v>
      </c>
      <c r="H4" s="230"/>
      <c r="I4" s="230"/>
      <c r="J4" s="245">
        <v>1</v>
      </c>
      <c r="K4" s="229"/>
      <c r="L4" s="230"/>
      <c r="M4" s="245"/>
      <c r="N4" s="229"/>
      <c r="O4" s="230"/>
      <c r="P4" s="245"/>
      <c r="Q4" s="428"/>
      <c r="R4" s="325"/>
      <c r="S4" s="326">
        <v>1</v>
      </c>
      <c r="T4" s="222">
        <f t="shared" ref="T4:T19" si="0">SUM(H4:J4)</f>
        <v>1</v>
      </c>
      <c r="U4" s="223">
        <f t="shared" ref="U4:U19" si="1">SUM(K4:M4)</f>
        <v>0</v>
      </c>
      <c r="V4" s="223">
        <f t="shared" ref="V4:V19" si="2">SUM(N4:P4)</f>
        <v>0</v>
      </c>
      <c r="W4" s="223">
        <f t="shared" ref="W4:W19" si="3">SUM(Q4:S4)</f>
        <v>1</v>
      </c>
      <c r="X4" s="269">
        <f t="shared" ref="X4:X19" si="4">MAX(T4:W4)</f>
        <v>1</v>
      </c>
      <c r="Y4" s="1197" t="s">
        <v>3</v>
      </c>
      <c r="Z4" s="568" t="s">
        <v>559</v>
      </c>
      <c r="AA4" s="1200">
        <v>1</v>
      </c>
    </row>
    <row r="5" spans="1:27" ht="24.95" customHeight="1" thickBot="1" x14ac:dyDescent="0.25">
      <c r="A5" s="1289"/>
      <c r="B5" s="1218"/>
      <c r="C5" s="1195"/>
      <c r="D5" s="1192"/>
      <c r="E5" s="1192"/>
      <c r="F5" s="1194"/>
      <c r="G5" s="301" t="s">
        <v>601</v>
      </c>
      <c r="H5" s="302"/>
      <c r="I5" s="302"/>
      <c r="J5" s="303"/>
      <c r="K5" s="419"/>
      <c r="L5" s="302"/>
      <c r="M5" s="303"/>
      <c r="N5" s="419"/>
      <c r="O5" s="302"/>
      <c r="P5" s="303"/>
      <c r="Q5" s="419"/>
      <c r="R5" s="302"/>
      <c r="S5" s="303"/>
      <c r="T5" s="369">
        <f t="shared" si="0"/>
        <v>0</v>
      </c>
      <c r="U5" s="370">
        <f t="shared" si="1"/>
        <v>0</v>
      </c>
      <c r="V5" s="370">
        <f t="shared" si="2"/>
        <v>0</v>
      </c>
      <c r="W5" s="370">
        <f t="shared" si="3"/>
        <v>0</v>
      </c>
      <c r="X5" s="371">
        <f t="shared" si="4"/>
        <v>0</v>
      </c>
      <c r="Y5" s="1198"/>
      <c r="Z5" s="570"/>
      <c r="AA5" s="1201"/>
    </row>
    <row r="6" spans="1:27" ht="24.95" customHeight="1" x14ac:dyDescent="0.2">
      <c r="A6" s="1289"/>
      <c r="B6" s="1218"/>
      <c r="C6" s="1195"/>
      <c r="D6" s="1191" t="s">
        <v>392</v>
      </c>
      <c r="E6" s="1191" t="s">
        <v>181</v>
      </c>
      <c r="F6" s="1193" t="s">
        <v>188</v>
      </c>
      <c r="G6" s="304" t="s">
        <v>600</v>
      </c>
      <c r="H6" s="232"/>
      <c r="I6" s="232"/>
      <c r="J6" s="246">
        <v>0.25</v>
      </c>
      <c r="K6" s="231"/>
      <c r="L6" s="232"/>
      <c r="M6" s="246">
        <v>0.5</v>
      </c>
      <c r="N6" s="231"/>
      <c r="O6" s="232"/>
      <c r="P6" s="246">
        <v>0.75</v>
      </c>
      <c r="Q6" s="231"/>
      <c r="R6" s="232"/>
      <c r="S6" s="246">
        <v>1</v>
      </c>
      <c r="T6" s="216">
        <f t="shared" si="0"/>
        <v>0.25</v>
      </c>
      <c r="U6" s="217">
        <f t="shared" si="1"/>
        <v>0.5</v>
      </c>
      <c r="V6" s="217">
        <f t="shared" si="2"/>
        <v>0.75</v>
      </c>
      <c r="W6" s="217">
        <f t="shared" si="3"/>
        <v>1</v>
      </c>
      <c r="X6" s="372">
        <f t="shared" si="4"/>
        <v>1</v>
      </c>
      <c r="Y6" s="1198"/>
      <c r="Z6" s="570"/>
      <c r="AA6" s="1202">
        <v>2</v>
      </c>
    </row>
    <row r="7" spans="1:27" ht="24.95" customHeight="1" thickBot="1" x14ac:dyDescent="0.25">
      <c r="A7" s="1289"/>
      <c r="B7" s="1218"/>
      <c r="C7" s="1195"/>
      <c r="D7" s="1192"/>
      <c r="E7" s="1192"/>
      <c r="F7" s="1194"/>
      <c r="G7" s="301" t="s">
        <v>601</v>
      </c>
      <c r="H7" s="302"/>
      <c r="I7" s="302"/>
      <c r="J7" s="303"/>
      <c r="K7" s="419"/>
      <c r="L7" s="302"/>
      <c r="M7" s="303"/>
      <c r="N7" s="419"/>
      <c r="O7" s="302"/>
      <c r="P7" s="303"/>
      <c r="Q7" s="419"/>
      <c r="R7" s="302"/>
      <c r="S7" s="303"/>
      <c r="T7" s="369">
        <f t="shared" si="0"/>
        <v>0</v>
      </c>
      <c r="U7" s="370">
        <f t="shared" si="1"/>
        <v>0</v>
      </c>
      <c r="V7" s="370">
        <f t="shared" si="2"/>
        <v>0</v>
      </c>
      <c r="W7" s="370">
        <f t="shared" si="3"/>
        <v>0</v>
      </c>
      <c r="X7" s="371">
        <f t="shared" si="4"/>
        <v>0</v>
      </c>
      <c r="Y7" s="1199"/>
      <c r="Z7" s="571"/>
      <c r="AA7" s="1201"/>
    </row>
    <row r="8" spans="1:27" ht="24.95" customHeight="1" x14ac:dyDescent="0.2">
      <c r="A8" s="1289"/>
      <c r="B8" s="1218"/>
      <c r="C8" s="1195"/>
      <c r="D8" s="1224" t="s">
        <v>136</v>
      </c>
      <c r="E8" s="1196" t="s">
        <v>114</v>
      </c>
      <c r="F8" s="1208" t="s">
        <v>189</v>
      </c>
      <c r="G8" s="300" t="s">
        <v>600</v>
      </c>
      <c r="H8" s="305"/>
      <c r="I8" s="305"/>
      <c r="J8" s="306"/>
      <c r="K8" s="420"/>
      <c r="L8" s="305"/>
      <c r="M8" s="306"/>
      <c r="N8" s="420">
        <v>1</v>
      </c>
      <c r="O8" s="305"/>
      <c r="P8" s="306"/>
      <c r="Q8" s="420"/>
      <c r="R8" s="305"/>
      <c r="S8" s="306"/>
      <c r="T8" s="222">
        <f t="shared" si="0"/>
        <v>0</v>
      </c>
      <c r="U8" s="223">
        <f t="shared" si="1"/>
        <v>0</v>
      </c>
      <c r="V8" s="223">
        <f t="shared" si="2"/>
        <v>1</v>
      </c>
      <c r="W8" s="223">
        <f t="shared" si="3"/>
        <v>0</v>
      </c>
      <c r="X8" s="269">
        <f t="shared" si="4"/>
        <v>1</v>
      </c>
      <c r="Y8" s="1203" t="s">
        <v>397</v>
      </c>
      <c r="Z8" s="568" t="s">
        <v>556</v>
      </c>
      <c r="AA8" s="1202">
        <v>3</v>
      </c>
    </row>
    <row r="9" spans="1:27" ht="24.95" customHeight="1" x14ac:dyDescent="0.2">
      <c r="A9" s="1289"/>
      <c r="B9" s="1218"/>
      <c r="C9" s="1195"/>
      <c r="D9" s="1225"/>
      <c r="E9" s="1207"/>
      <c r="F9" s="1209"/>
      <c r="G9" s="307" t="s">
        <v>601</v>
      </c>
      <c r="H9" s="308"/>
      <c r="I9" s="308"/>
      <c r="J9" s="309"/>
      <c r="K9" s="421"/>
      <c r="L9" s="308"/>
      <c r="M9" s="309"/>
      <c r="N9" s="421"/>
      <c r="O9" s="308"/>
      <c r="P9" s="309"/>
      <c r="Q9" s="421"/>
      <c r="R9" s="308"/>
      <c r="S9" s="309"/>
      <c r="T9" s="373">
        <f t="shared" si="0"/>
        <v>0</v>
      </c>
      <c r="U9" s="374">
        <f t="shared" si="1"/>
        <v>0</v>
      </c>
      <c r="V9" s="374">
        <f t="shared" si="2"/>
        <v>0</v>
      </c>
      <c r="W9" s="374">
        <f t="shared" si="3"/>
        <v>0</v>
      </c>
      <c r="X9" s="375">
        <f t="shared" si="4"/>
        <v>0</v>
      </c>
      <c r="Y9" s="1204"/>
      <c r="Z9" s="570"/>
      <c r="AA9" s="1206"/>
    </row>
    <row r="10" spans="1:27" ht="24.95" customHeight="1" x14ac:dyDescent="0.2">
      <c r="A10" s="1289"/>
      <c r="B10" s="1218"/>
      <c r="C10" s="1195"/>
      <c r="D10" s="1225"/>
      <c r="E10" s="1195" t="s">
        <v>116</v>
      </c>
      <c r="F10" s="1210" t="s">
        <v>187</v>
      </c>
      <c r="G10" s="304" t="s">
        <v>600</v>
      </c>
      <c r="H10" s="236"/>
      <c r="I10" s="236"/>
      <c r="J10" s="248"/>
      <c r="K10" s="235"/>
      <c r="L10" s="236"/>
      <c r="M10" s="248"/>
      <c r="N10" s="235">
        <v>1</v>
      </c>
      <c r="O10" s="236"/>
      <c r="P10" s="248"/>
      <c r="Q10" s="235"/>
      <c r="R10" s="236"/>
      <c r="S10" s="248"/>
      <c r="T10" s="216">
        <f t="shared" si="0"/>
        <v>0</v>
      </c>
      <c r="U10" s="217">
        <f t="shared" si="1"/>
        <v>0</v>
      </c>
      <c r="V10" s="217">
        <f t="shared" si="2"/>
        <v>1</v>
      </c>
      <c r="W10" s="217">
        <f t="shared" si="3"/>
        <v>0</v>
      </c>
      <c r="X10" s="372">
        <f t="shared" si="4"/>
        <v>1</v>
      </c>
      <c r="Y10" s="1204"/>
      <c r="Z10" s="570"/>
      <c r="AA10" s="1200">
        <v>4</v>
      </c>
    </row>
    <row r="11" spans="1:27" ht="24.95" customHeight="1" thickBot="1" x14ac:dyDescent="0.25">
      <c r="A11" s="1289"/>
      <c r="B11" s="1218"/>
      <c r="C11" s="1195"/>
      <c r="D11" s="1226"/>
      <c r="E11" s="1192"/>
      <c r="F11" s="1194"/>
      <c r="G11" s="301" t="s">
        <v>601</v>
      </c>
      <c r="H11" s="310"/>
      <c r="I11" s="310"/>
      <c r="J11" s="311"/>
      <c r="K11" s="422"/>
      <c r="L11" s="310"/>
      <c r="M11" s="311"/>
      <c r="N11" s="422"/>
      <c r="O11" s="310"/>
      <c r="P11" s="311"/>
      <c r="Q11" s="422"/>
      <c r="R11" s="310"/>
      <c r="S11" s="311"/>
      <c r="T11" s="369">
        <f t="shared" si="0"/>
        <v>0</v>
      </c>
      <c r="U11" s="370">
        <f t="shared" si="1"/>
        <v>0</v>
      </c>
      <c r="V11" s="370">
        <f t="shared" si="2"/>
        <v>0</v>
      </c>
      <c r="W11" s="370">
        <f t="shared" si="3"/>
        <v>0</v>
      </c>
      <c r="X11" s="371">
        <f t="shared" si="4"/>
        <v>0</v>
      </c>
      <c r="Y11" s="1204"/>
      <c r="Z11" s="570"/>
      <c r="AA11" s="1201"/>
    </row>
    <row r="12" spans="1:27" ht="24.95" customHeight="1" x14ac:dyDescent="0.2">
      <c r="A12" s="1289"/>
      <c r="B12" s="1218"/>
      <c r="C12" s="1195"/>
      <c r="D12" s="1191" t="s">
        <v>395</v>
      </c>
      <c r="E12" s="1195" t="s">
        <v>115</v>
      </c>
      <c r="F12" s="1208" t="s">
        <v>186</v>
      </c>
      <c r="G12" s="300" t="s">
        <v>600</v>
      </c>
      <c r="H12" s="312"/>
      <c r="I12" s="312"/>
      <c r="J12" s="313"/>
      <c r="K12" s="423"/>
      <c r="L12" s="312"/>
      <c r="M12" s="313"/>
      <c r="N12" s="423">
        <v>1</v>
      </c>
      <c r="O12" s="312"/>
      <c r="P12" s="313"/>
      <c r="Q12" s="423"/>
      <c r="R12" s="312"/>
      <c r="S12" s="313"/>
      <c r="T12" s="222">
        <f t="shared" si="0"/>
        <v>0</v>
      </c>
      <c r="U12" s="223">
        <f t="shared" si="1"/>
        <v>0</v>
      </c>
      <c r="V12" s="223">
        <f t="shared" si="2"/>
        <v>1</v>
      </c>
      <c r="W12" s="223">
        <f t="shared" si="3"/>
        <v>0</v>
      </c>
      <c r="X12" s="269">
        <f t="shared" si="4"/>
        <v>1</v>
      </c>
      <c r="Y12" s="1204"/>
      <c r="Z12" s="570"/>
      <c r="AA12" s="1202">
        <v>5</v>
      </c>
    </row>
    <row r="13" spans="1:27" ht="24.95" customHeight="1" thickBot="1" x14ac:dyDescent="0.25">
      <c r="A13" s="1289"/>
      <c r="B13" s="1218"/>
      <c r="C13" s="1195"/>
      <c r="D13" s="1192"/>
      <c r="E13" s="1192"/>
      <c r="F13" s="1194"/>
      <c r="G13" s="301" t="s">
        <v>601</v>
      </c>
      <c r="H13" s="314"/>
      <c r="I13" s="314"/>
      <c r="J13" s="315"/>
      <c r="K13" s="424"/>
      <c r="L13" s="314"/>
      <c r="M13" s="315"/>
      <c r="N13" s="424"/>
      <c r="O13" s="314"/>
      <c r="P13" s="315"/>
      <c r="Q13" s="424"/>
      <c r="R13" s="314"/>
      <c r="S13" s="315"/>
      <c r="T13" s="369">
        <f t="shared" si="0"/>
        <v>0</v>
      </c>
      <c r="U13" s="370">
        <f t="shared" si="1"/>
        <v>0</v>
      </c>
      <c r="V13" s="370">
        <f t="shared" si="2"/>
        <v>0</v>
      </c>
      <c r="W13" s="370">
        <f t="shared" si="3"/>
        <v>0</v>
      </c>
      <c r="X13" s="371">
        <f t="shared" si="4"/>
        <v>0</v>
      </c>
      <c r="Y13" s="1205"/>
      <c r="Z13" s="570"/>
      <c r="AA13" s="1201"/>
    </row>
    <row r="14" spans="1:27" ht="24.95" customHeight="1" x14ac:dyDescent="0.2">
      <c r="A14" s="1289"/>
      <c r="B14" s="1218"/>
      <c r="C14" s="1195"/>
      <c r="D14" s="1191" t="s">
        <v>137</v>
      </c>
      <c r="E14" s="1191" t="s">
        <v>135</v>
      </c>
      <c r="F14" s="1210" t="s">
        <v>182</v>
      </c>
      <c r="G14" s="304" t="s">
        <v>600</v>
      </c>
      <c r="H14" s="236"/>
      <c r="I14" s="236"/>
      <c r="J14" s="248">
        <v>0.24</v>
      </c>
      <c r="K14" s="235"/>
      <c r="L14" s="236"/>
      <c r="M14" s="248">
        <v>0.48</v>
      </c>
      <c r="N14" s="235"/>
      <c r="O14" s="236"/>
      <c r="P14" s="248">
        <v>0.72</v>
      </c>
      <c r="Q14" s="235"/>
      <c r="R14" s="236"/>
      <c r="S14" s="248">
        <v>1</v>
      </c>
      <c r="T14" s="216">
        <f t="shared" si="0"/>
        <v>0.24</v>
      </c>
      <c r="U14" s="217">
        <f t="shared" si="1"/>
        <v>0.48</v>
      </c>
      <c r="V14" s="217">
        <f t="shared" si="2"/>
        <v>0.72</v>
      </c>
      <c r="W14" s="217">
        <f t="shared" si="3"/>
        <v>1</v>
      </c>
      <c r="X14" s="372">
        <f t="shared" si="4"/>
        <v>1</v>
      </c>
      <c r="Y14" s="1190" t="s">
        <v>317</v>
      </c>
      <c r="Z14" s="570"/>
      <c r="AA14" s="1202">
        <v>6</v>
      </c>
    </row>
    <row r="15" spans="1:27" ht="24.95" customHeight="1" thickBot="1" x14ac:dyDescent="0.25">
      <c r="A15" s="1289"/>
      <c r="B15" s="1218"/>
      <c r="C15" s="1192"/>
      <c r="D15" s="1192"/>
      <c r="E15" s="1192"/>
      <c r="F15" s="1194"/>
      <c r="G15" s="307" t="s">
        <v>601</v>
      </c>
      <c r="H15" s="308"/>
      <c r="I15" s="308"/>
      <c r="J15" s="309"/>
      <c r="K15" s="421"/>
      <c r="L15" s="308"/>
      <c r="M15" s="309"/>
      <c r="N15" s="421"/>
      <c r="O15" s="308"/>
      <c r="P15" s="309"/>
      <c r="Q15" s="421"/>
      <c r="R15" s="308"/>
      <c r="S15" s="309"/>
      <c r="T15" s="373">
        <f t="shared" si="0"/>
        <v>0</v>
      </c>
      <c r="U15" s="374">
        <f t="shared" si="1"/>
        <v>0</v>
      </c>
      <c r="V15" s="374">
        <f t="shared" si="2"/>
        <v>0</v>
      </c>
      <c r="W15" s="374">
        <f t="shared" si="3"/>
        <v>0</v>
      </c>
      <c r="X15" s="375">
        <f t="shared" si="4"/>
        <v>0</v>
      </c>
      <c r="Y15" s="1188"/>
      <c r="Z15" s="570"/>
      <c r="AA15" s="1201"/>
    </row>
    <row r="16" spans="1:27" ht="24.95" customHeight="1" x14ac:dyDescent="0.2">
      <c r="A16" s="1289"/>
      <c r="B16" s="1218"/>
      <c r="C16" s="1196" t="s">
        <v>510</v>
      </c>
      <c r="D16" s="1196" t="s">
        <v>183</v>
      </c>
      <c r="E16" s="1196" t="s">
        <v>112</v>
      </c>
      <c r="F16" s="1208" t="s">
        <v>184</v>
      </c>
      <c r="G16" s="300" t="s">
        <v>600</v>
      </c>
      <c r="H16" s="230"/>
      <c r="I16" s="230"/>
      <c r="J16" s="245">
        <v>0.25</v>
      </c>
      <c r="K16" s="229"/>
      <c r="L16" s="230"/>
      <c r="M16" s="245">
        <v>0.5</v>
      </c>
      <c r="N16" s="229"/>
      <c r="O16" s="230"/>
      <c r="P16" s="245">
        <v>0.75</v>
      </c>
      <c r="Q16" s="229"/>
      <c r="R16" s="230"/>
      <c r="S16" s="245">
        <v>1</v>
      </c>
      <c r="T16" s="222">
        <f t="shared" si="0"/>
        <v>0.25</v>
      </c>
      <c r="U16" s="223">
        <f t="shared" si="1"/>
        <v>0.5</v>
      </c>
      <c r="V16" s="223">
        <f t="shared" si="2"/>
        <v>0.75</v>
      </c>
      <c r="W16" s="223">
        <f t="shared" si="3"/>
        <v>1</v>
      </c>
      <c r="X16" s="269">
        <f t="shared" si="4"/>
        <v>1</v>
      </c>
      <c r="Y16" s="1190" t="s">
        <v>425</v>
      </c>
      <c r="Z16" s="570"/>
      <c r="AA16" s="1202">
        <v>7</v>
      </c>
    </row>
    <row r="17" spans="1:27" ht="24.95" customHeight="1" x14ac:dyDescent="0.2">
      <c r="A17" s="1289"/>
      <c r="B17" s="1218"/>
      <c r="C17" s="1195"/>
      <c r="D17" s="1207"/>
      <c r="E17" s="1207"/>
      <c r="F17" s="1209"/>
      <c r="G17" s="307" t="s">
        <v>601</v>
      </c>
      <c r="H17" s="316"/>
      <c r="I17" s="316"/>
      <c r="J17" s="317"/>
      <c r="K17" s="425"/>
      <c r="L17" s="316"/>
      <c r="M17" s="317"/>
      <c r="N17" s="425"/>
      <c r="O17" s="316"/>
      <c r="P17" s="317"/>
      <c r="Q17" s="425"/>
      <c r="R17" s="316"/>
      <c r="S17" s="317"/>
      <c r="T17" s="373">
        <f t="shared" si="0"/>
        <v>0</v>
      </c>
      <c r="U17" s="374">
        <f t="shared" si="1"/>
        <v>0</v>
      </c>
      <c r="V17" s="374">
        <f t="shared" si="2"/>
        <v>0</v>
      </c>
      <c r="W17" s="374">
        <f t="shared" si="3"/>
        <v>0</v>
      </c>
      <c r="X17" s="375">
        <f t="shared" si="4"/>
        <v>0</v>
      </c>
      <c r="Y17" s="1189"/>
      <c r="Z17" s="570"/>
      <c r="AA17" s="1206"/>
    </row>
    <row r="18" spans="1:27" ht="24.95" customHeight="1" x14ac:dyDescent="0.2">
      <c r="A18" s="1289"/>
      <c r="B18" s="1218"/>
      <c r="C18" s="1195"/>
      <c r="D18" s="1195" t="s">
        <v>113</v>
      </c>
      <c r="E18" s="1195" t="s">
        <v>420</v>
      </c>
      <c r="F18" s="1210" t="s">
        <v>419</v>
      </c>
      <c r="G18" s="304" t="s">
        <v>600</v>
      </c>
      <c r="H18" s="232"/>
      <c r="I18" s="232"/>
      <c r="J18" s="246"/>
      <c r="K18" s="231"/>
      <c r="L18" s="232"/>
      <c r="M18" s="246">
        <v>0.5</v>
      </c>
      <c r="N18" s="231"/>
      <c r="O18" s="232"/>
      <c r="P18" s="246"/>
      <c r="Q18" s="231"/>
      <c r="R18" s="232"/>
      <c r="S18" s="246">
        <v>1</v>
      </c>
      <c r="T18" s="216">
        <f t="shared" si="0"/>
        <v>0</v>
      </c>
      <c r="U18" s="217">
        <f t="shared" si="1"/>
        <v>0.5</v>
      </c>
      <c r="V18" s="217">
        <f t="shared" si="2"/>
        <v>0</v>
      </c>
      <c r="W18" s="217">
        <f t="shared" si="3"/>
        <v>1</v>
      </c>
      <c r="X18" s="372">
        <f t="shared" si="4"/>
        <v>1</v>
      </c>
      <c r="Y18" s="1187" t="s">
        <v>185</v>
      </c>
      <c r="Z18" s="570"/>
      <c r="AA18" s="1200">
        <v>8</v>
      </c>
    </row>
    <row r="19" spans="1:27" ht="24.95" customHeight="1" x14ac:dyDescent="0.2">
      <c r="A19" s="1289"/>
      <c r="B19" s="1218"/>
      <c r="C19" s="1195"/>
      <c r="D19" s="1207"/>
      <c r="E19" s="1207"/>
      <c r="F19" s="1209"/>
      <c r="G19" s="307" t="s">
        <v>601</v>
      </c>
      <c r="H19" s="316"/>
      <c r="I19" s="316"/>
      <c r="J19" s="317"/>
      <c r="K19" s="425"/>
      <c r="L19" s="316"/>
      <c r="M19" s="317"/>
      <c r="N19" s="425"/>
      <c r="O19" s="316"/>
      <c r="P19" s="317"/>
      <c r="Q19" s="425"/>
      <c r="R19" s="316"/>
      <c r="S19" s="317"/>
      <c r="T19" s="373">
        <f t="shared" si="0"/>
        <v>0</v>
      </c>
      <c r="U19" s="374">
        <f t="shared" si="1"/>
        <v>0</v>
      </c>
      <c r="V19" s="374">
        <f t="shared" si="2"/>
        <v>0</v>
      </c>
      <c r="W19" s="374">
        <f t="shared" si="3"/>
        <v>0</v>
      </c>
      <c r="X19" s="375">
        <f t="shared" si="4"/>
        <v>0</v>
      </c>
      <c r="Y19" s="1189"/>
      <c r="Z19" s="570"/>
      <c r="AA19" s="1206"/>
    </row>
    <row r="20" spans="1:27" ht="24.95" customHeight="1" x14ac:dyDescent="0.2">
      <c r="A20" s="1289"/>
      <c r="B20" s="1218"/>
      <c r="C20" s="1195"/>
      <c r="D20" s="1195" t="s">
        <v>139</v>
      </c>
      <c r="E20" s="1195" t="s">
        <v>138</v>
      </c>
      <c r="F20" s="1210" t="s">
        <v>190</v>
      </c>
      <c r="G20" s="304" t="s">
        <v>600</v>
      </c>
      <c r="H20" s="236"/>
      <c r="I20" s="236"/>
      <c r="J20" s="248"/>
      <c r="K20" s="235"/>
      <c r="L20" s="236"/>
      <c r="M20" s="248"/>
      <c r="N20" s="235"/>
      <c r="O20" s="236"/>
      <c r="P20" s="248"/>
      <c r="Q20" s="235"/>
      <c r="R20" s="236"/>
      <c r="S20" s="248">
        <v>1</v>
      </c>
      <c r="T20" s="216">
        <f t="shared" ref="T20:T33" si="5">SUM(H20:J20)</f>
        <v>0</v>
      </c>
      <c r="U20" s="217">
        <f t="shared" ref="U20:U33" si="6">SUM(K20:M20)</f>
        <v>0</v>
      </c>
      <c r="V20" s="217">
        <f t="shared" ref="V20:V33" si="7">SUM(N20:P20)</f>
        <v>0</v>
      </c>
      <c r="W20" s="217">
        <f t="shared" ref="W20:W33" si="8">SUM(Q20:S20)</f>
        <v>1</v>
      </c>
      <c r="X20" s="372">
        <f t="shared" ref="X20:X33" si="9">MAX(T20:W20)</f>
        <v>1</v>
      </c>
      <c r="Y20" s="1187" t="s">
        <v>42</v>
      </c>
      <c r="Z20" s="570"/>
      <c r="AA20" s="1200">
        <v>9</v>
      </c>
    </row>
    <row r="21" spans="1:27" ht="24.95" customHeight="1" thickBot="1" x14ac:dyDescent="0.25">
      <c r="A21" s="1289"/>
      <c r="B21" s="1218"/>
      <c r="C21" s="1192"/>
      <c r="D21" s="1192"/>
      <c r="E21" s="1192"/>
      <c r="F21" s="1194"/>
      <c r="G21" s="307" t="s">
        <v>601</v>
      </c>
      <c r="H21" s="308"/>
      <c r="I21" s="308"/>
      <c r="J21" s="309"/>
      <c r="K21" s="421"/>
      <c r="L21" s="308"/>
      <c r="M21" s="309"/>
      <c r="N21" s="421"/>
      <c r="O21" s="308"/>
      <c r="P21" s="309"/>
      <c r="Q21" s="421"/>
      <c r="R21" s="308"/>
      <c r="S21" s="309"/>
      <c r="T21" s="373">
        <f t="shared" si="5"/>
        <v>0</v>
      </c>
      <c r="U21" s="374">
        <f t="shared" si="6"/>
        <v>0</v>
      </c>
      <c r="V21" s="374">
        <f t="shared" si="7"/>
        <v>0</v>
      </c>
      <c r="W21" s="374">
        <f t="shared" si="8"/>
        <v>0</v>
      </c>
      <c r="X21" s="375">
        <f t="shared" si="9"/>
        <v>0</v>
      </c>
      <c r="Y21" s="1188"/>
      <c r="Z21" s="571"/>
      <c r="AA21" s="1201"/>
    </row>
    <row r="22" spans="1:27" ht="24.95" customHeight="1" x14ac:dyDescent="0.2">
      <c r="A22" s="1289"/>
      <c r="B22" s="1218"/>
      <c r="C22" s="1196" t="s">
        <v>422</v>
      </c>
      <c r="D22" s="1196" t="s">
        <v>72</v>
      </c>
      <c r="E22" s="1196" t="s">
        <v>73</v>
      </c>
      <c r="F22" s="1208" t="s">
        <v>608</v>
      </c>
      <c r="G22" s="300" t="s">
        <v>600</v>
      </c>
      <c r="H22" s="230"/>
      <c r="I22" s="230"/>
      <c r="J22" s="245"/>
      <c r="K22" s="229"/>
      <c r="L22" s="230"/>
      <c r="M22" s="245"/>
      <c r="N22" s="229"/>
      <c r="O22" s="230"/>
      <c r="P22" s="245"/>
      <c r="Q22" s="229">
        <v>1</v>
      </c>
      <c r="R22" s="230"/>
      <c r="S22" s="245"/>
      <c r="T22" s="222">
        <f t="shared" si="5"/>
        <v>0</v>
      </c>
      <c r="U22" s="223">
        <f t="shared" si="6"/>
        <v>0</v>
      </c>
      <c r="V22" s="223">
        <f t="shared" si="7"/>
        <v>0</v>
      </c>
      <c r="W22" s="223">
        <f t="shared" si="8"/>
        <v>1</v>
      </c>
      <c r="X22" s="269">
        <f t="shared" si="9"/>
        <v>1</v>
      </c>
      <c r="Y22" s="1190" t="s">
        <v>36</v>
      </c>
      <c r="Z22" s="568" t="s">
        <v>557</v>
      </c>
      <c r="AA22" s="1202">
        <v>10</v>
      </c>
    </row>
    <row r="23" spans="1:27" ht="24.95" customHeight="1" x14ac:dyDescent="0.2">
      <c r="A23" s="1289"/>
      <c r="B23" s="1218"/>
      <c r="C23" s="1195"/>
      <c r="D23" s="1207"/>
      <c r="E23" s="1207"/>
      <c r="F23" s="1209"/>
      <c r="G23" s="307" t="s">
        <v>601</v>
      </c>
      <c r="H23" s="316"/>
      <c r="I23" s="316"/>
      <c r="J23" s="317"/>
      <c r="K23" s="425"/>
      <c r="L23" s="316"/>
      <c r="M23" s="317"/>
      <c r="N23" s="425"/>
      <c r="O23" s="316"/>
      <c r="P23" s="317"/>
      <c r="Q23" s="425"/>
      <c r="R23" s="316"/>
      <c r="S23" s="317"/>
      <c r="T23" s="373">
        <f t="shared" si="5"/>
        <v>0</v>
      </c>
      <c r="U23" s="374">
        <f t="shared" si="6"/>
        <v>0</v>
      </c>
      <c r="V23" s="374">
        <f t="shared" si="7"/>
        <v>0</v>
      </c>
      <c r="W23" s="374">
        <f t="shared" si="8"/>
        <v>0</v>
      </c>
      <c r="X23" s="375">
        <f t="shared" si="9"/>
        <v>0</v>
      </c>
      <c r="Y23" s="1187"/>
      <c r="Z23" s="569"/>
      <c r="AA23" s="1206"/>
    </row>
    <row r="24" spans="1:27" ht="24.95" customHeight="1" x14ac:dyDescent="0.2">
      <c r="A24" s="1289"/>
      <c r="B24" s="1218"/>
      <c r="C24" s="1195"/>
      <c r="D24" s="1195" t="s">
        <v>194</v>
      </c>
      <c r="E24" s="1195" t="s">
        <v>81</v>
      </c>
      <c r="F24" s="1210" t="s">
        <v>192</v>
      </c>
      <c r="G24" s="304" t="s">
        <v>600</v>
      </c>
      <c r="H24" s="232"/>
      <c r="I24" s="232"/>
      <c r="J24" s="246"/>
      <c r="K24" s="231"/>
      <c r="L24" s="232"/>
      <c r="M24" s="246"/>
      <c r="N24" s="231"/>
      <c r="O24" s="232"/>
      <c r="P24" s="246"/>
      <c r="Q24" s="231"/>
      <c r="R24" s="232"/>
      <c r="S24" s="246">
        <v>1</v>
      </c>
      <c r="T24" s="216">
        <f t="shared" si="5"/>
        <v>0</v>
      </c>
      <c r="U24" s="217">
        <f t="shared" si="6"/>
        <v>0</v>
      </c>
      <c r="V24" s="217">
        <f t="shared" si="7"/>
        <v>0</v>
      </c>
      <c r="W24" s="217">
        <f t="shared" si="8"/>
        <v>1</v>
      </c>
      <c r="X24" s="372">
        <f t="shared" si="9"/>
        <v>1</v>
      </c>
      <c r="Y24" s="1187"/>
      <c r="Z24" s="570" t="s">
        <v>555</v>
      </c>
      <c r="AA24" s="1200">
        <v>11</v>
      </c>
    </row>
    <row r="25" spans="1:27" ht="24.95" customHeight="1" x14ac:dyDescent="0.2">
      <c r="A25" s="1289"/>
      <c r="B25" s="1218"/>
      <c r="C25" s="1195"/>
      <c r="D25" s="1207"/>
      <c r="E25" s="1207"/>
      <c r="F25" s="1209"/>
      <c r="G25" s="307" t="s">
        <v>601</v>
      </c>
      <c r="H25" s="316"/>
      <c r="I25" s="316"/>
      <c r="J25" s="317"/>
      <c r="K25" s="425"/>
      <c r="L25" s="316"/>
      <c r="M25" s="317"/>
      <c r="N25" s="425"/>
      <c r="O25" s="316"/>
      <c r="P25" s="317"/>
      <c r="Q25" s="425"/>
      <c r="R25" s="316"/>
      <c r="S25" s="317"/>
      <c r="T25" s="373">
        <f t="shared" si="5"/>
        <v>0</v>
      </c>
      <c r="U25" s="374">
        <f t="shared" si="6"/>
        <v>0</v>
      </c>
      <c r="V25" s="374">
        <f t="shared" si="7"/>
        <v>0</v>
      </c>
      <c r="W25" s="374">
        <f t="shared" si="8"/>
        <v>0</v>
      </c>
      <c r="X25" s="375">
        <f t="shared" si="9"/>
        <v>0</v>
      </c>
      <c r="Y25" s="1187"/>
      <c r="Z25" s="570"/>
      <c r="AA25" s="1206"/>
    </row>
    <row r="26" spans="1:27" ht="24.95" customHeight="1" x14ac:dyDescent="0.2">
      <c r="A26" s="1289"/>
      <c r="B26" s="1218"/>
      <c r="C26" s="1195"/>
      <c r="D26" s="1195" t="s">
        <v>193</v>
      </c>
      <c r="E26" s="1195" t="s">
        <v>82</v>
      </c>
      <c r="F26" s="1210" t="s">
        <v>195</v>
      </c>
      <c r="G26" s="304" t="s">
        <v>600</v>
      </c>
      <c r="H26" s="232"/>
      <c r="I26" s="232"/>
      <c r="J26" s="246"/>
      <c r="K26" s="231"/>
      <c r="L26" s="232"/>
      <c r="M26" s="246"/>
      <c r="N26" s="231"/>
      <c r="O26" s="232"/>
      <c r="P26" s="246"/>
      <c r="Q26" s="231"/>
      <c r="R26" s="232"/>
      <c r="S26" s="246">
        <v>1</v>
      </c>
      <c r="T26" s="216">
        <f t="shared" si="5"/>
        <v>0</v>
      </c>
      <c r="U26" s="217">
        <f t="shared" si="6"/>
        <v>0</v>
      </c>
      <c r="V26" s="217">
        <f t="shared" si="7"/>
        <v>0</v>
      </c>
      <c r="W26" s="217">
        <f t="shared" si="8"/>
        <v>1</v>
      </c>
      <c r="X26" s="372">
        <f t="shared" si="9"/>
        <v>1</v>
      </c>
      <c r="Y26" s="1187"/>
      <c r="Z26" s="570"/>
      <c r="AA26" s="1200">
        <v>12</v>
      </c>
    </row>
    <row r="27" spans="1:27" ht="24.95" customHeight="1" x14ac:dyDescent="0.2">
      <c r="A27" s="1289"/>
      <c r="B27" s="1218"/>
      <c r="C27" s="1195"/>
      <c r="D27" s="1207"/>
      <c r="E27" s="1207"/>
      <c r="F27" s="1209"/>
      <c r="G27" s="307" t="s">
        <v>601</v>
      </c>
      <c r="H27" s="316"/>
      <c r="I27" s="316"/>
      <c r="J27" s="317"/>
      <c r="K27" s="425"/>
      <c r="L27" s="316"/>
      <c r="M27" s="317"/>
      <c r="N27" s="425"/>
      <c r="O27" s="316"/>
      <c r="P27" s="317"/>
      <c r="Q27" s="425"/>
      <c r="R27" s="316"/>
      <c r="S27" s="317"/>
      <c r="T27" s="373">
        <f t="shared" si="5"/>
        <v>0</v>
      </c>
      <c r="U27" s="374">
        <f t="shared" si="6"/>
        <v>0</v>
      </c>
      <c r="V27" s="374">
        <f t="shared" si="7"/>
        <v>0</v>
      </c>
      <c r="W27" s="374">
        <f t="shared" si="8"/>
        <v>0</v>
      </c>
      <c r="X27" s="375">
        <f t="shared" si="9"/>
        <v>0</v>
      </c>
      <c r="Y27" s="1187"/>
      <c r="Z27" s="570"/>
      <c r="AA27" s="1206"/>
    </row>
    <row r="28" spans="1:27" ht="24.95" customHeight="1" x14ac:dyDescent="0.2">
      <c r="A28" s="1289"/>
      <c r="B28" s="1218"/>
      <c r="C28" s="1195"/>
      <c r="D28" s="1195" t="s">
        <v>74</v>
      </c>
      <c r="E28" s="1195" t="s">
        <v>83</v>
      </c>
      <c r="F28" s="1210" t="s">
        <v>196</v>
      </c>
      <c r="G28" s="304" t="s">
        <v>600</v>
      </c>
      <c r="H28" s="232"/>
      <c r="I28" s="232"/>
      <c r="J28" s="246"/>
      <c r="K28" s="231"/>
      <c r="L28" s="232"/>
      <c r="M28" s="246"/>
      <c r="N28" s="231"/>
      <c r="O28" s="232"/>
      <c r="P28" s="246"/>
      <c r="Q28" s="231"/>
      <c r="R28" s="232"/>
      <c r="S28" s="246">
        <v>1</v>
      </c>
      <c r="T28" s="216">
        <f t="shared" si="5"/>
        <v>0</v>
      </c>
      <c r="U28" s="217">
        <f t="shared" si="6"/>
        <v>0</v>
      </c>
      <c r="V28" s="217">
        <f t="shared" si="7"/>
        <v>0</v>
      </c>
      <c r="W28" s="217">
        <f t="shared" si="8"/>
        <v>1</v>
      </c>
      <c r="X28" s="372">
        <f t="shared" si="9"/>
        <v>1</v>
      </c>
      <c r="Y28" s="1187"/>
      <c r="Z28" s="570"/>
      <c r="AA28" s="1200">
        <v>13</v>
      </c>
    </row>
    <row r="29" spans="1:27" ht="24.95" customHeight="1" x14ac:dyDescent="0.2">
      <c r="A29" s="1289"/>
      <c r="B29" s="1218"/>
      <c r="C29" s="1195"/>
      <c r="D29" s="1207"/>
      <c r="E29" s="1207"/>
      <c r="F29" s="1209"/>
      <c r="G29" s="307" t="s">
        <v>601</v>
      </c>
      <c r="H29" s="316"/>
      <c r="I29" s="316"/>
      <c r="J29" s="317"/>
      <c r="K29" s="425"/>
      <c r="L29" s="316"/>
      <c r="M29" s="317"/>
      <c r="N29" s="425"/>
      <c r="O29" s="316"/>
      <c r="P29" s="317"/>
      <c r="Q29" s="425"/>
      <c r="R29" s="316"/>
      <c r="S29" s="317"/>
      <c r="T29" s="373">
        <f t="shared" si="5"/>
        <v>0</v>
      </c>
      <c r="U29" s="374">
        <f t="shared" si="6"/>
        <v>0</v>
      </c>
      <c r="V29" s="374">
        <f t="shared" si="7"/>
        <v>0</v>
      </c>
      <c r="W29" s="374">
        <f t="shared" si="8"/>
        <v>0</v>
      </c>
      <c r="X29" s="375">
        <f t="shared" si="9"/>
        <v>0</v>
      </c>
      <c r="Y29" s="1187"/>
      <c r="Z29" s="570"/>
      <c r="AA29" s="1206"/>
    </row>
    <row r="30" spans="1:27" ht="24.95" customHeight="1" x14ac:dyDescent="0.2">
      <c r="A30" s="1289"/>
      <c r="B30" s="1218"/>
      <c r="C30" s="1195"/>
      <c r="D30" s="1195" t="s">
        <v>197</v>
      </c>
      <c r="E30" s="1195" t="s">
        <v>84</v>
      </c>
      <c r="F30" s="1210" t="s">
        <v>85</v>
      </c>
      <c r="G30" s="304" t="s">
        <v>600</v>
      </c>
      <c r="H30" s="232"/>
      <c r="I30" s="232"/>
      <c r="J30" s="246"/>
      <c r="K30" s="231"/>
      <c r="L30" s="232"/>
      <c r="M30" s="246"/>
      <c r="N30" s="231"/>
      <c r="O30" s="232"/>
      <c r="P30" s="246"/>
      <c r="Q30" s="231"/>
      <c r="R30" s="232"/>
      <c r="S30" s="246">
        <v>1</v>
      </c>
      <c r="T30" s="216">
        <f t="shared" si="5"/>
        <v>0</v>
      </c>
      <c r="U30" s="217">
        <f t="shared" si="6"/>
        <v>0</v>
      </c>
      <c r="V30" s="217">
        <f t="shared" si="7"/>
        <v>0</v>
      </c>
      <c r="W30" s="217">
        <f t="shared" si="8"/>
        <v>1</v>
      </c>
      <c r="X30" s="372">
        <f t="shared" si="9"/>
        <v>1</v>
      </c>
      <c r="Y30" s="1187"/>
      <c r="Z30" s="570"/>
      <c r="AA30" s="1200">
        <v>14</v>
      </c>
    </row>
    <row r="31" spans="1:27" ht="24.95" customHeight="1" x14ac:dyDescent="0.2">
      <c r="A31" s="1289"/>
      <c r="B31" s="1218"/>
      <c r="C31" s="1195"/>
      <c r="D31" s="1207"/>
      <c r="E31" s="1207"/>
      <c r="F31" s="1209"/>
      <c r="G31" s="307" t="s">
        <v>601</v>
      </c>
      <c r="H31" s="316"/>
      <c r="I31" s="316"/>
      <c r="J31" s="317"/>
      <c r="K31" s="425"/>
      <c r="L31" s="316"/>
      <c r="M31" s="317"/>
      <c r="N31" s="425"/>
      <c r="O31" s="316"/>
      <c r="P31" s="317"/>
      <c r="Q31" s="425"/>
      <c r="R31" s="316"/>
      <c r="S31" s="317"/>
      <c r="T31" s="373">
        <f t="shared" si="5"/>
        <v>0</v>
      </c>
      <c r="U31" s="374">
        <f t="shared" si="6"/>
        <v>0</v>
      </c>
      <c r="V31" s="374">
        <f t="shared" si="7"/>
        <v>0</v>
      </c>
      <c r="W31" s="374">
        <f t="shared" si="8"/>
        <v>0</v>
      </c>
      <c r="X31" s="375">
        <f t="shared" si="9"/>
        <v>0</v>
      </c>
      <c r="Y31" s="1187"/>
      <c r="Z31" s="570"/>
      <c r="AA31" s="1206"/>
    </row>
    <row r="32" spans="1:27" ht="24.95" customHeight="1" x14ac:dyDescent="0.2">
      <c r="A32" s="1289"/>
      <c r="B32" s="1218"/>
      <c r="C32" s="1195"/>
      <c r="D32" s="1195" t="s">
        <v>75</v>
      </c>
      <c r="E32" s="1195" t="s">
        <v>86</v>
      </c>
      <c r="F32" s="1210" t="s">
        <v>87</v>
      </c>
      <c r="G32" s="304" t="s">
        <v>600</v>
      </c>
      <c r="H32" s="232"/>
      <c r="I32" s="232"/>
      <c r="J32" s="246"/>
      <c r="K32" s="231"/>
      <c r="L32" s="232"/>
      <c r="M32" s="246"/>
      <c r="N32" s="231"/>
      <c r="O32" s="232"/>
      <c r="P32" s="246"/>
      <c r="Q32" s="231">
        <v>1</v>
      </c>
      <c r="R32" s="232"/>
      <c r="S32" s="246"/>
      <c r="T32" s="216">
        <f t="shared" si="5"/>
        <v>0</v>
      </c>
      <c r="U32" s="217">
        <f t="shared" si="6"/>
        <v>0</v>
      </c>
      <c r="V32" s="217">
        <f t="shared" si="7"/>
        <v>0</v>
      </c>
      <c r="W32" s="217">
        <f t="shared" si="8"/>
        <v>1</v>
      </c>
      <c r="X32" s="372">
        <f t="shared" si="9"/>
        <v>1</v>
      </c>
      <c r="Y32" s="1187"/>
      <c r="Z32" s="570"/>
      <c r="AA32" s="1200">
        <v>15</v>
      </c>
    </row>
    <row r="33" spans="1:27" ht="24.95" customHeight="1" thickBot="1" x14ac:dyDescent="0.25">
      <c r="A33" s="1289"/>
      <c r="B33" s="1218"/>
      <c r="C33" s="1192"/>
      <c r="D33" s="1192"/>
      <c r="E33" s="1192"/>
      <c r="F33" s="1194"/>
      <c r="G33" s="301" t="s">
        <v>601</v>
      </c>
      <c r="H33" s="302"/>
      <c r="I33" s="302"/>
      <c r="J33" s="303"/>
      <c r="K33" s="419"/>
      <c r="L33" s="302"/>
      <c r="M33" s="303"/>
      <c r="N33" s="419"/>
      <c r="O33" s="302"/>
      <c r="P33" s="303"/>
      <c r="Q33" s="419"/>
      <c r="R33" s="302"/>
      <c r="S33" s="303"/>
      <c r="T33" s="369">
        <f t="shared" si="5"/>
        <v>0</v>
      </c>
      <c r="U33" s="370">
        <f t="shared" si="6"/>
        <v>0</v>
      </c>
      <c r="V33" s="370">
        <f t="shared" si="7"/>
        <v>0</v>
      </c>
      <c r="W33" s="370">
        <f t="shared" si="8"/>
        <v>0</v>
      </c>
      <c r="X33" s="371">
        <f t="shared" si="9"/>
        <v>0</v>
      </c>
      <c r="Y33" s="1188"/>
      <c r="Z33" s="571"/>
      <c r="AA33" s="1201"/>
    </row>
    <row r="34" spans="1:27" ht="24.95" customHeight="1" x14ac:dyDescent="0.2">
      <c r="A34" s="1289"/>
      <c r="B34" s="1218"/>
      <c r="C34" s="1196" t="s">
        <v>11</v>
      </c>
      <c r="D34" s="1196" t="s">
        <v>198</v>
      </c>
      <c r="E34" s="1196" t="s">
        <v>423</v>
      </c>
      <c r="F34" s="1208" t="s">
        <v>199</v>
      </c>
      <c r="G34" s="300" t="s">
        <v>600</v>
      </c>
      <c r="H34" s="230"/>
      <c r="I34" s="230"/>
      <c r="J34" s="245"/>
      <c r="K34" s="229"/>
      <c r="L34" s="230"/>
      <c r="M34" s="245">
        <v>1</v>
      </c>
      <c r="N34" s="229"/>
      <c r="O34" s="230"/>
      <c r="P34" s="245"/>
      <c r="Q34" s="229"/>
      <c r="R34" s="230"/>
      <c r="S34" s="245"/>
      <c r="T34" s="222">
        <f>SUM(H34:J34)</f>
        <v>0</v>
      </c>
      <c r="U34" s="223">
        <f>SUM(K34:M34)</f>
        <v>1</v>
      </c>
      <c r="V34" s="223">
        <f>SUM(N34:P34)</f>
        <v>0</v>
      </c>
      <c r="W34" s="223">
        <f>SUM(Q34:S34)</f>
        <v>0</v>
      </c>
      <c r="X34" s="269">
        <f>MAX(T34:W34)</f>
        <v>1</v>
      </c>
      <c r="Y34" s="294" t="s">
        <v>201</v>
      </c>
      <c r="Z34" s="568" t="s">
        <v>559</v>
      </c>
      <c r="AA34" s="1202">
        <v>16</v>
      </c>
    </row>
    <row r="35" spans="1:27" ht="24.95" customHeight="1" thickBot="1" x14ac:dyDescent="0.25">
      <c r="A35" s="1289"/>
      <c r="B35" s="1218"/>
      <c r="C35" s="1192"/>
      <c r="D35" s="1192"/>
      <c r="E35" s="1192"/>
      <c r="F35" s="1194"/>
      <c r="G35" s="301" t="s">
        <v>601</v>
      </c>
      <c r="H35" s="302"/>
      <c r="I35" s="302"/>
      <c r="J35" s="303"/>
      <c r="K35" s="419"/>
      <c r="L35" s="302"/>
      <c r="M35" s="303"/>
      <c r="N35" s="419"/>
      <c r="O35" s="302"/>
      <c r="P35" s="303"/>
      <c r="Q35" s="419"/>
      <c r="R35" s="302"/>
      <c r="S35" s="303"/>
      <c r="T35" s="369">
        <f>SUM(H35:J35)</f>
        <v>0</v>
      </c>
      <c r="U35" s="370">
        <f>SUM(K35:M35)</f>
        <v>0</v>
      </c>
      <c r="V35" s="370">
        <f>SUM(N35:P35)</f>
        <v>0</v>
      </c>
      <c r="W35" s="370">
        <f>SUM(Q35:S35)</f>
        <v>0</v>
      </c>
      <c r="X35" s="371">
        <f>MAX(T35:W35)</f>
        <v>0</v>
      </c>
      <c r="Y35" s="295"/>
      <c r="Z35" s="570"/>
      <c r="AA35" s="1201"/>
    </row>
    <row r="36" spans="1:27" ht="24.95" customHeight="1" x14ac:dyDescent="0.2">
      <c r="A36" s="1289"/>
      <c r="B36" s="1218"/>
      <c r="C36" s="1196" t="s">
        <v>12</v>
      </c>
      <c r="D36" s="1196" t="s">
        <v>204</v>
      </c>
      <c r="E36" s="1196" t="s">
        <v>424</v>
      </c>
      <c r="F36" s="1208" t="s">
        <v>200</v>
      </c>
      <c r="G36" s="300" t="s">
        <v>600</v>
      </c>
      <c r="H36" s="230"/>
      <c r="I36" s="230"/>
      <c r="J36" s="245"/>
      <c r="K36" s="229"/>
      <c r="L36" s="230"/>
      <c r="M36" s="245">
        <v>1</v>
      </c>
      <c r="N36" s="229"/>
      <c r="O36" s="230"/>
      <c r="P36" s="245"/>
      <c r="Q36" s="229"/>
      <c r="R36" s="230"/>
      <c r="S36" s="245"/>
      <c r="T36" s="222">
        <f>SUM(H36:J36)</f>
        <v>0</v>
      </c>
      <c r="U36" s="223">
        <f>SUM(K36:M36)</f>
        <v>1</v>
      </c>
      <c r="V36" s="223">
        <f>SUM(N36:P36)</f>
        <v>0</v>
      </c>
      <c r="W36" s="223">
        <f>SUM(Q36:S36)</f>
        <v>0</v>
      </c>
      <c r="X36" s="269">
        <f>MAX(T36:W36)</f>
        <v>1</v>
      </c>
      <c r="Y36" s="294" t="s">
        <v>201</v>
      </c>
      <c r="Z36" s="570"/>
      <c r="AA36" s="1202">
        <v>17</v>
      </c>
    </row>
    <row r="37" spans="1:27" ht="24.95" customHeight="1" x14ac:dyDescent="0.2">
      <c r="A37" s="1289"/>
      <c r="B37" s="1218"/>
      <c r="C37" s="1195"/>
      <c r="D37" s="1207"/>
      <c r="E37" s="1207"/>
      <c r="F37" s="1209"/>
      <c r="G37" s="307" t="s">
        <v>601</v>
      </c>
      <c r="H37" s="316"/>
      <c r="I37" s="316"/>
      <c r="J37" s="317"/>
      <c r="K37" s="425"/>
      <c r="L37" s="316"/>
      <c r="M37" s="317"/>
      <c r="N37" s="425"/>
      <c r="O37" s="316"/>
      <c r="P37" s="317"/>
      <c r="Q37" s="425"/>
      <c r="R37" s="316"/>
      <c r="S37" s="317"/>
      <c r="T37" s="373">
        <f>SUM(H37:J37)</f>
        <v>0</v>
      </c>
      <c r="U37" s="374">
        <f>SUM(K37:M37)</f>
        <v>0</v>
      </c>
      <c r="V37" s="374">
        <f>SUM(N37:P37)</f>
        <v>0</v>
      </c>
      <c r="W37" s="374">
        <f>SUM(Q37:S37)</f>
        <v>0</v>
      </c>
      <c r="X37" s="375">
        <f>MAX(T37:W37)</f>
        <v>0</v>
      </c>
      <c r="Y37" s="296"/>
      <c r="Z37" s="570"/>
      <c r="AA37" s="1206"/>
    </row>
    <row r="38" spans="1:27" ht="24.95" customHeight="1" x14ac:dyDescent="0.2">
      <c r="A38" s="1289"/>
      <c r="B38" s="1218"/>
      <c r="C38" s="1195"/>
      <c r="D38" s="1195" t="s">
        <v>205</v>
      </c>
      <c r="E38" s="1195" t="s">
        <v>202</v>
      </c>
      <c r="F38" s="1210" t="s">
        <v>203</v>
      </c>
      <c r="G38" s="304" t="s">
        <v>600</v>
      </c>
      <c r="H38" s="232"/>
      <c r="I38" s="232"/>
      <c r="J38" s="246"/>
      <c r="K38" s="231"/>
      <c r="L38" s="232"/>
      <c r="M38" s="246">
        <v>1</v>
      </c>
      <c r="N38" s="231"/>
      <c r="O38" s="232"/>
      <c r="P38" s="246"/>
      <c r="Q38" s="231"/>
      <c r="R38" s="232"/>
      <c r="S38" s="246"/>
      <c r="T38" s="216">
        <f t="shared" ref="T38:T53" si="10">SUM(H38:J38)</f>
        <v>0</v>
      </c>
      <c r="U38" s="217">
        <f t="shared" ref="U38:U53" si="11">SUM(K38:M38)</f>
        <v>1</v>
      </c>
      <c r="V38" s="217">
        <f t="shared" ref="V38:V53" si="12">SUM(N38:P38)</f>
        <v>0</v>
      </c>
      <c r="W38" s="217">
        <f t="shared" ref="W38:W53" si="13">SUM(Q38:S38)</f>
        <v>0</v>
      </c>
      <c r="X38" s="372">
        <f t="shared" ref="X38:X53" si="14">MAX(T38:W38)</f>
        <v>1</v>
      </c>
      <c r="Y38" s="297" t="s">
        <v>43</v>
      </c>
      <c r="Z38" s="570"/>
      <c r="AA38" s="1200">
        <v>18</v>
      </c>
    </row>
    <row r="39" spans="1:27" ht="24.95" customHeight="1" thickBot="1" x14ac:dyDescent="0.25">
      <c r="A39" s="1289"/>
      <c r="B39" s="1219"/>
      <c r="C39" s="1192"/>
      <c r="D39" s="1192"/>
      <c r="E39" s="1192"/>
      <c r="F39" s="1194"/>
      <c r="G39" s="301" t="s">
        <v>601</v>
      </c>
      <c r="H39" s="302"/>
      <c r="I39" s="302"/>
      <c r="J39" s="303"/>
      <c r="K39" s="419"/>
      <c r="L39" s="302"/>
      <c r="M39" s="303"/>
      <c r="N39" s="419"/>
      <c r="O39" s="302"/>
      <c r="P39" s="303"/>
      <c r="Q39" s="419"/>
      <c r="R39" s="302"/>
      <c r="S39" s="303"/>
      <c r="T39" s="369">
        <f t="shared" si="10"/>
        <v>0</v>
      </c>
      <c r="U39" s="370">
        <f t="shared" si="11"/>
        <v>0</v>
      </c>
      <c r="V39" s="370">
        <f t="shared" si="12"/>
        <v>0</v>
      </c>
      <c r="W39" s="370">
        <f t="shared" si="13"/>
        <v>0</v>
      </c>
      <c r="X39" s="371">
        <f t="shared" si="14"/>
        <v>0</v>
      </c>
      <c r="Y39" s="297"/>
      <c r="Z39" s="570"/>
      <c r="AA39" s="1201"/>
    </row>
    <row r="40" spans="1:27" ht="24.95" customHeight="1" x14ac:dyDescent="0.2">
      <c r="A40" s="1289"/>
      <c r="B40" s="891" t="s">
        <v>688</v>
      </c>
      <c r="C40" s="894" t="s">
        <v>41</v>
      </c>
      <c r="D40" s="1220" t="s">
        <v>399</v>
      </c>
      <c r="E40" s="1220" t="s">
        <v>427</v>
      </c>
      <c r="F40" s="1221" t="s">
        <v>426</v>
      </c>
      <c r="G40" s="300" t="s">
        <v>600</v>
      </c>
      <c r="H40" s="230"/>
      <c r="I40" s="230"/>
      <c r="J40" s="245">
        <v>0.3</v>
      </c>
      <c r="K40" s="229"/>
      <c r="L40" s="230"/>
      <c r="M40" s="245">
        <v>0.6</v>
      </c>
      <c r="N40" s="229"/>
      <c r="O40" s="230"/>
      <c r="P40" s="245">
        <v>1</v>
      </c>
      <c r="Q40" s="229"/>
      <c r="R40" s="230"/>
      <c r="S40" s="245"/>
      <c r="T40" s="222">
        <f t="shared" si="10"/>
        <v>0.3</v>
      </c>
      <c r="U40" s="223">
        <f t="shared" si="11"/>
        <v>0.6</v>
      </c>
      <c r="V40" s="223">
        <f t="shared" si="12"/>
        <v>1</v>
      </c>
      <c r="W40" s="223">
        <f t="shared" si="13"/>
        <v>0</v>
      </c>
      <c r="X40" s="269">
        <f t="shared" si="14"/>
        <v>1</v>
      </c>
      <c r="Y40" s="1227" t="s">
        <v>42</v>
      </c>
      <c r="Z40" s="563" t="s">
        <v>562</v>
      </c>
      <c r="AA40" s="1202">
        <v>19</v>
      </c>
    </row>
    <row r="41" spans="1:27" ht="24.95" customHeight="1" thickBot="1" x14ac:dyDescent="0.25">
      <c r="A41" s="1289"/>
      <c r="B41" s="892"/>
      <c r="C41" s="888"/>
      <c r="D41" s="1214"/>
      <c r="E41" s="1214"/>
      <c r="F41" s="1216"/>
      <c r="G41" s="318" t="s">
        <v>601</v>
      </c>
      <c r="H41" s="319"/>
      <c r="I41" s="319"/>
      <c r="J41" s="320"/>
      <c r="K41" s="426"/>
      <c r="L41" s="319"/>
      <c r="M41" s="320"/>
      <c r="N41" s="426"/>
      <c r="O41" s="319"/>
      <c r="P41" s="320"/>
      <c r="Q41" s="426"/>
      <c r="R41" s="319"/>
      <c r="S41" s="320"/>
      <c r="T41" s="376">
        <f t="shared" si="10"/>
        <v>0</v>
      </c>
      <c r="U41" s="377">
        <f t="shared" si="11"/>
        <v>0</v>
      </c>
      <c r="V41" s="377">
        <f t="shared" si="12"/>
        <v>0</v>
      </c>
      <c r="W41" s="377">
        <f t="shared" si="13"/>
        <v>0</v>
      </c>
      <c r="X41" s="378">
        <f t="shared" si="14"/>
        <v>0</v>
      </c>
      <c r="Y41" s="1228"/>
      <c r="Z41" s="564"/>
      <c r="AA41" s="1201"/>
    </row>
    <row r="42" spans="1:27" ht="24.95" customHeight="1" x14ac:dyDescent="0.2">
      <c r="A42" s="1289"/>
      <c r="B42" s="892"/>
      <c r="C42" s="894" t="s">
        <v>13</v>
      </c>
      <c r="D42" s="1220" t="s">
        <v>206</v>
      </c>
      <c r="E42" s="1220" t="s">
        <v>69</v>
      </c>
      <c r="F42" s="1221" t="s">
        <v>70</v>
      </c>
      <c r="G42" s="300" t="s">
        <v>600</v>
      </c>
      <c r="H42" s="230"/>
      <c r="I42" s="230"/>
      <c r="J42" s="245"/>
      <c r="K42" s="229"/>
      <c r="L42" s="230"/>
      <c r="M42" s="245">
        <v>0.5</v>
      </c>
      <c r="N42" s="229"/>
      <c r="O42" s="230"/>
      <c r="P42" s="245"/>
      <c r="Q42" s="229"/>
      <c r="R42" s="230">
        <v>1</v>
      </c>
      <c r="S42" s="245"/>
      <c r="T42" s="222">
        <f t="shared" si="10"/>
        <v>0</v>
      </c>
      <c r="U42" s="223">
        <f t="shared" si="11"/>
        <v>0.5</v>
      </c>
      <c r="V42" s="223">
        <f t="shared" si="12"/>
        <v>0</v>
      </c>
      <c r="W42" s="223">
        <f t="shared" si="13"/>
        <v>1</v>
      </c>
      <c r="X42" s="269">
        <f t="shared" si="14"/>
        <v>1</v>
      </c>
      <c r="Y42" s="1227" t="s">
        <v>42</v>
      </c>
      <c r="Z42" s="563" t="s">
        <v>560</v>
      </c>
      <c r="AA42" s="1202">
        <v>20</v>
      </c>
    </row>
    <row r="43" spans="1:27" ht="24.95" customHeight="1" x14ac:dyDescent="0.2">
      <c r="A43" s="1289"/>
      <c r="B43" s="892"/>
      <c r="C43" s="887"/>
      <c r="D43" s="1222"/>
      <c r="E43" s="1222"/>
      <c r="F43" s="1212"/>
      <c r="G43" s="321" t="s">
        <v>601</v>
      </c>
      <c r="H43" s="322"/>
      <c r="I43" s="322"/>
      <c r="J43" s="323"/>
      <c r="K43" s="427"/>
      <c r="L43" s="322"/>
      <c r="M43" s="323"/>
      <c r="N43" s="427"/>
      <c r="O43" s="322"/>
      <c r="P43" s="323"/>
      <c r="Q43" s="427"/>
      <c r="R43" s="322"/>
      <c r="S43" s="323"/>
      <c r="T43" s="379">
        <f t="shared" si="10"/>
        <v>0</v>
      </c>
      <c r="U43" s="380">
        <f t="shared" si="11"/>
        <v>0</v>
      </c>
      <c r="V43" s="380">
        <f t="shared" si="12"/>
        <v>0</v>
      </c>
      <c r="W43" s="380">
        <f t="shared" si="13"/>
        <v>0</v>
      </c>
      <c r="X43" s="381">
        <f t="shared" si="14"/>
        <v>0</v>
      </c>
      <c r="Y43" s="1229"/>
      <c r="Z43" s="565"/>
      <c r="AA43" s="1206"/>
    </row>
    <row r="44" spans="1:27" ht="24.95" customHeight="1" x14ac:dyDescent="0.2">
      <c r="A44" s="1289"/>
      <c r="B44" s="892"/>
      <c r="C44" s="887"/>
      <c r="D44" s="1232" t="s">
        <v>428</v>
      </c>
      <c r="E44" s="1232" t="s">
        <v>398</v>
      </c>
      <c r="F44" s="1211" t="s">
        <v>207</v>
      </c>
      <c r="G44" s="324" t="s">
        <v>600</v>
      </c>
      <c r="H44" s="325"/>
      <c r="I44" s="325"/>
      <c r="J44" s="326"/>
      <c r="K44" s="428"/>
      <c r="L44" s="325"/>
      <c r="M44" s="326"/>
      <c r="N44" s="428"/>
      <c r="O44" s="325">
        <v>1</v>
      </c>
      <c r="P44" s="326"/>
      <c r="Q44" s="428"/>
      <c r="R44" s="325"/>
      <c r="S44" s="246"/>
      <c r="T44" s="216">
        <f t="shared" si="10"/>
        <v>0</v>
      </c>
      <c r="U44" s="217">
        <f t="shared" si="11"/>
        <v>0</v>
      </c>
      <c r="V44" s="217">
        <f t="shared" si="12"/>
        <v>1</v>
      </c>
      <c r="W44" s="217">
        <f t="shared" si="13"/>
        <v>0</v>
      </c>
      <c r="X44" s="372">
        <f t="shared" si="14"/>
        <v>1</v>
      </c>
      <c r="Y44" s="1229"/>
      <c r="Z44" s="561" t="s">
        <v>562</v>
      </c>
      <c r="AA44" s="1200">
        <v>21</v>
      </c>
    </row>
    <row r="45" spans="1:27" ht="24.95" customHeight="1" x14ac:dyDescent="0.2">
      <c r="A45" s="1289"/>
      <c r="B45" s="892"/>
      <c r="C45" s="887"/>
      <c r="D45" s="1222"/>
      <c r="E45" s="1222"/>
      <c r="F45" s="1212"/>
      <c r="G45" s="321" t="s">
        <v>601</v>
      </c>
      <c r="H45" s="322"/>
      <c r="I45" s="322"/>
      <c r="J45" s="323"/>
      <c r="K45" s="427"/>
      <c r="L45" s="322"/>
      <c r="M45" s="323"/>
      <c r="N45" s="427"/>
      <c r="O45" s="322"/>
      <c r="P45" s="323"/>
      <c r="Q45" s="427"/>
      <c r="R45" s="322"/>
      <c r="S45" s="323"/>
      <c r="T45" s="379">
        <f t="shared" si="10"/>
        <v>0</v>
      </c>
      <c r="U45" s="380">
        <f t="shared" si="11"/>
        <v>0</v>
      </c>
      <c r="V45" s="380">
        <f t="shared" si="12"/>
        <v>0</v>
      </c>
      <c r="W45" s="380">
        <f t="shared" si="13"/>
        <v>0</v>
      </c>
      <c r="X45" s="381">
        <f t="shared" si="14"/>
        <v>0</v>
      </c>
      <c r="Y45" s="1229"/>
      <c r="Z45" s="566"/>
      <c r="AA45" s="1206"/>
    </row>
    <row r="46" spans="1:27" ht="24.95" customHeight="1" x14ac:dyDescent="0.2">
      <c r="A46" s="1289"/>
      <c r="B46" s="892"/>
      <c r="C46" s="887"/>
      <c r="D46" s="1213" t="s">
        <v>209</v>
      </c>
      <c r="E46" s="1213" t="s">
        <v>208</v>
      </c>
      <c r="F46" s="1215" t="s">
        <v>429</v>
      </c>
      <c r="G46" s="304" t="s">
        <v>600</v>
      </c>
      <c r="H46" s="232"/>
      <c r="I46" s="232"/>
      <c r="J46" s="246"/>
      <c r="K46" s="231"/>
      <c r="L46" s="232"/>
      <c r="M46" s="246"/>
      <c r="N46" s="231"/>
      <c r="O46" s="232"/>
      <c r="P46" s="246">
        <v>1</v>
      </c>
      <c r="Q46" s="231"/>
      <c r="R46" s="232"/>
      <c r="S46" s="246"/>
      <c r="T46" s="216">
        <f t="shared" si="10"/>
        <v>0</v>
      </c>
      <c r="U46" s="217">
        <f t="shared" si="11"/>
        <v>0</v>
      </c>
      <c r="V46" s="217">
        <f t="shared" si="12"/>
        <v>1</v>
      </c>
      <c r="W46" s="217">
        <f t="shared" si="13"/>
        <v>0</v>
      </c>
      <c r="X46" s="372">
        <f t="shared" si="14"/>
        <v>1</v>
      </c>
      <c r="Y46" s="1229"/>
      <c r="Z46" s="567" t="s">
        <v>560</v>
      </c>
      <c r="AA46" s="1200">
        <v>22</v>
      </c>
    </row>
    <row r="47" spans="1:27" ht="24.95" customHeight="1" thickBot="1" x14ac:dyDescent="0.25">
      <c r="A47" s="1289"/>
      <c r="B47" s="892"/>
      <c r="C47" s="888"/>
      <c r="D47" s="1214"/>
      <c r="E47" s="1214"/>
      <c r="F47" s="1216"/>
      <c r="G47" s="318" t="s">
        <v>601</v>
      </c>
      <c r="H47" s="319"/>
      <c r="I47" s="319"/>
      <c r="J47" s="320"/>
      <c r="K47" s="426"/>
      <c r="L47" s="319"/>
      <c r="M47" s="320"/>
      <c r="N47" s="426"/>
      <c r="O47" s="319"/>
      <c r="P47" s="320"/>
      <c r="Q47" s="426"/>
      <c r="R47" s="319"/>
      <c r="S47" s="320"/>
      <c r="T47" s="376">
        <f t="shared" si="10"/>
        <v>0</v>
      </c>
      <c r="U47" s="377">
        <f t="shared" si="11"/>
        <v>0</v>
      </c>
      <c r="V47" s="377">
        <f t="shared" si="12"/>
        <v>0</v>
      </c>
      <c r="W47" s="377">
        <f t="shared" si="13"/>
        <v>0</v>
      </c>
      <c r="X47" s="378">
        <f t="shared" si="14"/>
        <v>0</v>
      </c>
      <c r="Y47" s="1228"/>
      <c r="Z47" s="564"/>
      <c r="AA47" s="1201"/>
    </row>
    <row r="48" spans="1:27" ht="24.95" customHeight="1" x14ac:dyDescent="0.2">
      <c r="A48" s="1289"/>
      <c r="B48" s="892"/>
      <c r="C48" s="894" t="s">
        <v>431</v>
      </c>
      <c r="D48" s="1213" t="s">
        <v>210</v>
      </c>
      <c r="E48" s="1213" t="s">
        <v>432</v>
      </c>
      <c r="F48" s="1215" t="s">
        <v>433</v>
      </c>
      <c r="G48" s="304" t="s">
        <v>600</v>
      </c>
      <c r="H48" s="232"/>
      <c r="I48" s="232"/>
      <c r="J48" s="246"/>
      <c r="K48" s="231"/>
      <c r="L48" s="232"/>
      <c r="M48" s="246"/>
      <c r="N48" s="231"/>
      <c r="O48" s="232"/>
      <c r="P48" s="246">
        <v>1</v>
      </c>
      <c r="Q48" s="231"/>
      <c r="R48" s="232"/>
      <c r="S48" s="246"/>
      <c r="T48" s="222">
        <f t="shared" si="10"/>
        <v>0</v>
      </c>
      <c r="U48" s="223">
        <f t="shared" si="11"/>
        <v>0</v>
      </c>
      <c r="V48" s="223">
        <f t="shared" si="12"/>
        <v>1</v>
      </c>
      <c r="W48" s="223">
        <f t="shared" si="13"/>
        <v>0</v>
      </c>
      <c r="X48" s="269">
        <f t="shared" si="14"/>
        <v>1</v>
      </c>
      <c r="Y48" s="1230" t="s">
        <v>50</v>
      </c>
      <c r="Z48" s="560" t="s">
        <v>562</v>
      </c>
      <c r="AA48" s="1202">
        <v>23</v>
      </c>
    </row>
    <row r="49" spans="1:27" ht="24.95" customHeight="1" thickBot="1" x14ac:dyDescent="0.25">
      <c r="A49" s="1289"/>
      <c r="B49" s="892"/>
      <c r="C49" s="888"/>
      <c r="D49" s="1214"/>
      <c r="E49" s="1214"/>
      <c r="F49" s="1216"/>
      <c r="G49" s="318" t="s">
        <v>601</v>
      </c>
      <c r="H49" s="319"/>
      <c r="I49" s="319"/>
      <c r="J49" s="320"/>
      <c r="K49" s="426"/>
      <c r="L49" s="319"/>
      <c r="M49" s="320"/>
      <c r="N49" s="426"/>
      <c r="O49" s="319"/>
      <c r="P49" s="320"/>
      <c r="Q49" s="426"/>
      <c r="R49" s="319"/>
      <c r="S49" s="320"/>
      <c r="T49" s="376">
        <f t="shared" si="10"/>
        <v>0</v>
      </c>
      <c r="U49" s="377">
        <f t="shared" si="11"/>
        <v>0</v>
      </c>
      <c r="V49" s="377">
        <f t="shared" si="12"/>
        <v>0</v>
      </c>
      <c r="W49" s="377">
        <f t="shared" si="13"/>
        <v>0</v>
      </c>
      <c r="X49" s="378">
        <f t="shared" si="14"/>
        <v>0</v>
      </c>
      <c r="Y49" s="1231"/>
      <c r="Z49" s="561"/>
      <c r="AA49" s="1201"/>
    </row>
    <row r="50" spans="1:27" ht="24.95" customHeight="1" x14ac:dyDescent="0.2">
      <c r="A50" s="1289"/>
      <c r="B50" s="892"/>
      <c r="C50" s="894" t="s">
        <v>211</v>
      </c>
      <c r="D50" s="1213" t="s">
        <v>435</v>
      </c>
      <c r="E50" s="1213" t="s">
        <v>140</v>
      </c>
      <c r="F50" s="1215" t="s">
        <v>436</v>
      </c>
      <c r="G50" s="304" t="s">
        <v>600</v>
      </c>
      <c r="H50" s="232"/>
      <c r="I50" s="232"/>
      <c r="J50" s="246"/>
      <c r="K50" s="231"/>
      <c r="L50" s="232"/>
      <c r="M50" s="246"/>
      <c r="N50" s="231"/>
      <c r="O50" s="232">
        <v>1</v>
      </c>
      <c r="P50" s="246"/>
      <c r="Q50" s="231"/>
      <c r="R50" s="232"/>
      <c r="S50" s="246"/>
      <c r="T50" s="222">
        <f t="shared" si="10"/>
        <v>0</v>
      </c>
      <c r="U50" s="223">
        <f t="shared" si="11"/>
        <v>0</v>
      </c>
      <c r="V50" s="223">
        <f t="shared" si="12"/>
        <v>1</v>
      </c>
      <c r="W50" s="223">
        <f t="shared" si="13"/>
        <v>0</v>
      </c>
      <c r="X50" s="269">
        <f t="shared" si="14"/>
        <v>1</v>
      </c>
      <c r="Y50" s="1230" t="s">
        <v>212</v>
      </c>
      <c r="Z50" s="561"/>
      <c r="AA50" s="1202">
        <v>24</v>
      </c>
    </row>
    <row r="51" spans="1:27" ht="24.95" customHeight="1" thickBot="1" x14ac:dyDescent="0.25">
      <c r="A51" s="1289"/>
      <c r="B51" s="1223"/>
      <c r="C51" s="888"/>
      <c r="D51" s="1214"/>
      <c r="E51" s="1214"/>
      <c r="F51" s="1216"/>
      <c r="G51" s="318" t="s">
        <v>601</v>
      </c>
      <c r="H51" s="319"/>
      <c r="I51" s="319"/>
      <c r="J51" s="320"/>
      <c r="K51" s="426"/>
      <c r="L51" s="319"/>
      <c r="M51" s="320"/>
      <c r="N51" s="426"/>
      <c r="O51" s="319"/>
      <c r="P51" s="320"/>
      <c r="Q51" s="426"/>
      <c r="R51" s="319"/>
      <c r="S51" s="320"/>
      <c r="T51" s="376">
        <f t="shared" si="10"/>
        <v>0</v>
      </c>
      <c r="U51" s="377">
        <f t="shared" si="11"/>
        <v>0</v>
      </c>
      <c r="V51" s="377">
        <f t="shared" si="12"/>
        <v>0</v>
      </c>
      <c r="W51" s="377">
        <f t="shared" si="13"/>
        <v>0</v>
      </c>
      <c r="X51" s="378">
        <f t="shared" si="14"/>
        <v>0</v>
      </c>
      <c r="Y51" s="1231"/>
      <c r="Z51" s="562"/>
      <c r="AA51" s="1201"/>
    </row>
    <row r="52" spans="1:27" ht="24.95" customHeight="1" x14ac:dyDescent="0.2">
      <c r="A52" s="1289"/>
      <c r="B52" s="1239" t="s">
        <v>690</v>
      </c>
      <c r="C52" s="1237" t="s">
        <v>143</v>
      </c>
      <c r="D52" s="1239" t="s">
        <v>126</v>
      </c>
      <c r="E52" s="1239" t="s">
        <v>127</v>
      </c>
      <c r="F52" s="1241" t="s">
        <v>128</v>
      </c>
      <c r="G52" s="300" t="s">
        <v>600</v>
      </c>
      <c r="H52" s="230"/>
      <c r="I52" s="230"/>
      <c r="J52" s="245"/>
      <c r="K52" s="229"/>
      <c r="L52" s="230"/>
      <c r="M52" s="245"/>
      <c r="N52" s="229"/>
      <c r="O52" s="230"/>
      <c r="P52" s="245"/>
      <c r="Q52" s="229"/>
      <c r="R52" s="230">
        <v>1</v>
      </c>
      <c r="S52" s="245"/>
      <c r="T52" s="222">
        <f t="shared" si="10"/>
        <v>0</v>
      </c>
      <c r="U52" s="223">
        <f t="shared" si="11"/>
        <v>0</v>
      </c>
      <c r="V52" s="223">
        <f t="shared" si="12"/>
        <v>0</v>
      </c>
      <c r="W52" s="223">
        <f t="shared" si="13"/>
        <v>1</v>
      </c>
      <c r="X52" s="269">
        <f t="shared" si="14"/>
        <v>1</v>
      </c>
      <c r="Y52" s="1233" t="s">
        <v>437</v>
      </c>
      <c r="Z52" s="557" t="s">
        <v>562</v>
      </c>
      <c r="AA52" s="1202">
        <v>25</v>
      </c>
    </row>
    <row r="53" spans="1:27" ht="24.95" customHeight="1" thickBot="1" x14ac:dyDescent="0.25">
      <c r="A53" s="1289"/>
      <c r="B53" s="1245"/>
      <c r="C53" s="1238"/>
      <c r="D53" s="1240"/>
      <c r="E53" s="1240"/>
      <c r="F53" s="1242"/>
      <c r="G53" s="327" t="s">
        <v>601</v>
      </c>
      <c r="H53" s="328"/>
      <c r="I53" s="328"/>
      <c r="J53" s="329"/>
      <c r="K53" s="429"/>
      <c r="L53" s="328"/>
      <c r="M53" s="329"/>
      <c r="N53" s="429"/>
      <c r="O53" s="328"/>
      <c r="P53" s="329"/>
      <c r="Q53" s="429"/>
      <c r="R53" s="328"/>
      <c r="S53" s="329"/>
      <c r="T53" s="382">
        <f t="shared" si="10"/>
        <v>0</v>
      </c>
      <c r="U53" s="383">
        <f t="shared" si="11"/>
        <v>0</v>
      </c>
      <c r="V53" s="383">
        <f t="shared" si="12"/>
        <v>0</v>
      </c>
      <c r="W53" s="383">
        <f t="shared" si="13"/>
        <v>0</v>
      </c>
      <c r="X53" s="384">
        <f t="shared" si="14"/>
        <v>0</v>
      </c>
      <c r="Y53" s="1234"/>
      <c r="Z53" s="558"/>
      <c r="AA53" s="1201"/>
    </row>
    <row r="54" spans="1:27" ht="24.95" customHeight="1" x14ac:dyDescent="0.2">
      <c r="A54" s="1289"/>
      <c r="B54" s="1245"/>
      <c r="C54" s="1237" t="s">
        <v>14</v>
      </c>
      <c r="D54" s="1239" t="s">
        <v>145</v>
      </c>
      <c r="E54" s="1239" t="s">
        <v>146</v>
      </c>
      <c r="F54" s="1241" t="s">
        <v>213</v>
      </c>
      <c r="G54" s="300" t="s">
        <v>600</v>
      </c>
      <c r="H54" s="230"/>
      <c r="I54" s="230"/>
      <c r="J54" s="245"/>
      <c r="K54" s="229"/>
      <c r="L54" s="230"/>
      <c r="M54" s="245"/>
      <c r="N54" s="229"/>
      <c r="O54" s="230"/>
      <c r="P54" s="245">
        <v>1</v>
      </c>
      <c r="Q54" s="229"/>
      <c r="R54" s="230"/>
      <c r="S54" s="245"/>
      <c r="T54" s="222">
        <f>SUM(H54:J54)</f>
        <v>0</v>
      </c>
      <c r="U54" s="223">
        <f>SUM(K54:M54)</f>
        <v>0</v>
      </c>
      <c r="V54" s="223">
        <f>SUM(N54:P54)</f>
        <v>1</v>
      </c>
      <c r="W54" s="223">
        <f>SUM(Q54:S54)</f>
        <v>0</v>
      </c>
      <c r="X54" s="269">
        <f>MAX(T54:W54)</f>
        <v>1</v>
      </c>
      <c r="Y54" s="1235" t="s">
        <v>144</v>
      </c>
      <c r="Z54" s="558"/>
      <c r="AA54" s="1202">
        <v>26</v>
      </c>
    </row>
    <row r="55" spans="1:27" ht="24.95" customHeight="1" thickBot="1" x14ac:dyDescent="0.25">
      <c r="A55" s="1289"/>
      <c r="B55" s="1245"/>
      <c r="C55" s="1238"/>
      <c r="D55" s="1240"/>
      <c r="E55" s="1240"/>
      <c r="F55" s="1242"/>
      <c r="G55" s="327" t="s">
        <v>601</v>
      </c>
      <c r="H55" s="328"/>
      <c r="I55" s="328"/>
      <c r="J55" s="329"/>
      <c r="K55" s="429"/>
      <c r="L55" s="328"/>
      <c r="M55" s="329"/>
      <c r="N55" s="429"/>
      <c r="O55" s="328"/>
      <c r="P55" s="329"/>
      <c r="Q55" s="429"/>
      <c r="R55" s="328"/>
      <c r="S55" s="329"/>
      <c r="T55" s="382">
        <f>SUM(H55:J55)</f>
        <v>0</v>
      </c>
      <c r="U55" s="383">
        <f>SUM(K55:M55)</f>
        <v>0</v>
      </c>
      <c r="V55" s="383">
        <f>SUM(N55:P55)</f>
        <v>0</v>
      </c>
      <c r="W55" s="383">
        <f>SUM(Q55:S55)</f>
        <v>0</v>
      </c>
      <c r="X55" s="384">
        <f>MAX(T55:W55)</f>
        <v>0</v>
      </c>
      <c r="Y55" s="1236"/>
      <c r="Z55" s="558"/>
      <c r="AA55" s="1201"/>
    </row>
    <row r="56" spans="1:27" ht="24.95" customHeight="1" x14ac:dyDescent="0.2">
      <c r="A56" s="1289"/>
      <c r="B56" s="1245"/>
      <c r="C56" s="1237" t="s">
        <v>15</v>
      </c>
      <c r="D56" s="1239" t="s">
        <v>214</v>
      </c>
      <c r="E56" s="1239" t="s">
        <v>147</v>
      </c>
      <c r="F56" s="1241" t="s">
        <v>215</v>
      </c>
      <c r="G56" s="300" t="s">
        <v>600</v>
      </c>
      <c r="H56" s="230"/>
      <c r="I56" s="230"/>
      <c r="J56" s="245"/>
      <c r="K56" s="229"/>
      <c r="L56" s="230"/>
      <c r="M56" s="245"/>
      <c r="N56" s="229"/>
      <c r="O56" s="230"/>
      <c r="P56" s="245"/>
      <c r="Q56" s="229">
        <v>1</v>
      </c>
      <c r="R56" s="230"/>
      <c r="S56" s="245"/>
      <c r="T56" s="222">
        <f t="shared" ref="T56:T65" si="15">SUM(H56:J56)</f>
        <v>0</v>
      </c>
      <c r="U56" s="223">
        <f t="shared" ref="U56:U65" si="16">SUM(K56:M56)</f>
        <v>0</v>
      </c>
      <c r="V56" s="223">
        <f t="shared" ref="V56:V65" si="17">SUM(N56:P56)</f>
        <v>0</v>
      </c>
      <c r="W56" s="223">
        <f t="shared" ref="W56:W65" si="18">SUM(Q56:S56)</f>
        <v>1</v>
      </c>
      <c r="X56" s="269">
        <f t="shared" ref="X56:X65" si="19">MAX(T56:W56)</f>
        <v>1</v>
      </c>
      <c r="Y56" s="1235" t="s">
        <v>50</v>
      </c>
      <c r="Z56" s="558"/>
      <c r="AA56" s="1202">
        <v>27</v>
      </c>
    </row>
    <row r="57" spans="1:27" ht="24.95" customHeight="1" thickBot="1" x14ac:dyDescent="0.25">
      <c r="A57" s="1289"/>
      <c r="B57" s="1245"/>
      <c r="C57" s="1238"/>
      <c r="D57" s="1240"/>
      <c r="E57" s="1240"/>
      <c r="F57" s="1242"/>
      <c r="G57" s="327" t="s">
        <v>601</v>
      </c>
      <c r="H57" s="328"/>
      <c r="I57" s="328"/>
      <c r="J57" s="329"/>
      <c r="K57" s="429"/>
      <c r="L57" s="328"/>
      <c r="M57" s="329"/>
      <c r="N57" s="429"/>
      <c r="O57" s="328"/>
      <c r="P57" s="329"/>
      <c r="Q57" s="429"/>
      <c r="R57" s="328"/>
      <c r="S57" s="329"/>
      <c r="T57" s="382">
        <f t="shared" si="15"/>
        <v>0</v>
      </c>
      <c r="U57" s="383">
        <f t="shared" si="16"/>
        <v>0</v>
      </c>
      <c r="V57" s="383">
        <f t="shared" si="17"/>
        <v>0</v>
      </c>
      <c r="W57" s="383">
        <f t="shared" si="18"/>
        <v>0</v>
      </c>
      <c r="X57" s="384">
        <f t="shared" si="19"/>
        <v>0</v>
      </c>
      <c r="Y57" s="1236"/>
      <c r="Z57" s="559"/>
      <c r="AA57" s="1201"/>
    </row>
    <row r="58" spans="1:27" ht="24.95" customHeight="1" x14ac:dyDescent="0.2">
      <c r="A58" s="1289"/>
      <c r="B58" s="1245"/>
      <c r="C58" s="1237" t="s">
        <v>16</v>
      </c>
      <c r="D58" s="1239" t="s">
        <v>400</v>
      </c>
      <c r="E58" s="1239" t="s">
        <v>94</v>
      </c>
      <c r="F58" s="1241" t="s">
        <v>216</v>
      </c>
      <c r="G58" s="300" t="s">
        <v>600</v>
      </c>
      <c r="H58" s="230"/>
      <c r="I58" s="230"/>
      <c r="J58" s="245"/>
      <c r="K58" s="229"/>
      <c r="L58" s="230"/>
      <c r="M58" s="245"/>
      <c r="N58" s="229"/>
      <c r="O58" s="230">
        <v>1</v>
      </c>
      <c r="P58" s="245"/>
      <c r="Q58" s="229"/>
      <c r="R58" s="230"/>
      <c r="S58" s="245"/>
      <c r="T58" s="222">
        <f t="shared" si="15"/>
        <v>0</v>
      </c>
      <c r="U58" s="223">
        <f t="shared" si="16"/>
        <v>0</v>
      </c>
      <c r="V58" s="223">
        <f t="shared" si="17"/>
        <v>1</v>
      </c>
      <c r="W58" s="223">
        <f t="shared" si="18"/>
        <v>0</v>
      </c>
      <c r="X58" s="269">
        <f t="shared" si="19"/>
        <v>1</v>
      </c>
      <c r="Y58" s="1235" t="s">
        <v>212</v>
      </c>
      <c r="Z58" s="554" t="s">
        <v>561</v>
      </c>
      <c r="AA58" s="1202">
        <v>28</v>
      </c>
    </row>
    <row r="59" spans="1:27" ht="24.95" customHeight="1" thickBot="1" x14ac:dyDescent="0.25">
      <c r="A59" s="1289"/>
      <c r="B59" s="1245"/>
      <c r="C59" s="1238"/>
      <c r="D59" s="1240"/>
      <c r="E59" s="1240"/>
      <c r="F59" s="1242"/>
      <c r="G59" s="327" t="s">
        <v>601</v>
      </c>
      <c r="H59" s="328"/>
      <c r="I59" s="328"/>
      <c r="J59" s="329"/>
      <c r="K59" s="429"/>
      <c r="L59" s="328"/>
      <c r="M59" s="329"/>
      <c r="N59" s="429"/>
      <c r="O59" s="328"/>
      <c r="P59" s="329"/>
      <c r="Q59" s="429"/>
      <c r="R59" s="328"/>
      <c r="S59" s="329"/>
      <c r="T59" s="382">
        <f t="shared" si="15"/>
        <v>0</v>
      </c>
      <c r="U59" s="383">
        <f t="shared" si="16"/>
        <v>0</v>
      </c>
      <c r="V59" s="383">
        <f t="shared" si="17"/>
        <v>0</v>
      </c>
      <c r="W59" s="383">
        <f t="shared" si="18"/>
        <v>0</v>
      </c>
      <c r="X59" s="384">
        <f t="shared" si="19"/>
        <v>0</v>
      </c>
      <c r="Y59" s="1236"/>
      <c r="Z59" s="556"/>
      <c r="AA59" s="1201"/>
    </row>
    <row r="60" spans="1:27" ht="24.95" customHeight="1" x14ac:dyDescent="0.2">
      <c r="A60" s="1289"/>
      <c r="B60" s="1245"/>
      <c r="C60" s="1237" t="s">
        <v>17</v>
      </c>
      <c r="D60" s="1239" t="s">
        <v>217</v>
      </c>
      <c r="E60" s="1239" t="s">
        <v>439</v>
      </c>
      <c r="F60" s="1241" t="s">
        <v>440</v>
      </c>
      <c r="G60" s="304" t="s">
        <v>600</v>
      </c>
      <c r="H60" s="232"/>
      <c r="I60" s="232"/>
      <c r="J60" s="246"/>
      <c r="K60" s="231"/>
      <c r="L60" s="232"/>
      <c r="M60" s="246"/>
      <c r="N60" s="231"/>
      <c r="O60" s="232"/>
      <c r="P60" s="246"/>
      <c r="Q60" s="231"/>
      <c r="R60" s="232"/>
      <c r="S60" s="246">
        <v>1</v>
      </c>
      <c r="T60" s="222">
        <f t="shared" si="15"/>
        <v>0</v>
      </c>
      <c r="U60" s="223">
        <f t="shared" si="16"/>
        <v>0</v>
      </c>
      <c r="V60" s="223">
        <f t="shared" si="17"/>
        <v>0</v>
      </c>
      <c r="W60" s="223">
        <f t="shared" si="18"/>
        <v>1</v>
      </c>
      <c r="X60" s="269">
        <f t="shared" si="19"/>
        <v>1</v>
      </c>
      <c r="Y60" s="1235" t="s">
        <v>442</v>
      </c>
      <c r="Z60" s="554" t="s">
        <v>562</v>
      </c>
      <c r="AA60" s="1202">
        <v>29</v>
      </c>
    </row>
    <row r="61" spans="1:27" ht="24.95" customHeight="1" thickBot="1" x14ac:dyDescent="0.25">
      <c r="A61" s="1289"/>
      <c r="B61" s="1245"/>
      <c r="C61" s="1238"/>
      <c r="D61" s="1240"/>
      <c r="E61" s="1240"/>
      <c r="F61" s="1242"/>
      <c r="G61" s="327" t="s">
        <v>601</v>
      </c>
      <c r="H61" s="328"/>
      <c r="I61" s="328"/>
      <c r="J61" s="329"/>
      <c r="K61" s="429"/>
      <c r="L61" s="328"/>
      <c r="M61" s="329"/>
      <c r="N61" s="429"/>
      <c r="O61" s="328"/>
      <c r="P61" s="329"/>
      <c r="Q61" s="429"/>
      <c r="R61" s="328"/>
      <c r="S61" s="329"/>
      <c r="T61" s="382">
        <f t="shared" si="15"/>
        <v>0</v>
      </c>
      <c r="U61" s="383">
        <f t="shared" si="16"/>
        <v>0</v>
      </c>
      <c r="V61" s="383">
        <f t="shared" si="17"/>
        <v>0</v>
      </c>
      <c r="W61" s="383">
        <f t="shared" si="18"/>
        <v>0</v>
      </c>
      <c r="X61" s="384">
        <f t="shared" si="19"/>
        <v>0</v>
      </c>
      <c r="Y61" s="1236"/>
      <c r="Z61" s="555"/>
      <c r="AA61" s="1201"/>
    </row>
    <row r="62" spans="1:27" ht="24.95" customHeight="1" x14ac:dyDescent="0.2">
      <c r="A62" s="1289"/>
      <c r="B62" s="1245"/>
      <c r="C62" s="1247" t="s">
        <v>218</v>
      </c>
      <c r="D62" s="1239" t="s">
        <v>154</v>
      </c>
      <c r="E62" s="1239" t="s">
        <v>151</v>
      </c>
      <c r="F62" s="1241" t="s">
        <v>150</v>
      </c>
      <c r="G62" s="300" t="s">
        <v>600</v>
      </c>
      <c r="H62" s="230"/>
      <c r="I62" s="230"/>
      <c r="J62" s="245"/>
      <c r="K62" s="229"/>
      <c r="L62" s="230"/>
      <c r="M62" s="245"/>
      <c r="N62" s="229"/>
      <c r="O62" s="230"/>
      <c r="P62" s="245"/>
      <c r="Q62" s="229"/>
      <c r="R62" s="230">
        <v>1</v>
      </c>
      <c r="S62" s="245"/>
      <c r="T62" s="222">
        <f t="shared" si="15"/>
        <v>0</v>
      </c>
      <c r="U62" s="223">
        <f t="shared" si="16"/>
        <v>0</v>
      </c>
      <c r="V62" s="223">
        <f t="shared" si="17"/>
        <v>0</v>
      </c>
      <c r="W62" s="223">
        <f t="shared" si="18"/>
        <v>1</v>
      </c>
      <c r="X62" s="269">
        <f t="shared" si="19"/>
        <v>1</v>
      </c>
      <c r="Y62" s="1235" t="s">
        <v>42</v>
      </c>
      <c r="Z62" s="555"/>
      <c r="AA62" s="1202">
        <v>30</v>
      </c>
    </row>
    <row r="63" spans="1:27" ht="24.95" customHeight="1" x14ac:dyDescent="0.2">
      <c r="A63" s="1289"/>
      <c r="B63" s="1245"/>
      <c r="C63" s="1247"/>
      <c r="D63" s="1243"/>
      <c r="E63" s="1243"/>
      <c r="F63" s="1244"/>
      <c r="G63" s="330" t="s">
        <v>601</v>
      </c>
      <c r="H63" s="331"/>
      <c r="I63" s="331"/>
      <c r="J63" s="332"/>
      <c r="K63" s="430"/>
      <c r="L63" s="331"/>
      <c r="M63" s="332"/>
      <c r="N63" s="430"/>
      <c r="O63" s="331"/>
      <c r="P63" s="332"/>
      <c r="Q63" s="430"/>
      <c r="R63" s="331"/>
      <c r="S63" s="332"/>
      <c r="T63" s="385">
        <f t="shared" si="15"/>
        <v>0</v>
      </c>
      <c r="U63" s="386">
        <f t="shared" si="16"/>
        <v>0</v>
      </c>
      <c r="V63" s="386">
        <f t="shared" si="17"/>
        <v>0</v>
      </c>
      <c r="W63" s="386">
        <f t="shared" si="18"/>
        <v>0</v>
      </c>
      <c r="X63" s="387">
        <f t="shared" si="19"/>
        <v>0</v>
      </c>
      <c r="Y63" s="1248"/>
      <c r="Z63" s="555"/>
      <c r="AA63" s="1206"/>
    </row>
    <row r="64" spans="1:27" ht="24.95" customHeight="1" x14ac:dyDescent="0.2">
      <c r="A64" s="1289"/>
      <c r="B64" s="1245"/>
      <c r="C64" s="1247"/>
      <c r="D64" s="1245" t="s">
        <v>219</v>
      </c>
      <c r="E64" s="1245" t="s">
        <v>71</v>
      </c>
      <c r="F64" s="1246" t="s">
        <v>445</v>
      </c>
      <c r="G64" s="324" t="s">
        <v>600</v>
      </c>
      <c r="H64" s="325"/>
      <c r="I64" s="325"/>
      <c r="J64" s="246"/>
      <c r="K64" s="231"/>
      <c r="L64" s="232"/>
      <c r="M64" s="246"/>
      <c r="N64" s="231">
        <v>1</v>
      </c>
      <c r="O64" s="232"/>
      <c r="P64" s="246"/>
      <c r="Q64" s="231"/>
      <c r="R64" s="232"/>
      <c r="S64" s="246"/>
      <c r="T64" s="216">
        <f t="shared" si="15"/>
        <v>0</v>
      </c>
      <c r="U64" s="217">
        <f t="shared" si="16"/>
        <v>0</v>
      </c>
      <c r="V64" s="217">
        <f t="shared" si="17"/>
        <v>1</v>
      </c>
      <c r="W64" s="217">
        <f t="shared" si="18"/>
        <v>0</v>
      </c>
      <c r="X64" s="372">
        <f t="shared" si="19"/>
        <v>1</v>
      </c>
      <c r="Y64" s="1248"/>
      <c r="Z64" s="555"/>
      <c r="AA64" s="1200">
        <v>31</v>
      </c>
    </row>
    <row r="65" spans="1:27" ht="24.95" customHeight="1" thickBot="1" x14ac:dyDescent="0.25">
      <c r="A65" s="1289"/>
      <c r="B65" s="1245"/>
      <c r="C65" s="1238"/>
      <c r="D65" s="1240"/>
      <c r="E65" s="1240"/>
      <c r="F65" s="1242"/>
      <c r="G65" s="327" t="s">
        <v>601</v>
      </c>
      <c r="H65" s="328"/>
      <c r="I65" s="328"/>
      <c r="J65" s="333"/>
      <c r="K65" s="431"/>
      <c r="L65" s="335"/>
      <c r="M65" s="333"/>
      <c r="N65" s="431"/>
      <c r="O65" s="335"/>
      <c r="P65" s="333"/>
      <c r="Q65" s="431"/>
      <c r="R65" s="335"/>
      <c r="S65" s="333"/>
      <c r="T65" s="382">
        <f t="shared" si="15"/>
        <v>0</v>
      </c>
      <c r="U65" s="383">
        <f t="shared" si="16"/>
        <v>0</v>
      </c>
      <c r="V65" s="383">
        <f t="shared" si="17"/>
        <v>0</v>
      </c>
      <c r="W65" s="383">
        <f t="shared" si="18"/>
        <v>0</v>
      </c>
      <c r="X65" s="384">
        <f t="shared" si="19"/>
        <v>0</v>
      </c>
      <c r="Y65" s="1236"/>
      <c r="Z65" s="556"/>
      <c r="AA65" s="1201"/>
    </row>
    <row r="66" spans="1:27" ht="24.95" customHeight="1" x14ac:dyDescent="0.2">
      <c r="A66" s="1289"/>
      <c r="B66" s="1245"/>
      <c r="C66" s="1237" t="s">
        <v>18</v>
      </c>
      <c r="D66" s="1239" t="s">
        <v>396</v>
      </c>
      <c r="E66" s="1239" t="s">
        <v>222</v>
      </c>
      <c r="F66" s="1253" t="s">
        <v>693</v>
      </c>
      <c r="G66" s="304" t="s">
        <v>600</v>
      </c>
      <c r="H66" s="232"/>
      <c r="I66" s="232"/>
      <c r="J66" s="245"/>
      <c r="K66" s="229"/>
      <c r="L66" s="230"/>
      <c r="M66" s="245"/>
      <c r="N66" s="229"/>
      <c r="O66" s="230"/>
      <c r="P66" s="245"/>
      <c r="Q66" s="229"/>
      <c r="R66" s="230"/>
      <c r="S66" s="245">
        <v>1</v>
      </c>
      <c r="T66" s="222">
        <f t="shared" ref="T66:T71" si="20">SUM(H66:J66)</f>
        <v>0</v>
      </c>
      <c r="U66" s="223">
        <f t="shared" ref="U66:U71" si="21">SUM(K66:M66)</f>
        <v>0</v>
      </c>
      <c r="V66" s="223">
        <f t="shared" ref="V66:V71" si="22">SUM(N66:P66)</f>
        <v>0</v>
      </c>
      <c r="W66" s="223">
        <f t="shared" ref="W66:W71" si="23">SUM(Q66:S66)</f>
        <v>1</v>
      </c>
      <c r="X66" s="269">
        <f t="shared" ref="X66:X71" si="24">MAX(T66:W66)</f>
        <v>1</v>
      </c>
      <c r="Y66" s="1235" t="s">
        <v>4</v>
      </c>
      <c r="Z66" s="554" t="s">
        <v>564</v>
      </c>
      <c r="AA66" s="1202">
        <v>32</v>
      </c>
    </row>
    <row r="67" spans="1:27" ht="24.95" customHeight="1" thickBot="1" x14ac:dyDescent="0.25">
      <c r="A67" s="1289"/>
      <c r="B67" s="1245"/>
      <c r="C67" s="1238"/>
      <c r="D67" s="1240"/>
      <c r="E67" s="1240"/>
      <c r="F67" s="1242"/>
      <c r="G67" s="327" t="s">
        <v>601</v>
      </c>
      <c r="H67" s="328"/>
      <c r="I67" s="328"/>
      <c r="J67" s="329"/>
      <c r="K67" s="429"/>
      <c r="L67" s="328"/>
      <c r="M67" s="329"/>
      <c r="N67" s="429"/>
      <c r="O67" s="328"/>
      <c r="P67" s="329"/>
      <c r="Q67" s="429"/>
      <c r="R67" s="328"/>
      <c r="S67" s="329"/>
      <c r="T67" s="382">
        <f t="shared" si="20"/>
        <v>0</v>
      </c>
      <c r="U67" s="383">
        <f t="shared" si="21"/>
        <v>0</v>
      </c>
      <c r="V67" s="383">
        <f t="shared" si="22"/>
        <v>0</v>
      </c>
      <c r="W67" s="383">
        <f t="shared" si="23"/>
        <v>0</v>
      </c>
      <c r="X67" s="384">
        <f t="shared" si="24"/>
        <v>0</v>
      </c>
      <c r="Y67" s="1248"/>
      <c r="Z67" s="555"/>
      <c r="AA67" s="1201"/>
    </row>
    <row r="68" spans="1:27" ht="24.95" customHeight="1" x14ac:dyDescent="0.2">
      <c r="A68" s="1289"/>
      <c r="B68" s="1245"/>
      <c r="C68" s="1237" t="s">
        <v>149</v>
      </c>
      <c r="D68" s="1239" t="s">
        <v>220</v>
      </c>
      <c r="E68" s="1239" t="s">
        <v>221</v>
      </c>
      <c r="F68" s="1253" t="s">
        <v>93</v>
      </c>
      <c r="G68" s="304" t="s">
        <v>600</v>
      </c>
      <c r="H68" s="232"/>
      <c r="I68" s="232"/>
      <c r="J68" s="246"/>
      <c r="K68" s="231"/>
      <c r="L68" s="232"/>
      <c r="M68" s="246"/>
      <c r="N68" s="231"/>
      <c r="O68" s="232"/>
      <c r="P68" s="246"/>
      <c r="Q68" s="231"/>
      <c r="R68" s="232">
        <v>1</v>
      </c>
      <c r="S68" s="246"/>
      <c r="T68" s="216">
        <f t="shared" si="20"/>
        <v>0</v>
      </c>
      <c r="U68" s="217">
        <f t="shared" si="21"/>
        <v>0</v>
      </c>
      <c r="V68" s="217">
        <f t="shared" si="22"/>
        <v>0</v>
      </c>
      <c r="W68" s="217">
        <f t="shared" si="23"/>
        <v>1</v>
      </c>
      <c r="X68" s="372">
        <f t="shared" si="24"/>
        <v>1</v>
      </c>
      <c r="Y68" s="1248"/>
      <c r="Z68" s="555"/>
      <c r="AA68" s="1202">
        <v>33</v>
      </c>
    </row>
    <row r="69" spans="1:27" ht="24.95" customHeight="1" thickBot="1" x14ac:dyDescent="0.25">
      <c r="A69" s="1289"/>
      <c r="B69" s="1245"/>
      <c r="C69" s="1238"/>
      <c r="D69" s="1240"/>
      <c r="E69" s="1240"/>
      <c r="F69" s="1242"/>
      <c r="G69" s="327" t="s">
        <v>601</v>
      </c>
      <c r="H69" s="328"/>
      <c r="I69" s="328"/>
      <c r="J69" s="329"/>
      <c r="K69" s="429"/>
      <c r="L69" s="328"/>
      <c r="M69" s="329"/>
      <c r="N69" s="429"/>
      <c r="O69" s="328"/>
      <c r="P69" s="329"/>
      <c r="Q69" s="429"/>
      <c r="R69" s="328"/>
      <c r="S69" s="329"/>
      <c r="T69" s="382">
        <f t="shared" si="20"/>
        <v>0</v>
      </c>
      <c r="U69" s="383">
        <f t="shared" si="21"/>
        <v>0</v>
      </c>
      <c r="V69" s="383">
        <f t="shared" si="22"/>
        <v>0</v>
      </c>
      <c r="W69" s="383">
        <f t="shared" si="23"/>
        <v>0</v>
      </c>
      <c r="X69" s="384">
        <f t="shared" si="24"/>
        <v>0</v>
      </c>
      <c r="Y69" s="1236"/>
      <c r="Z69" s="555"/>
      <c r="AA69" s="1201"/>
    </row>
    <row r="70" spans="1:27" ht="24.95" customHeight="1" x14ac:dyDescent="0.2">
      <c r="A70" s="1289"/>
      <c r="B70" s="1245"/>
      <c r="C70" s="1237" t="s">
        <v>19</v>
      </c>
      <c r="D70" s="1239" t="s">
        <v>223</v>
      </c>
      <c r="E70" s="1239" t="s">
        <v>224</v>
      </c>
      <c r="F70" s="1253" t="s">
        <v>93</v>
      </c>
      <c r="G70" s="304" t="s">
        <v>600</v>
      </c>
      <c r="H70" s="232"/>
      <c r="I70" s="232"/>
      <c r="J70" s="246"/>
      <c r="K70" s="231"/>
      <c r="L70" s="232"/>
      <c r="M70" s="246"/>
      <c r="N70" s="231"/>
      <c r="O70" s="232">
        <v>1</v>
      </c>
      <c r="P70" s="246"/>
      <c r="Q70" s="231"/>
      <c r="R70" s="232"/>
      <c r="S70" s="246"/>
      <c r="T70" s="216">
        <f t="shared" si="20"/>
        <v>0</v>
      </c>
      <c r="U70" s="217">
        <f t="shared" si="21"/>
        <v>0</v>
      </c>
      <c r="V70" s="217">
        <f t="shared" si="22"/>
        <v>1</v>
      </c>
      <c r="W70" s="217">
        <f t="shared" si="23"/>
        <v>0</v>
      </c>
      <c r="X70" s="372">
        <f t="shared" si="24"/>
        <v>1</v>
      </c>
      <c r="Y70" s="298" t="s">
        <v>152</v>
      </c>
      <c r="Z70" s="555"/>
      <c r="AA70" s="1202">
        <v>34</v>
      </c>
    </row>
    <row r="71" spans="1:27" ht="24.95" customHeight="1" thickBot="1" x14ac:dyDescent="0.25">
      <c r="A71" s="1289"/>
      <c r="B71" s="1240"/>
      <c r="C71" s="1238"/>
      <c r="D71" s="1240"/>
      <c r="E71" s="1240"/>
      <c r="F71" s="1242"/>
      <c r="G71" s="334" t="s">
        <v>601</v>
      </c>
      <c r="H71" s="335"/>
      <c r="I71" s="335"/>
      <c r="J71" s="333"/>
      <c r="K71" s="431"/>
      <c r="L71" s="335"/>
      <c r="M71" s="333"/>
      <c r="N71" s="431"/>
      <c r="O71" s="335"/>
      <c r="P71" s="333"/>
      <c r="Q71" s="431"/>
      <c r="R71" s="335"/>
      <c r="S71" s="333"/>
      <c r="T71" s="388">
        <f t="shared" si="20"/>
        <v>0</v>
      </c>
      <c r="U71" s="389">
        <f t="shared" si="21"/>
        <v>0</v>
      </c>
      <c r="V71" s="389">
        <f t="shared" si="22"/>
        <v>0</v>
      </c>
      <c r="W71" s="389">
        <f t="shared" si="23"/>
        <v>0</v>
      </c>
      <c r="X71" s="390">
        <f t="shared" si="24"/>
        <v>0</v>
      </c>
      <c r="Y71" s="298"/>
      <c r="Z71" s="556"/>
      <c r="AA71" s="1201"/>
    </row>
    <row r="72" spans="1:27" ht="24.95" customHeight="1" x14ac:dyDescent="0.2">
      <c r="A72" s="1289"/>
      <c r="B72" s="1274" t="s">
        <v>719</v>
      </c>
      <c r="C72" s="1257" t="s">
        <v>20</v>
      </c>
      <c r="D72" s="1257" t="s">
        <v>153</v>
      </c>
      <c r="E72" s="1257" t="s">
        <v>226</v>
      </c>
      <c r="F72" s="1263" t="s">
        <v>227</v>
      </c>
      <c r="G72" s="300" t="s">
        <v>600</v>
      </c>
      <c r="H72" s="230"/>
      <c r="I72" s="230"/>
      <c r="J72" s="245"/>
      <c r="K72" s="229"/>
      <c r="L72" s="230"/>
      <c r="M72" s="245"/>
      <c r="N72" s="229"/>
      <c r="O72" s="230"/>
      <c r="P72" s="245">
        <v>1</v>
      </c>
      <c r="Q72" s="229"/>
      <c r="R72" s="230"/>
      <c r="S72" s="245"/>
      <c r="T72" s="222">
        <f t="shared" ref="T72:T83" si="25">SUM(H72:J72)</f>
        <v>0</v>
      </c>
      <c r="U72" s="223">
        <f t="shared" ref="U72:U83" si="26">SUM(K72:M72)</f>
        <v>0</v>
      </c>
      <c r="V72" s="223">
        <f t="shared" ref="V72:V83" si="27">SUM(N72:P72)</f>
        <v>1</v>
      </c>
      <c r="W72" s="223">
        <f t="shared" ref="W72:W83" si="28">SUM(Q72:S72)</f>
        <v>0</v>
      </c>
      <c r="X72" s="269">
        <f t="shared" ref="X72:X83" si="29">MAX(T72:W72)</f>
        <v>1</v>
      </c>
      <c r="Y72" s="1249" t="s">
        <v>447</v>
      </c>
      <c r="Z72" s="551" t="s">
        <v>721</v>
      </c>
      <c r="AA72" s="1202">
        <v>35</v>
      </c>
    </row>
    <row r="73" spans="1:27" ht="24.95" customHeight="1" thickBot="1" x14ac:dyDescent="0.25">
      <c r="A73" s="1289"/>
      <c r="B73" s="1275"/>
      <c r="C73" s="1258"/>
      <c r="D73" s="1258"/>
      <c r="E73" s="1258"/>
      <c r="F73" s="1261"/>
      <c r="G73" s="336" t="s">
        <v>601</v>
      </c>
      <c r="H73" s="257"/>
      <c r="I73" s="257"/>
      <c r="J73" s="258"/>
      <c r="K73" s="256"/>
      <c r="L73" s="257"/>
      <c r="M73" s="258"/>
      <c r="N73" s="256"/>
      <c r="O73" s="257"/>
      <c r="P73" s="258"/>
      <c r="Q73" s="256"/>
      <c r="R73" s="257"/>
      <c r="S73" s="258"/>
      <c r="T73" s="259">
        <f t="shared" si="25"/>
        <v>0</v>
      </c>
      <c r="U73" s="260">
        <f t="shared" si="26"/>
        <v>0</v>
      </c>
      <c r="V73" s="260">
        <f t="shared" si="27"/>
        <v>0</v>
      </c>
      <c r="W73" s="260">
        <f t="shared" si="28"/>
        <v>0</v>
      </c>
      <c r="X73" s="272">
        <f t="shared" si="29"/>
        <v>0</v>
      </c>
      <c r="Y73" s="1252"/>
      <c r="Z73" s="553"/>
      <c r="AA73" s="1201"/>
    </row>
    <row r="74" spans="1:27" ht="24.95" customHeight="1" x14ac:dyDescent="0.2">
      <c r="A74" s="1289"/>
      <c r="B74" s="1275"/>
      <c r="C74" s="1257" t="s">
        <v>21</v>
      </c>
      <c r="D74" s="1257" t="s">
        <v>231</v>
      </c>
      <c r="E74" s="1259" t="s">
        <v>232</v>
      </c>
      <c r="F74" s="1260" t="s">
        <v>233</v>
      </c>
      <c r="G74" s="304" t="s">
        <v>600</v>
      </c>
      <c r="H74" s="232"/>
      <c r="I74" s="232"/>
      <c r="J74" s="246"/>
      <c r="K74" s="231"/>
      <c r="L74" s="232"/>
      <c r="M74" s="246"/>
      <c r="N74" s="231"/>
      <c r="O74" s="232"/>
      <c r="P74" s="246"/>
      <c r="Q74" s="231"/>
      <c r="R74" s="232">
        <v>1</v>
      </c>
      <c r="S74" s="246"/>
      <c r="T74" s="216">
        <f t="shared" si="25"/>
        <v>0</v>
      </c>
      <c r="U74" s="217">
        <f t="shared" si="26"/>
        <v>0</v>
      </c>
      <c r="V74" s="217">
        <f t="shared" si="27"/>
        <v>0</v>
      </c>
      <c r="W74" s="217">
        <f t="shared" si="28"/>
        <v>1</v>
      </c>
      <c r="X74" s="372">
        <f t="shared" si="29"/>
        <v>1</v>
      </c>
      <c r="Y74" s="1251" t="s">
        <v>44</v>
      </c>
      <c r="Z74" s="553"/>
      <c r="AA74" s="1202">
        <v>36</v>
      </c>
    </row>
    <row r="75" spans="1:27" ht="24.95" customHeight="1" thickBot="1" x14ac:dyDescent="0.25">
      <c r="A75" s="1289"/>
      <c r="B75" s="1275"/>
      <c r="C75" s="1258"/>
      <c r="D75" s="1258"/>
      <c r="E75" s="1258"/>
      <c r="F75" s="1261"/>
      <c r="G75" s="336" t="s">
        <v>601</v>
      </c>
      <c r="H75" s="257"/>
      <c r="I75" s="257"/>
      <c r="J75" s="258"/>
      <c r="K75" s="256"/>
      <c r="L75" s="257"/>
      <c r="M75" s="258"/>
      <c r="N75" s="256"/>
      <c r="O75" s="257"/>
      <c r="P75" s="258"/>
      <c r="Q75" s="256"/>
      <c r="R75" s="257"/>
      <c r="S75" s="258"/>
      <c r="T75" s="259">
        <f t="shared" si="25"/>
        <v>0</v>
      </c>
      <c r="U75" s="260">
        <f t="shared" si="26"/>
        <v>0</v>
      </c>
      <c r="V75" s="260">
        <f t="shared" si="27"/>
        <v>0</v>
      </c>
      <c r="W75" s="260">
        <f t="shared" si="28"/>
        <v>0</v>
      </c>
      <c r="X75" s="272">
        <f t="shared" si="29"/>
        <v>0</v>
      </c>
      <c r="Y75" s="1252"/>
      <c r="Z75" s="553"/>
      <c r="AA75" s="1201"/>
    </row>
    <row r="76" spans="1:27" ht="24.95" customHeight="1" x14ac:dyDescent="0.2">
      <c r="A76" s="1289"/>
      <c r="B76" s="1275"/>
      <c r="C76" s="1265" t="s">
        <v>22</v>
      </c>
      <c r="D76" s="1257" t="s">
        <v>155</v>
      </c>
      <c r="E76" s="1257" t="s">
        <v>156</v>
      </c>
      <c r="F76" s="1263" t="s">
        <v>157</v>
      </c>
      <c r="G76" s="300" t="s">
        <v>600</v>
      </c>
      <c r="H76" s="230"/>
      <c r="I76" s="230"/>
      <c r="J76" s="245"/>
      <c r="K76" s="229"/>
      <c r="L76" s="230"/>
      <c r="M76" s="245"/>
      <c r="N76" s="229"/>
      <c r="O76" s="230"/>
      <c r="P76" s="245">
        <v>1</v>
      </c>
      <c r="Q76" s="229"/>
      <c r="R76" s="230"/>
      <c r="S76" s="245"/>
      <c r="T76" s="222">
        <f t="shared" si="25"/>
        <v>0</v>
      </c>
      <c r="U76" s="223">
        <f t="shared" si="26"/>
        <v>0</v>
      </c>
      <c r="V76" s="223">
        <f t="shared" si="27"/>
        <v>1</v>
      </c>
      <c r="W76" s="223">
        <f t="shared" si="28"/>
        <v>0</v>
      </c>
      <c r="X76" s="269">
        <f t="shared" si="29"/>
        <v>1</v>
      </c>
      <c r="Y76" s="1249" t="s">
        <v>45</v>
      </c>
      <c r="Z76" s="553"/>
      <c r="AA76" s="1202">
        <v>37</v>
      </c>
    </row>
    <row r="77" spans="1:27" ht="24.95" customHeight="1" x14ac:dyDescent="0.2">
      <c r="A77" s="1289"/>
      <c r="B77" s="1275"/>
      <c r="C77" s="1266"/>
      <c r="D77" s="1262"/>
      <c r="E77" s="1262"/>
      <c r="F77" s="1264"/>
      <c r="G77" s="337" t="s">
        <v>601</v>
      </c>
      <c r="H77" s="267"/>
      <c r="I77" s="267"/>
      <c r="J77" s="268"/>
      <c r="K77" s="266"/>
      <c r="L77" s="267"/>
      <c r="M77" s="268"/>
      <c r="N77" s="266"/>
      <c r="O77" s="267"/>
      <c r="P77" s="268"/>
      <c r="Q77" s="266"/>
      <c r="R77" s="267"/>
      <c r="S77" s="268"/>
      <c r="T77" s="263">
        <f t="shared" si="25"/>
        <v>0</v>
      </c>
      <c r="U77" s="264">
        <f t="shared" si="26"/>
        <v>0</v>
      </c>
      <c r="V77" s="264">
        <f t="shared" si="27"/>
        <v>0</v>
      </c>
      <c r="W77" s="264">
        <f t="shared" si="28"/>
        <v>0</v>
      </c>
      <c r="X77" s="391">
        <f t="shared" si="29"/>
        <v>0</v>
      </c>
      <c r="Y77" s="1250"/>
      <c r="Z77" s="553"/>
      <c r="AA77" s="1206"/>
    </row>
    <row r="78" spans="1:27" ht="24.95" customHeight="1" x14ac:dyDescent="0.2">
      <c r="A78" s="1289"/>
      <c r="B78" s="1275"/>
      <c r="C78" s="1266"/>
      <c r="D78" s="1259" t="s">
        <v>401</v>
      </c>
      <c r="E78" s="1259" t="s">
        <v>158</v>
      </c>
      <c r="F78" s="1260" t="s">
        <v>234</v>
      </c>
      <c r="G78" s="304" t="s">
        <v>600</v>
      </c>
      <c r="H78" s="232"/>
      <c r="I78" s="232"/>
      <c r="J78" s="246"/>
      <c r="K78" s="231"/>
      <c r="L78" s="232"/>
      <c r="M78" s="246">
        <v>0.5</v>
      </c>
      <c r="N78" s="231"/>
      <c r="O78" s="232"/>
      <c r="P78" s="246"/>
      <c r="Q78" s="231"/>
      <c r="R78" s="232"/>
      <c r="S78" s="246">
        <v>1</v>
      </c>
      <c r="T78" s="216">
        <f t="shared" si="25"/>
        <v>0</v>
      </c>
      <c r="U78" s="217">
        <f t="shared" si="26"/>
        <v>0.5</v>
      </c>
      <c r="V78" s="217">
        <f t="shared" si="27"/>
        <v>0</v>
      </c>
      <c r="W78" s="217">
        <f t="shared" si="28"/>
        <v>1</v>
      </c>
      <c r="X78" s="372">
        <f t="shared" si="29"/>
        <v>1</v>
      </c>
      <c r="Y78" s="1251" t="s">
        <v>446</v>
      </c>
      <c r="Z78" s="553"/>
      <c r="AA78" s="1200">
        <v>38</v>
      </c>
    </row>
    <row r="79" spans="1:27" ht="24.95" customHeight="1" x14ac:dyDescent="0.2">
      <c r="A79" s="1289"/>
      <c r="B79" s="1275"/>
      <c r="C79" s="1266"/>
      <c r="D79" s="1262"/>
      <c r="E79" s="1262"/>
      <c r="F79" s="1264"/>
      <c r="G79" s="337" t="s">
        <v>601</v>
      </c>
      <c r="H79" s="267"/>
      <c r="I79" s="267"/>
      <c r="J79" s="268"/>
      <c r="K79" s="266"/>
      <c r="L79" s="267"/>
      <c r="M79" s="268"/>
      <c r="N79" s="266"/>
      <c r="O79" s="267"/>
      <c r="P79" s="268"/>
      <c r="Q79" s="266"/>
      <c r="R79" s="267"/>
      <c r="S79" s="268"/>
      <c r="T79" s="263">
        <f t="shared" si="25"/>
        <v>0</v>
      </c>
      <c r="U79" s="264">
        <f t="shared" si="26"/>
        <v>0</v>
      </c>
      <c r="V79" s="264">
        <f t="shared" si="27"/>
        <v>0</v>
      </c>
      <c r="W79" s="264">
        <f t="shared" si="28"/>
        <v>0</v>
      </c>
      <c r="X79" s="391">
        <f t="shared" si="29"/>
        <v>0</v>
      </c>
      <c r="Y79" s="1250"/>
      <c r="Z79" s="553"/>
      <c r="AA79" s="1206"/>
    </row>
    <row r="80" spans="1:27" ht="24.95" customHeight="1" x14ac:dyDescent="0.2">
      <c r="A80" s="1289"/>
      <c r="B80" s="1275"/>
      <c r="C80" s="1266"/>
      <c r="D80" s="1259" t="s">
        <v>235</v>
      </c>
      <c r="E80" s="1259" t="s">
        <v>159</v>
      </c>
      <c r="F80" s="1260" t="s">
        <v>160</v>
      </c>
      <c r="G80" s="304" t="s">
        <v>600</v>
      </c>
      <c r="H80" s="232"/>
      <c r="I80" s="232"/>
      <c r="J80" s="246"/>
      <c r="K80" s="231"/>
      <c r="L80" s="232"/>
      <c r="M80" s="246"/>
      <c r="N80" s="231"/>
      <c r="O80" s="232"/>
      <c r="P80" s="246"/>
      <c r="Q80" s="231"/>
      <c r="R80" s="232"/>
      <c r="S80" s="246">
        <v>1</v>
      </c>
      <c r="T80" s="216">
        <f t="shared" si="25"/>
        <v>0</v>
      </c>
      <c r="U80" s="217">
        <f t="shared" si="26"/>
        <v>0</v>
      </c>
      <c r="V80" s="217">
        <f t="shared" si="27"/>
        <v>0</v>
      </c>
      <c r="W80" s="217">
        <f t="shared" si="28"/>
        <v>1</v>
      </c>
      <c r="X80" s="372">
        <f t="shared" si="29"/>
        <v>1</v>
      </c>
      <c r="Y80" s="1251" t="s">
        <v>45</v>
      </c>
      <c r="Z80" s="553"/>
      <c r="AA80" s="1200">
        <v>39</v>
      </c>
    </row>
    <row r="81" spans="1:27" ht="24.95" customHeight="1" thickBot="1" x14ac:dyDescent="0.25">
      <c r="A81" s="1289"/>
      <c r="B81" s="1275"/>
      <c r="C81" s="1267"/>
      <c r="D81" s="1258"/>
      <c r="E81" s="1258"/>
      <c r="F81" s="1261"/>
      <c r="G81" s="336" t="s">
        <v>601</v>
      </c>
      <c r="H81" s="257"/>
      <c r="I81" s="257"/>
      <c r="J81" s="258"/>
      <c r="K81" s="256"/>
      <c r="L81" s="257"/>
      <c r="M81" s="258"/>
      <c r="N81" s="256"/>
      <c r="O81" s="257"/>
      <c r="P81" s="258"/>
      <c r="Q81" s="256"/>
      <c r="R81" s="257"/>
      <c r="S81" s="258"/>
      <c r="T81" s="259">
        <f t="shared" si="25"/>
        <v>0</v>
      </c>
      <c r="U81" s="260">
        <f t="shared" si="26"/>
        <v>0</v>
      </c>
      <c r="V81" s="260">
        <f t="shared" si="27"/>
        <v>0</v>
      </c>
      <c r="W81" s="260">
        <f t="shared" si="28"/>
        <v>0</v>
      </c>
      <c r="X81" s="272">
        <f t="shared" si="29"/>
        <v>0</v>
      </c>
      <c r="Y81" s="1252"/>
      <c r="Z81" s="553"/>
      <c r="AA81" s="1201"/>
    </row>
    <row r="82" spans="1:27" ht="24.95" customHeight="1" x14ac:dyDescent="0.2">
      <c r="A82" s="1289"/>
      <c r="B82" s="1275"/>
      <c r="C82" s="1254" t="s">
        <v>236</v>
      </c>
      <c r="D82" s="1257" t="s">
        <v>720</v>
      </c>
      <c r="E82" s="1257" t="s">
        <v>238</v>
      </c>
      <c r="F82" s="1263" t="s">
        <v>239</v>
      </c>
      <c r="G82" s="304" t="s">
        <v>600</v>
      </c>
      <c r="H82" s="232"/>
      <c r="I82" s="232"/>
      <c r="J82" s="246"/>
      <c r="K82" s="231"/>
      <c r="L82" s="232"/>
      <c r="M82" s="246">
        <v>1</v>
      </c>
      <c r="N82" s="231"/>
      <c r="O82" s="232"/>
      <c r="P82" s="246"/>
      <c r="Q82" s="231"/>
      <c r="R82" s="232"/>
      <c r="S82" s="246"/>
      <c r="T82" s="216">
        <f t="shared" si="25"/>
        <v>0</v>
      </c>
      <c r="U82" s="217">
        <f t="shared" si="26"/>
        <v>1</v>
      </c>
      <c r="V82" s="217">
        <f t="shared" si="27"/>
        <v>0</v>
      </c>
      <c r="W82" s="217">
        <f t="shared" si="28"/>
        <v>0</v>
      </c>
      <c r="X82" s="372">
        <f t="shared" si="29"/>
        <v>1</v>
      </c>
      <c r="Y82" s="1251" t="s">
        <v>46</v>
      </c>
      <c r="Z82" s="553"/>
      <c r="AA82" s="1202">
        <v>40</v>
      </c>
    </row>
    <row r="83" spans="1:27" ht="24.95" customHeight="1" thickBot="1" x14ac:dyDescent="0.25">
      <c r="A83" s="1289"/>
      <c r="B83" s="1275"/>
      <c r="C83" s="1255"/>
      <c r="D83" s="1258"/>
      <c r="E83" s="1258"/>
      <c r="F83" s="1261"/>
      <c r="G83" s="336" t="s">
        <v>601</v>
      </c>
      <c r="H83" s="257"/>
      <c r="I83" s="257"/>
      <c r="J83" s="258"/>
      <c r="K83" s="256"/>
      <c r="L83" s="257"/>
      <c r="M83" s="258"/>
      <c r="N83" s="256"/>
      <c r="O83" s="257"/>
      <c r="P83" s="258"/>
      <c r="Q83" s="256"/>
      <c r="R83" s="257"/>
      <c r="S83" s="258"/>
      <c r="T83" s="259">
        <f t="shared" si="25"/>
        <v>0</v>
      </c>
      <c r="U83" s="260">
        <f t="shared" si="26"/>
        <v>0</v>
      </c>
      <c r="V83" s="260">
        <f t="shared" si="27"/>
        <v>0</v>
      </c>
      <c r="W83" s="260">
        <f t="shared" si="28"/>
        <v>0</v>
      </c>
      <c r="X83" s="272">
        <f t="shared" si="29"/>
        <v>0</v>
      </c>
      <c r="Y83" s="1252"/>
      <c r="Z83" s="553"/>
      <c r="AA83" s="1201"/>
    </row>
    <row r="84" spans="1:27" ht="24.95" customHeight="1" x14ac:dyDescent="0.2">
      <c r="A84" s="1289"/>
      <c r="B84" s="1275"/>
      <c r="C84" s="1255"/>
      <c r="D84" s="1259" t="s">
        <v>241</v>
      </c>
      <c r="E84" s="1259" t="s">
        <v>242</v>
      </c>
      <c r="F84" s="1260" t="s">
        <v>243</v>
      </c>
      <c r="G84" s="304" t="s">
        <v>600</v>
      </c>
      <c r="H84" s="232"/>
      <c r="I84" s="232"/>
      <c r="J84" s="246"/>
      <c r="K84" s="231"/>
      <c r="L84" s="232"/>
      <c r="M84" s="246"/>
      <c r="N84" s="231"/>
      <c r="O84" s="232">
        <v>1</v>
      </c>
      <c r="P84" s="246"/>
      <c r="Q84" s="231"/>
      <c r="R84" s="232"/>
      <c r="S84" s="246"/>
      <c r="T84" s="216">
        <f t="shared" ref="T84:T91" si="30">SUM(H84:J84)</f>
        <v>0</v>
      </c>
      <c r="U84" s="217">
        <f t="shared" ref="U84:U91" si="31">SUM(K84:M84)</f>
        <v>0</v>
      </c>
      <c r="V84" s="217">
        <f t="shared" ref="V84:V91" si="32">SUM(N84:P84)</f>
        <v>1</v>
      </c>
      <c r="W84" s="217">
        <f t="shared" ref="W84:W91" si="33">SUM(Q84:S84)</f>
        <v>0</v>
      </c>
      <c r="X84" s="372">
        <f t="shared" ref="X84:X91" si="34">MAX(T84:W84)</f>
        <v>1</v>
      </c>
      <c r="Y84" s="1251" t="s">
        <v>447</v>
      </c>
      <c r="Z84" s="553"/>
      <c r="AA84" s="1202">
        <v>41</v>
      </c>
    </row>
    <row r="85" spans="1:27" ht="24.95" customHeight="1" thickBot="1" x14ac:dyDescent="0.25">
      <c r="A85" s="1289"/>
      <c r="B85" s="1275"/>
      <c r="C85" s="1255"/>
      <c r="D85" s="1258"/>
      <c r="E85" s="1258"/>
      <c r="F85" s="1261"/>
      <c r="G85" s="336" t="s">
        <v>601</v>
      </c>
      <c r="H85" s="257"/>
      <c r="I85" s="257"/>
      <c r="J85" s="258"/>
      <c r="K85" s="256"/>
      <c r="L85" s="257"/>
      <c r="M85" s="258"/>
      <c r="N85" s="256"/>
      <c r="O85" s="257"/>
      <c r="P85" s="258"/>
      <c r="Q85" s="256"/>
      <c r="R85" s="257"/>
      <c r="S85" s="258"/>
      <c r="T85" s="259">
        <f t="shared" si="30"/>
        <v>0</v>
      </c>
      <c r="U85" s="260">
        <f t="shared" si="31"/>
        <v>0</v>
      </c>
      <c r="V85" s="260">
        <f t="shared" si="32"/>
        <v>0</v>
      </c>
      <c r="W85" s="260">
        <f t="shared" si="33"/>
        <v>0</v>
      </c>
      <c r="X85" s="272">
        <f t="shared" si="34"/>
        <v>0</v>
      </c>
      <c r="Y85" s="1252"/>
      <c r="Z85" s="553"/>
      <c r="AA85" s="1201"/>
    </row>
    <row r="86" spans="1:27" ht="24.95" customHeight="1" x14ac:dyDescent="0.2">
      <c r="A86" s="1289"/>
      <c r="B86" s="1275"/>
      <c r="C86" s="1255"/>
      <c r="D86" s="1259" t="s">
        <v>237</v>
      </c>
      <c r="E86" s="1257" t="s">
        <v>161</v>
      </c>
      <c r="F86" s="1263" t="s">
        <v>245</v>
      </c>
      <c r="G86" s="300" t="s">
        <v>600</v>
      </c>
      <c r="H86" s="230"/>
      <c r="I86" s="230"/>
      <c r="J86" s="245"/>
      <c r="K86" s="229"/>
      <c r="L86" s="230"/>
      <c r="M86" s="245"/>
      <c r="N86" s="229"/>
      <c r="O86" s="230"/>
      <c r="P86" s="245"/>
      <c r="Q86" s="229">
        <v>1</v>
      </c>
      <c r="R86" s="230"/>
      <c r="S86" s="245"/>
      <c r="T86" s="216">
        <f t="shared" si="30"/>
        <v>0</v>
      </c>
      <c r="U86" s="217">
        <f t="shared" si="31"/>
        <v>0</v>
      </c>
      <c r="V86" s="217">
        <f t="shared" si="32"/>
        <v>0</v>
      </c>
      <c r="W86" s="217">
        <f t="shared" si="33"/>
        <v>1</v>
      </c>
      <c r="X86" s="372">
        <f t="shared" si="34"/>
        <v>1</v>
      </c>
      <c r="Y86" s="1249" t="s">
        <v>244</v>
      </c>
      <c r="Z86" s="553"/>
      <c r="AA86" s="1200">
        <v>42</v>
      </c>
    </row>
    <row r="87" spans="1:27" ht="24.95" customHeight="1" x14ac:dyDescent="0.2">
      <c r="A87" s="1289"/>
      <c r="B87" s="1275"/>
      <c r="C87" s="1255"/>
      <c r="D87" s="1259"/>
      <c r="E87" s="1262"/>
      <c r="F87" s="1264"/>
      <c r="G87" s="337" t="s">
        <v>601</v>
      </c>
      <c r="H87" s="267"/>
      <c r="I87" s="267"/>
      <c r="J87" s="268"/>
      <c r="K87" s="266"/>
      <c r="L87" s="267"/>
      <c r="M87" s="268"/>
      <c r="N87" s="266"/>
      <c r="O87" s="267"/>
      <c r="P87" s="268"/>
      <c r="Q87" s="266"/>
      <c r="R87" s="267"/>
      <c r="S87" s="268"/>
      <c r="T87" s="263">
        <f t="shared" si="30"/>
        <v>0</v>
      </c>
      <c r="U87" s="264">
        <f t="shared" si="31"/>
        <v>0</v>
      </c>
      <c r="V87" s="264">
        <f t="shared" si="32"/>
        <v>0</v>
      </c>
      <c r="W87" s="264">
        <f t="shared" si="33"/>
        <v>0</v>
      </c>
      <c r="X87" s="391">
        <f t="shared" si="34"/>
        <v>0</v>
      </c>
      <c r="Y87" s="1251"/>
      <c r="Z87" s="553"/>
      <c r="AA87" s="1206"/>
    </row>
    <row r="88" spans="1:27" ht="24.95" customHeight="1" x14ac:dyDescent="0.2">
      <c r="A88" s="1289"/>
      <c r="B88" s="1275"/>
      <c r="C88" s="1255"/>
      <c r="D88" s="1259"/>
      <c r="E88" s="1268" t="s">
        <v>248</v>
      </c>
      <c r="F88" s="1269" t="s">
        <v>247</v>
      </c>
      <c r="G88" s="324" t="s">
        <v>600</v>
      </c>
      <c r="H88" s="325"/>
      <c r="I88" s="325"/>
      <c r="J88" s="326"/>
      <c r="K88" s="428"/>
      <c r="L88" s="325"/>
      <c r="M88" s="326"/>
      <c r="N88" s="428"/>
      <c r="O88" s="325"/>
      <c r="P88" s="326"/>
      <c r="Q88" s="428"/>
      <c r="R88" s="325"/>
      <c r="S88" s="246">
        <v>1</v>
      </c>
      <c r="T88" s="216">
        <f t="shared" si="30"/>
        <v>0</v>
      </c>
      <c r="U88" s="217">
        <f t="shared" si="31"/>
        <v>0</v>
      </c>
      <c r="V88" s="217">
        <f t="shared" si="32"/>
        <v>0</v>
      </c>
      <c r="W88" s="217">
        <f t="shared" si="33"/>
        <v>1</v>
      </c>
      <c r="X88" s="372">
        <f t="shared" si="34"/>
        <v>1</v>
      </c>
      <c r="Y88" s="1251"/>
      <c r="Z88" s="553"/>
      <c r="AA88" s="1200">
        <v>43</v>
      </c>
    </row>
    <row r="89" spans="1:27" ht="24.95" customHeight="1" thickBot="1" x14ac:dyDescent="0.25">
      <c r="A89" s="1289"/>
      <c r="B89" s="1275"/>
      <c r="C89" s="1256"/>
      <c r="D89" s="1258"/>
      <c r="E89" s="1258"/>
      <c r="F89" s="1261"/>
      <c r="G89" s="336" t="s">
        <v>601</v>
      </c>
      <c r="H89" s="257"/>
      <c r="I89" s="257"/>
      <c r="J89" s="258"/>
      <c r="K89" s="256"/>
      <c r="L89" s="257"/>
      <c r="M89" s="258"/>
      <c r="N89" s="256"/>
      <c r="O89" s="257"/>
      <c r="P89" s="258"/>
      <c r="Q89" s="256"/>
      <c r="R89" s="257"/>
      <c r="S89" s="258"/>
      <c r="T89" s="259">
        <f t="shared" si="30"/>
        <v>0</v>
      </c>
      <c r="U89" s="260">
        <f t="shared" si="31"/>
        <v>0</v>
      </c>
      <c r="V89" s="260">
        <f t="shared" si="32"/>
        <v>0</v>
      </c>
      <c r="W89" s="260">
        <f t="shared" si="33"/>
        <v>0</v>
      </c>
      <c r="X89" s="272">
        <f t="shared" si="34"/>
        <v>0</v>
      </c>
      <c r="Y89" s="1252"/>
      <c r="Z89" s="553"/>
      <c r="AA89" s="1206"/>
    </row>
    <row r="90" spans="1:27" ht="24.95" customHeight="1" x14ac:dyDescent="0.2">
      <c r="A90" s="1289"/>
      <c r="B90" s="1275"/>
      <c r="C90" s="1254" t="s">
        <v>741</v>
      </c>
      <c r="D90" s="1257" t="s">
        <v>250</v>
      </c>
      <c r="E90" s="1257" t="s">
        <v>163</v>
      </c>
      <c r="F90" s="1263" t="s">
        <v>252</v>
      </c>
      <c r="G90" s="300" t="s">
        <v>600</v>
      </c>
      <c r="H90" s="230"/>
      <c r="I90" s="230"/>
      <c r="J90" s="245"/>
      <c r="K90" s="229"/>
      <c r="L90" s="230"/>
      <c r="M90" s="245">
        <v>1</v>
      </c>
      <c r="N90" s="229"/>
      <c r="O90" s="230"/>
      <c r="P90" s="245"/>
      <c r="Q90" s="229"/>
      <c r="R90" s="230"/>
      <c r="S90" s="245"/>
      <c r="T90" s="222">
        <f t="shared" si="30"/>
        <v>0</v>
      </c>
      <c r="U90" s="223">
        <f t="shared" si="31"/>
        <v>1</v>
      </c>
      <c r="V90" s="223">
        <f t="shared" si="32"/>
        <v>0</v>
      </c>
      <c r="W90" s="223">
        <f t="shared" si="33"/>
        <v>0</v>
      </c>
      <c r="X90" s="269">
        <f t="shared" si="34"/>
        <v>1</v>
      </c>
      <c r="Y90" s="1249" t="s">
        <v>745</v>
      </c>
      <c r="Z90" s="553"/>
      <c r="AA90" s="1202">
        <v>44</v>
      </c>
    </row>
    <row r="91" spans="1:27" ht="24.95" customHeight="1" thickBot="1" x14ac:dyDescent="0.25">
      <c r="A91" s="1289"/>
      <c r="B91" s="1275"/>
      <c r="C91" s="1255"/>
      <c r="D91" s="1258"/>
      <c r="E91" s="1259"/>
      <c r="F91" s="1260"/>
      <c r="G91" s="336" t="s">
        <v>601</v>
      </c>
      <c r="H91" s="257"/>
      <c r="I91" s="257"/>
      <c r="J91" s="258"/>
      <c r="K91" s="256"/>
      <c r="L91" s="257"/>
      <c r="M91" s="258"/>
      <c r="N91" s="256"/>
      <c r="O91" s="257"/>
      <c r="P91" s="258"/>
      <c r="Q91" s="256"/>
      <c r="R91" s="257"/>
      <c r="S91" s="258"/>
      <c r="T91" s="259">
        <f t="shared" si="30"/>
        <v>0</v>
      </c>
      <c r="U91" s="260">
        <f t="shared" si="31"/>
        <v>0</v>
      </c>
      <c r="V91" s="260">
        <f t="shared" si="32"/>
        <v>0</v>
      </c>
      <c r="W91" s="260">
        <f t="shared" si="33"/>
        <v>0</v>
      </c>
      <c r="X91" s="272">
        <f t="shared" si="34"/>
        <v>0</v>
      </c>
      <c r="Y91" s="1251"/>
      <c r="Z91" s="553"/>
      <c r="AA91" s="1201"/>
    </row>
    <row r="92" spans="1:27" ht="24.95" customHeight="1" x14ac:dyDescent="0.2">
      <c r="A92" s="1289"/>
      <c r="B92" s="1275"/>
      <c r="C92" s="1255"/>
      <c r="D92" s="1257" t="s">
        <v>740</v>
      </c>
      <c r="E92" s="1259"/>
      <c r="F92" s="1260"/>
      <c r="G92" s="304" t="s">
        <v>600</v>
      </c>
      <c r="H92" s="232"/>
      <c r="I92" s="232"/>
      <c r="J92" s="246"/>
      <c r="K92" s="231"/>
      <c r="L92" s="232"/>
      <c r="M92" s="246"/>
      <c r="N92" s="231">
        <v>1</v>
      </c>
      <c r="O92" s="232"/>
      <c r="P92" s="246"/>
      <c r="Q92" s="231"/>
      <c r="R92" s="232"/>
      <c r="S92" s="246"/>
      <c r="T92" s="216">
        <f t="shared" ref="T92:T97" si="35">SUM(H92:J92)</f>
        <v>0</v>
      </c>
      <c r="U92" s="220">
        <f t="shared" ref="U92:U97" si="36">SUM(K92:M92)</f>
        <v>0</v>
      </c>
      <c r="V92" s="220">
        <f t="shared" ref="V92:V97" si="37">SUM(N92:P92)</f>
        <v>1</v>
      </c>
      <c r="W92" s="220">
        <f t="shared" ref="W92:W97" si="38">SUM(Q92:S92)</f>
        <v>0</v>
      </c>
      <c r="X92" s="271">
        <f t="shared" ref="X92:X97" si="39">MAX(T92:W92)</f>
        <v>1</v>
      </c>
      <c r="Y92" s="1251"/>
      <c r="Z92" s="553"/>
      <c r="AA92" s="1202">
        <v>45</v>
      </c>
    </row>
    <row r="93" spans="1:27" ht="24.95" customHeight="1" thickBot="1" x14ac:dyDescent="0.25">
      <c r="A93" s="1289"/>
      <c r="B93" s="1275"/>
      <c r="C93" s="1255"/>
      <c r="D93" s="1258"/>
      <c r="E93" s="1258"/>
      <c r="F93" s="1261"/>
      <c r="G93" s="336" t="s">
        <v>601</v>
      </c>
      <c r="H93" s="257"/>
      <c r="I93" s="257"/>
      <c r="J93" s="258"/>
      <c r="K93" s="256"/>
      <c r="L93" s="257"/>
      <c r="M93" s="258"/>
      <c r="N93" s="256"/>
      <c r="O93" s="257"/>
      <c r="P93" s="258"/>
      <c r="Q93" s="256"/>
      <c r="R93" s="257"/>
      <c r="S93" s="258"/>
      <c r="T93" s="259">
        <f t="shared" si="35"/>
        <v>0</v>
      </c>
      <c r="U93" s="260">
        <f t="shared" si="36"/>
        <v>0</v>
      </c>
      <c r="V93" s="260">
        <f t="shared" si="37"/>
        <v>0</v>
      </c>
      <c r="W93" s="260">
        <f t="shared" si="38"/>
        <v>0</v>
      </c>
      <c r="X93" s="272">
        <f t="shared" si="39"/>
        <v>0</v>
      </c>
      <c r="Y93" s="1252"/>
      <c r="Z93" s="553"/>
      <c r="AA93" s="1201"/>
    </row>
    <row r="94" spans="1:27" ht="24.95" customHeight="1" x14ac:dyDescent="0.2">
      <c r="A94" s="1289"/>
      <c r="B94" s="1275"/>
      <c r="C94" s="1255"/>
      <c r="D94" s="1257" t="s">
        <v>162</v>
      </c>
      <c r="E94" s="1259" t="s">
        <v>165</v>
      </c>
      <c r="F94" s="1260" t="s">
        <v>253</v>
      </c>
      <c r="G94" s="304" t="s">
        <v>600</v>
      </c>
      <c r="H94" s="232"/>
      <c r="I94" s="232"/>
      <c r="J94" s="246"/>
      <c r="K94" s="231"/>
      <c r="L94" s="232"/>
      <c r="M94" s="246"/>
      <c r="N94" s="231"/>
      <c r="O94" s="232">
        <v>1</v>
      </c>
      <c r="P94" s="246"/>
      <c r="Q94" s="231"/>
      <c r="R94" s="232"/>
      <c r="S94" s="246"/>
      <c r="T94" s="216">
        <f t="shared" si="35"/>
        <v>0</v>
      </c>
      <c r="U94" s="217">
        <f t="shared" si="36"/>
        <v>0</v>
      </c>
      <c r="V94" s="217">
        <f t="shared" si="37"/>
        <v>1</v>
      </c>
      <c r="W94" s="217">
        <f t="shared" si="38"/>
        <v>0</v>
      </c>
      <c r="X94" s="372">
        <f t="shared" si="39"/>
        <v>1</v>
      </c>
      <c r="Y94" s="1249" t="s">
        <v>164</v>
      </c>
      <c r="Z94" s="553"/>
      <c r="AA94" s="1202">
        <v>46</v>
      </c>
    </row>
    <row r="95" spans="1:27" ht="24.95" customHeight="1" thickBot="1" x14ac:dyDescent="0.25">
      <c r="A95" s="1289"/>
      <c r="B95" s="1275"/>
      <c r="C95" s="1256"/>
      <c r="D95" s="1258"/>
      <c r="E95" s="1258"/>
      <c r="F95" s="1261"/>
      <c r="G95" s="336" t="s">
        <v>601</v>
      </c>
      <c r="H95" s="257"/>
      <c r="I95" s="257"/>
      <c r="J95" s="258"/>
      <c r="K95" s="256"/>
      <c r="L95" s="257"/>
      <c r="M95" s="258"/>
      <c r="N95" s="256"/>
      <c r="O95" s="257"/>
      <c r="P95" s="258"/>
      <c r="Q95" s="256"/>
      <c r="R95" s="257"/>
      <c r="S95" s="258"/>
      <c r="T95" s="259">
        <f t="shared" si="35"/>
        <v>0</v>
      </c>
      <c r="U95" s="260">
        <f t="shared" si="36"/>
        <v>0</v>
      </c>
      <c r="V95" s="260">
        <f t="shared" si="37"/>
        <v>0</v>
      </c>
      <c r="W95" s="260">
        <f t="shared" si="38"/>
        <v>0</v>
      </c>
      <c r="X95" s="272">
        <f t="shared" si="39"/>
        <v>0</v>
      </c>
      <c r="Y95" s="1252"/>
      <c r="Z95" s="552"/>
      <c r="AA95" s="1201"/>
    </row>
    <row r="96" spans="1:27" ht="24.95" customHeight="1" x14ac:dyDescent="0.2">
      <c r="A96" s="1289"/>
      <c r="B96" s="1275"/>
      <c r="C96" s="1254" t="s">
        <v>959</v>
      </c>
      <c r="D96" s="1257" t="s">
        <v>254</v>
      </c>
      <c r="E96" s="1259" t="s">
        <v>166</v>
      </c>
      <c r="F96" s="1260" t="s">
        <v>449</v>
      </c>
      <c r="G96" s="304" t="s">
        <v>600</v>
      </c>
      <c r="H96" s="232"/>
      <c r="I96" s="232"/>
      <c r="J96" s="246"/>
      <c r="K96" s="231"/>
      <c r="L96" s="232"/>
      <c r="M96" s="246"/>
      <c r="N96" s="231"/>
      <c r="O96" s="232"/>
      <c r="P96" s="246">
        <v>1</v>
      </c>
      <c r="Q96" s="231"/>
      <c r="R96" s="232"/>
      <c r="S96" s="246"/>
      <c r="T96" s="216">
        <f t="shared" si="35"/>
        <v>0</v>
      </c>
      <c r="U96" s="217">
        <f t="shared" si="36"/>
        <v>0</v>
      </c>
      <c r="V96" s="217">
        <f t="shared" si="37"/>
        <v>1</v>
      </c>
      <c r="W96" s="217">
        <f t="shared" si="38"/>
        <v>0</v>
      </c>
      <c r="X96" s="372">
        <f t="shared" si="39"/>
        <v>1</v>
      </c>
      <c r="Y96" s="1249" t="s">
        <v>47</v>
      </c>
      <c r="Z96" s="551" t="s">
        <v>559</v>
      </c>
      <c r="AA96" s="1202">
        <v>47</v>
      </c>
    </row>
    <row r="97" spans="1:27" ht="24.95" customHeight="1" thickBot="1" x14ac:dyDescent="0.25">
      <c r="A97" s="1289"/>
      <c r="B97" s="1275"/>
      <c r="C97" s="1255"/>
      <c r="D97" s="1258"/>
      <c r="E97" s="1258"/>
      <c r="F97" s="1261"/>
      <c r="G97" s="336" t="s">
        <v>601</v>
      </c>
      <c r="H97" s="257"/>
      <c r="I97" s="257"/>
      <c r="J97" s="258"/>
      <c r="K97" s="256"/>
      <c r="L97" s="257"/>
      <c r="M97" s="258"/>
      <c r="N97" s="256"/>
      <c r="O97" s="257"/>
      <c r="P97" s="258"/>
      <c r="Q97" s="256"/>
      <c r="R97" s="257"/>
      <c r="S97" s="258"/>
      <c r="T97" s="259">
        <f t="shared" si="35"/>
        <v>0</v>
      </c>
      <c r="U97" s="260">
        <f t="shared" si="36"/>
        <v>0</v>
      </c>
      <c r="V97" s="260">
        <f t="shared" si="37"/>
        <v>0</v>
      </c>
      <c r="W97" s="260">
        <f t="shared" si="38"/>
        <v>0</v>
      </c>
      <c r="X97" s="272">
        <f t="shared" si="39"/>
        <v>0</v>
      </c>
      <c r="Y97" s="1252"/>
      <c r="Z97" s="553"/>
      <c r="AA97" s="1201"/>
    </row>
    <row r="98" spans="1:27" ht="24.95" customHeight="1" x14ac:dyDescent="0.2">
      <c r="A98" s="1289"/>
      <c r="B98" s="1275"/>
      <c r="C98" s="1255"/>
      <c r="D98" s="1257" t="s">
        <v>547</v>
      </c>
      <c r="E98" s="1272" t="s">
        <v>548</v>
      </c>
      <c r="F98" s="1270" t="s">
        <v>549</v>
      </c>
      <c r="G98" s="304" t="s">
        <v>600</v>
      </c>
      <c r="H98" s="232"/>
      <c r="I98" s="232"/>
      <c r="J98" s="246"/>
      <c r="K98" s="231"/>
      <c r="L98" s="232"/>
      <c r="M98" s="246"/>
      <c r="N98" s="231"/>
      <c r="O98" s="232"/>
      <c r="P98" s="246"/>
      <c r="Q98" s="231"/>
      <c r="R98" s="232">
        <v>1</v>
      </c>
      <c r="S98" s="246"/>
      <c r="T98" s="216">
        <f t="shared" ref="T98:T113" si="40">SUM(H98:J98)</f>
        <v>0</v>
      </c>
      <c r="U98" s="217">
        <f t="shared" ref="U98:U113" si="41">SUM(K98:M98)</f>
        <v>0</v>
      </c>
      <c r="V98" s="217">
        <f t="shared" ref="V98:V113" si="42">SUM(N98:P98)</f>
        <v>0</v>
      </c>
      <c r="W98" s="217">
        <f t="shared" ref="W98:W113" si="43">SUM(Q98:S98)</f>
        <v>1</v>
      </c>
      <c r="X98" s="372">
        <f t="shared" ref="X98:X113" si="44">MAX(T98:W98)</f>
        <v>1</v>
      </c>
      <c r="Y98" s="1249" t="s">
        <v>255</v>
      </c>
      <c r="Z98" s="553"/>
      <c r="AA98" s="1202">
        <v>48</v>
      </c>
    </row>
    <row r="99" spans="1:27" ht="24.95" customHeight="1" thickBot="1" x14ac:dyDescent="0.25">
      <c r="A99" s="1289"/>
      <c r="B99" s="1275"/>
      <c r="C99" s="1256"/>
      <c r="D99" s="1258"/>
      <c r="E99" s="1273"/>
      <c r="F99" s="1271"/>
      <c r="G99" s="336" t="s">
        <v>601</v>
      </c>
      <c r="H99" s="257"/>
      <c r="I99" s="257"/>
      <c r="J99" s="258"/>
      <c r="K99" s="256"/>
      <c r="L99" s="257"/>
      <c r="M99" s="258"/>
      <c r="N99" s="256"/>
      <c r="O99" s="257"/>
      <c r="P99" s="258"/>
      <c r="Q99" s="256"/>
      <c r="R99" s="257"/>
      <c r="S99" s="258"/>
      <c r="T99" s="259">
        <f t="shared" si="40"/>
        <v>0</v>
      </c>
      <c r="U99" s="260">
        <f t="shared" si="41"/>
        <v>0</v>
      </c>
      <c r="V99" s="260">
        <f t="shared" si="42"/>
        <v>0</v>
      </c>
      <c r="W99" s="260">
        <f t="shared" si="43"/>
        <v>0</v>
      </c>
      <c r="X99" s="272">
        <f t="shared" si="44"/>
        <v>0</v>
      </c>
      <c r="Y99" s="1252"/>
      <c r="Z99" s="552"/>
      <c r="AA99" s="1201"/>
    </row>
    <row r="100" spans="1:27" ht="24.95" customHeight="1" x14ac:dyDescent="0.2">
      <c r="A100" s="1289"/>
      <c r="B100" s="1275"/>
      <c r="C100" s="1257" t="s">
        <v>960</v>
      </c>
      <c r="D100" s="1272" t="s">
        <v>543</v>
      </c>
      <c r="E100" s="1277" t="s">
        <v>544</v>
      </c>
      <c r="F100" s="1278" t="s">
        <v>538</v>
      </c>
      <c r="G100" s="300" t="s">
        <v>600</v>
      </c>
      <c r="H100" s="230"/>
      <c r="I100" s="230"/>
      <c r="J100" s="245"/>
      <c r="K100" s="229"/>
      <c r="L100" s="230"/>
      <c r="M100" s="245"/>
      <c r="N100" s="229"/>
      <c r="O100" s="230"/>
      <c r="P100" s="245"/>
      <c r="Q100" s="229"/>
      <c r="R100" s="230"/>
      <c r="S100" s="245">
        <v>1</v>
      </c>
      <c r="T100" s="222">
        <f t="shared" si="40"/>
        <v>0</v>
      </c>
      <c r="U100" s="223">
        <f t="shared" si="41"/>
        <v>0</v>
      </c>
      <c r="V100" s="223">
        <f t="shared" si="42"/>
        <v>0</v>
      </c>
      <c r="W100" s="223">
        <f t="shared" si="43"/>
        <v>1</v>
      </c>
      <c r="X100" s="269">
        <f t="shared" si="44"/>
        <v>1</v>
      </c>
      <c r="Y100" s="1249" t="s">
        <v>968</v>
      </c>
      <c r="Z100" s="551" t="s">
        <v>562</v>
      </c>
      <c r="AA100" s="1202">
        <v>49</v>
      </c>
    </row>
    <row r="101" spans="1:27" ht="24.95" customHeight="1" thickBot="1" x14ac:dyDescent="0.25">
      <c r="A101" s="1289"/>
      <c r="B101" s="1275"/>
      <c r="C101" s="1258"/>
      <c r="D101" s="1273"/>
      <c r="E101" s="1273"/>
      <c r="F101" s="1271"/>
      <c r="G101" s="336" t="s">
        <v>601</v>
      </c>
      <c r="H101" s="257"/>
      <c r="I101" s="257"/>
      <c r="J101" s="258"/>
      <c r="K101" s="256"/>
      <c r="L101" s="257"/>
      <c r="M101" s="258"/>
      <c r="N101" s="256"/>
      <c r="O101" s="257"/>
      <c r="P101" s="258"/>
      <c r="Q101" s="256"/>
      <c r="R101" s="257"/>
      <c r="S101" s="258"/>
      <c r="T101" s="259">
        <f t="shared" si="40"/>
        <v>0</v>
      </c>
      <c r="U101" s="260">
        <f t="shared" si="41"/>
        <v>0</v>
      </c>
      <c r="V101" s="260">
        <f t="shared" si="42"/>
        <v>0</v>
      </c>
      <c r="W101" s="260">
        <f t="shared" si="43"/>
        <v>0</v>
      </c>
      <c r="X101" s="272">
        <f t="shared" si="44"/>
        <v>0</v>
      </c>
      <c r="Y101" s="1252"/>
      <c r="Z101" s="552"/>
      <c r="AA101" s="1201"/>
    </row>
    <row r="102" spans="1:27" ht="24.95" customHeight="1" x14ac:dyDescent="0.2">
      <c r="A102" s="1289"/>
      <c r="B102" s="1275"/>
      <c r="C102" s="1257" t="s">
        <v>167</v>
      </c>
      <c r="D102" s="1257" t="s">
        <v>256</v>
      </c>
      <c r="E102" s="1257" t="s">
        <v>257</v>
      </c>
      <c r="F102" s="1263" t="s">
        <v>168</v>
      </c>
      <c r="G102" s="300" t="s">
        <v>600</v>
      </c>
      <c r="H102" s="230"/>
      <c r="I102" s="230"/>
      <c r="J102" s="245"/>
      <c r="K102" s="229"/>
      <c r="L102" s="230"/>
      <c r="M102" s="245"/>
      <c r="N102" s="229"/>
      <c r="O102" s="230"/>
      <c r="P102" s="245"/>
      <c r="Q102" s="229">
        <v>1</v>
      </c>
      <c r="R102" s="230"/>
      <c r="S102" s="245"/>
      <c r="T102" s="222">
        <f t="shared" si="40"/>
        <v>0</v>
      </c>
      <c r="U102" s="223">
        <f t="shared" si="41"/>
        <v>0</v>
      </c>
      <c r="V102" s="223">
        <f t="shared" si="42"/>
        <v>0</v>
      </c>
      <c r="W102" s="223">
        <f t="shared" si="43"/>
        <v>1</v>
      </c>
      <c r="X102" s="269">
        <f t="shared" si="44"/>
        <v>1</v>
      </c>
      <c r="Y102" s="1249" t="s">
        <v>962</v>
      </c>
      <c r="Z102" s="551" t="s">
        <v>558</v>
      </c>
      <c r="AA102" s="1202">
        <v>50</v>
      </c>
    </row>
    <row r="103" spans="1:27" ht="24.95" customHeight="1" x14ac:dyDescent="0.2">
      <c r="A103" s="1289"/>
      <c r="B103" s="1275"/>
      <c r="C103" s="1259"/>
      <c r="D103" s="1259"/>
      <c r="E103" s="1259"/>
      <c r="F103" s="1260"/>
      <c r="G103" s="337" t="s">
        <v>601</v>
      </c>
      <c r="H103" s="267"/>
      <c r="I103" s="267"/>
      <c r="J103" s="268"/>
      <c r="K103" s="266"/>
      <c r="L103" s="267"/>
      <c r="M103" s="268"/>
      <c r="N103" s="266"/>
      <c r="O103" s="267"/>
      <c r="P103" s="268"/>
      <c r="Q103" s="266"/>
      <c r="R103" s="267"/>
      <c r="S103" s="268"/>
      <c r="T103" s="263">
        <f t="shared" si="40"/>
        <v>0</v>
      </c>
      <c r="U103" s="264">
        <f t="shared" si="41"/>
        <v>0</v>
      </c>
      <c r="V103" s="264">
        <f t="shared" si="42"/>
        <v>0</v>
      </c>
      <c r="W103" s="264">
        <f t="shared" si="43"/>
        <v>0</v>
      </c>
      <c r="X103" s="391">
        <f t="shared" si="44"/>
        <v>0</v>
      </c>
      <c r="Y103" s="1250"/>
      <c r="Z103" s="553"/>
      <c r="AA103" s="1200"/>
    </row>
    <row r="104" spans="1:27" ht="24.95" customHeight="1" x14ac:dyDescent="0.2">
      <c r="A104" s="1289"/>
      <c r="B104" s="1275"/>
      <c r="C104" s="1259"/>
      <c r="D104" s="1259"/>
      <c r="E104" s="1259"/>
      <c r="F104" s="1260"/>
      <c r="G104" s="304" t="s">
        <v>600</v>
      </c>
      <c r="H104" s="232"/>
      <c r="I104" s="232"/>
      <c r="J104" s="246"/>
      <c r="K104" s="231"/>
      <c r="L104" s="232"/>
      <c r="M104" s="246"/>
      <c r="N104" s="231"/>
      <c r="O104" s="232"/>
      <c r="P104" s="246"/>
      <c r="Q104" s="231"/>
      <c r="R104" s="232">
        <v>1</v>
      </c>
      <c r="S104" s="246"/>
      <c r="T104" s="216">
        <f t="shared" si="40"/>
        <v>0</v>
      </c>
      <c r="U104" s="217">
        <f t="shared" si="41"/>
        <v>0</v>
      </c>
      <c r="V104" s="217">
        <f t="shared" si="42"/>
        <v>0</v>
      </c>
      <c r="W104" s="217">
        <f t="shared" si="43"/>
        <v>1</v>
      </c>
      <c r="X104" s="372">
        <f t="shared" si="44"/>
        <v>1</v>
      </c>
      <c r="Y104" s="1279" t="s">
        <v>963</v>
      </c>
      <c r="Z104" s="553"/>
      <c r="AA104" s="1200"/>
    </row>
    <row r="105" spans="1:27" ht="24.95" customHeight="1" x14ac:dyDescent="0.2">
      <c r="A105" s="1289"/>
      <c r="B105" s="1275"/>
      <c r="C105" s="1259"/>
      <c r="D105" s="1259"/>
      <c r="E105" s="1259"/>
      <c r="F105" s="1260"/>
      <c r="G105" s="337" t="s">
        <v>601</v>
      </c>
      <c r="H105" s="267"/>
      <c r="I105" s="267"/>
      <c r="J105" s="268"/>
      <c r="K105" s="266"/>
      <c r="L105" s="267"/>
      <c r="M105" s="268"/>
      <c r="N105" s="266"/>
      <c r="O105" s="267"/>
      <c r="P105" s="268"/>
      <c r="Q105" s="266"/>
      <c r="R105" s="267"/>
      <c r="S105" s="268"/>
      <c r="T105" s="263">
        <f t="shared" si="40"/>
        <v>0</v>
      </c>
      <c r="U105" s="264">
        <f t="shared" si="41"/>
        <v>0</v>
      </c>
      <c r="V105" s="264">
        <f t="shared" si="42"/>
        <v>0</v>
      </c>
      <c r="W105" s="264">
        <f t="shared" si="43"/>
        <v>0</v>
      </c>
      <c r="X105" s="391">
        <f t="shared" si="44"/>
        <v>0</v>
      </c>
      <c r="Y105" s="1250"/>
      <c r="Z105" s="553"/>
      <c r="AA105" s="1200"/>
    </row>
    <row r="106" spans="1:27" ht="24.95" customHeight="1" x14ac:dyDescent="0.2">
      <c r="A106" s="1289"/>
      <c r="B106" s="1275"/>
      <c r="C106" s="1259"/>
      <c r="D106" s="1259"/>
      <c r="E106" s="1259"/>
      <c r="F106" s="1260"/>
      <c r="G106" s="304" t="s">
        <v>600</v>
      </c>
      <c r="H106" s="232"/>
      <c r="I106" s="232"/>
      <c r="J106" s="246"/>
      <c r="K106" s="231"/>
      <c r="L106" s="232"/>
      <c r="M106" s="246"/>
      <c r="N106" s="231"/>
      <c r="O106" s="232">
        <v>1</v>
      </c>
      <c r="P106" s="246"/>
      <c r="Q106" s="231"/>
      <c r="R106" s="232"/>
      <c r="S106" s="246"/>
      <c r="T106" s="216">
        <f t="shared" si="40"/>
        <v>0</v>
      </c>
      <c r="U106" s="217">
        <f t="shared" si="41"/>
        <v>0</v>
      </c>
      <c r="V106" s="217">
        <f t="shared" si="42"/>
        <v>1</v>
      </c>
      <c r="W106" s="217">
        <f t="shared" si="43"/>
        <v>0</v>
      </c>
      <c r="X106" s="372">
        <f t="shared" si="44"/>
        <v>1</v>
      </c>
      <c r="Y106" s="1279" t="s">
        <v>964</v>
      </c>
      <c r="Z106" s="553"/>
      <c r="AA106" s="1200"/>
    </row>
    <row r="107" spans="1:27" ht="24.95" customHeight="1" x14ac:dyDescent="0.2">
      <c r="A107" s="1289"/>
      <c r="B107" s="1275"/>
      <c r="C107" s="1259"/>
      <c r="D107" s="1259"/>
      <c r="E107" s="1259"/>
      <c r="F107" s="1260"/>
      <c r="G107" s="337" t="s">
        <v>601</v>
      </c>
      <c r="H107" s="267"/>
      <c r="I107" s="267"/>
      <c r="J107" s="268"/>
      <c r="K107" s="266"/>
      <c r="L107" s="267"/>
      <c r="M107" s="268"/>
      <c r="N107" s="266"/>
      <c r="O107" s="267"/>
      <c r="P107" s="268"/>
      <c r="Q107" s="266"/>
      <c r="R107" s="267"/>
      <c r="S107" s="268"/>
      <c r="T107" s="263">
        <f t="shared" si="40"/>
        <v>0</v>
      </c>
      <c r="U107" s="264">
        <f t="shared" si="41"/>
        <v>0</v>
      </c>
      <c r="V107" s="264">
        <f t="shared" si="42"/>
        <v>0</v>
      </c>
      <c r="W107" s="264">
        <f t="shared" si="43"/>
        <v>0</v>
      </c>
      <c r="X107" s="391">
        <f t="shared" si="44"/>
        <v>0</v>
      </c>
      <c r="Y107" s="1250"/>
      <c r="Z107" s="553"/>
      <c r="AA107" s="1200"/>
    </row>
    <row r="108" spans="1:27" ht="24.95" customHeight="1" x14ac:dyDescent="0.2">
      <c r="A108" s="1289"/>
      <c r="B108" s="1275"/>
      <c r="C108" s="1259"/>
      <c r="D108" s="1259"/>
      <c r="E108" s="1259"/>
      <c r="F108" s="1260"/>
      <c r="G108" s="304" t="s">
        <v>600</v>
      </c>
      <c r="H108" s="232"/>
      <c r="I108" s="232"/>
      <c r="J108" s="246"/>
      <c r="K108" s="231"/>
      <c r="L108" s="232"/>
      <c r="M108" s="246"/>
      <c r="N108" s="231"/>
      <c r="O108" s="232"/>
      <c r="P108" s="246">
        <v>1</v>
      </c>
      <c r="Q108" s="231"/>
      <c r="R108" s="232"/>
      <c r="S108" s="246"/>
      <c r="T108" s="216">
        <f t="shared" si="40"/>
        <v>0</v>
      </c>
      <c r="U108" s="217">
        <f t="shared" si="41"/>
        <v>0</v>
      </c>
      <c r="V108" s="217">
        <f t="shared" si="42"/>
        <v>1</v>
      </c>
      <c r="W108" s="217">
        <f t="shared" si="43"/>
        <v>0</v>
      </c>
      <c r="X108" s="372">
        <f t="shared" si="44"/>
        <v>1</v>
      </c>
      <c r="Y108" s="1279" t="s">
        <v>965</v>
      </c>
      <c r="Z108" s="553"/>
      <c r="AA108" s="1200"/>
    </row>
    <row r="109" spans="1:27" ht="24.95" customHeight="1" x14ac:dyDescent="0.2">
      <c r="A109" s="1289"/>
      <c r="B109" s="1275"/>
      <c r="C109" s="1259"/>
      <c r="D109" s="1259"/>
      <c r="E109" s="1259"/>
      <c r="F109" s="1260"/>
      <c r="G109" s="337" t="s">
        <v>601</v>
      </c>
      <c r="H109" s="267"/>
      <c r="I109" s="267"/>
      <c r="J109" s="268"/>
      <c r="K109" s="266"/>
      <c r="L109" s="267"/>
      <c r="M109" s="268"/>
      <c r="N109" s="266"/>
      <c r="O109" s="267"/>
      <c r="P109" s="268"/>
      <c r="Q109" s="266"/>
      <c r="R109" s="267"/>
      <c r="S109" s="268"/>
      <c r="T109" s="263">
        <f t="shared" si="40"/>
        <v>0</v>
      </c>
      <c r="U109" s="264">
        <f t="shared" si="41"/>
        <v>0</v>
      </c>
      <c r="V109" s="264">
        <f t="shared" si="42"/>
        <v>0</v>
      </c>
      <c r="W109" s="264">
        <f t="shared" si="43"/>
        <v>0</v>
      </c>
      <c r="X109" s="391">
        <f t="shared" si="44"/>
        <v>0</v>
      </c>
      <c r="Y109" s="1250"/>
      <c r="Z109" s="553"/>
      <c r="AA109" s="1200"/>
    </row>
    <row r="110" spans="1:27" ht="24.95" customHeight="1" x14ac:dyDescent="0.2">
      <c r="A110" s="1289"/>
      <c r="B110" s="1275"/>
      <c r="C110" s="1259"/>
      <c r="D110" s="1259"/>
      <c r="E110" s="1259"/>
      <c r="F110" s="1260"/>
      <c r="G110" s="304" t="s">
        <v>600</v>
      </c>
      <c r="H110" s="232"/>
      <c r="I110" s="232"/>
      <c r="J110" s="246"/>
      <c r="K110" s="231"/>
      <c r="L110" s="232"/>
      <c r="M110" s="246"/>
      <c r="N110" s="231"/>
      <c r="O110" s="232"/>
      <c r="P110" s="246"/>
      <c r="Q110" s="231">
        <v>1</v>
      </c>
      <c r="R110" s="232"/>
      <c r="S110" s="246"/>
      <c r="T110" s="216">
        <f t="shared" si="40"/>
        <v>0</v>
      </c>
      <c r="U110" s="217">
        <f t="shared" si="41"/>
        <v>0</v>
      </c>
      <c r="V110" s="217">
        <f t="shared" si="42"/>
        <v>0</v>
      </c>
      <c r="W110" s="217">
        <f t="shared" si="43"/>
        <v>1</v>
      </c>
      <c r="X110" s="372">
        <f t="shared" si="44"/>
        <v>1</v>
      </c>
      <c r="Y110" s="1279" t="s">
        <v>966</v>
      </c>
      <c r="Z110" s="553"/>
      <c r="AA110" s="1200"/>
    </row>
    <row r="111" spans="1:27" ht="24.95" customHeight="1" x14ac:dyDescent="0.2">
      <c r="A111" s="1289"/>
      <c r="B111" s="1275"/>
      <c r="C111" s="1259"/>
      <c r="D111" s="1259"/>
      <c r="E111" s="1259"/>
      <c r="F111" s="1260"/>
      <c r="G111" s="337" t="s">
        <v>601</v>
      </c>
      <c r="H111" s="267"/>
      <c r="I111" s="267"/>
      <c r="J111" s="268"/>
      <c r="K111" s="266"/>
      <c r="L111" s="267"/>
      <c r="M111" s="268"/>
      <c r="N111" s="266"/>
      <c r="O111" s="267"/>
      <c r="P111" s="268"/>
      <c r="Q111" s="266"/>
      <c r="R111" s="267"/>
      <c r="S111" s="268"/>
      <c r="T111" s="263">
        <f t="shared" si="40"/>
        <v>0</v>
      </c>
      <c r="U111" s="264">
        <f t="shared" si="41"/>
        <v>0</v>
      </c>
      <c r="V111" s="264">
        <f t="shared" si="42"/>
        <v>0</v>
      </c>
      <c r="W111" s="264">
        <f t="shared" si="43"/>
        <v>0</v>
      </c>
      <c r="X111" s="391">
        <f t="shared" si="44"/>
        <v>0</v>
      </c>
      <c r="Y111" s="1250"/>
      <c r="Z111" s="553"/>
      <c r="AA111" s="1200"/>
    </row>
    <row r="112" spans="1:27" ht="24.95" customHeight="1" x14ac:dyDescent="0.2">
      <c r="A112" s="1289"/>
      <c r="B112" s="1275"/>
      <c r="C112" s="1259"/>
      <c r="D112" s="1259"/>
      <c r="E112" s="1259"/>
      <c r="F112" s="1260"/>
      <c r="G112" s="304" t="s">
        <v>600</v>
      </c>
      <c r="H112" s="232"/>
      <c r="I112" s="232"/>
      <c r="J112" s="246"/>
      <c r="K112" s="231"/>
      <c r="L112" s="232"/>
      <c r="M112" s="246"/>
      <c r="N112" s="231"/>
      <c r="O112" s="232"/>
      <c r="P112" s="246"/>
      <c r="Q112" s="231"/>
      <c r="R112" s="232">
        <v>1</v>
      </c>
      <c r="S112" s="246"/>
      <c r="T112" s="216">
        <f t="shared" si="40"/>
        <v>0</v>
      </c>
      <c r="U112" s="217">
        <f t="shared" si="41"/>
        <v>0</v>
      </c>
      <c r="V112" s="217">
        <f t="shared" si="42"/>
        <v>0</v>
      </c>
      <c r="W112" s="217">
        <f t="shared" si="43"/>
        <v>1</v>
      </c>
      <c r="X112" s="372">
        <f t="shared" si="44"/>
        <v>1</v>
      </c>
      <c r="Y112" s="1279" t="s">
        <v>967</v>
      </c>
      <c r="Z112" s="553"/>
      <c r="AA112" s="1200"/>
    </row>
    <row r="113" spans="1:27" ht="24.95" customHeight="1" thickBot="1" x14ac:dyDescent="0.25">
      <c r="A113" s="1289"/>
      <c r="B113" s="1275"/>
      <c r="C113" s="1258"/>
      <c r="D113" s="1258"/>
      <c r="E113" s="1258"/>
      <c r="F113" s="1261"/>
      <c r="G113" s="336" t="s">
        <v>601</v>
      </c>
      <c r="H113" s="257"/>
      <c r="I113" s="257"/>
      <c r="J113" s="258"/>
      <c r="K113" s="256"/>
      <c r="L113" s="257"/>
      <c r="M113" s="258"/>
      <c r="N113" s="256"/>
      <c r="O113" s="257"/>
      <c r="P113" s="258"/>
      <c r="Q113" s="256"/>
      <c r="R113" s="257"/>
      <c r="S113" s="258"/>
      <c r="T113" s="259">
        <f t="shared" si="40"/>
        <v>0</v>
      </c>
      <c r="U113" s="260">
        <f t="shared" si="41"/>
        <v>0</v>
      </c>
      <c r="V113" s="260">
        <f t="shared" si="42"/>
        <v>0</v>
      </c>
      <c r="W113" s="260">
        <f t="shared" si="43"/>
        <v>0</v>
      </c>
      <c r="X113" s="272">
        <f t="shared" si="44"/>
        <v>0</v>
      </c>
      <c r="Y113" s="1252"/>
      <c r="Z113" s="552"/>
      <c r="AA113" s="1201"/>
    </row>
    <row r="114" spans="1:27" ht="24.95" customHeight="1" x14ac:dyDescent="0.2">
      <c r="A114" s="1289"/>
      <c r="B114" s="1275"/>
      <c r="C114" s="1257" t="s">
        <v>452</v>
      </c>
      <c r="D114" s="1257" t="s">
        <v>402</v>
      </c>
      <c r="E114" s="1257" t="s">
        <v>258</v>
      </c>
      <c r="F114" s="1263" t="s">
        <v>403</v>
      </c>
      <c r="G114" s="304" t="s">
        <v>600</v>
      </c>
      <c r="H114" s="232"/>
      <c r="I114" s="232"/>
      <c r="J114" s="246"/>
      <c r="K114" s="231"/>
      <c r="L114" s="232"/>
      <c r="M114" s="246"/>
      <c r="N114" s="231"/>
      <c r="O114" s="232"/>
      <c r="P114" s="246"/>
      <c r="Q114" s="231"/>
      <c r="R114" s="232"/>
      <c r="S114" s="246">
        <v>1</v>
      </c>
      <c r="T114" s="216">
        <f>SUM(H114:J114)</f>
        <v>0</v>
      </c>
      <c r="U114" s="217">
        <f>SUM(K114:M114)</f>
        <v>0</v>
      </c>
      <c r="V114" s="217">
        <f>SUM(N114:P114)</f>
        <v>0</v>
      </c>
      <c r="W114" s="217">
        <f>SUM(Q114:S114)</f>
        <v>1</v>
      </c>
      <c r="X114" s="372">
        <f>MAX(T114:W114)</f>
        <v>1</v>
      </c>
      <c r="Y114" s="1249" t="s">
        <v>453</v>
      </c>
      <c r="Z114" s="551" t="s">
        <v>559</v>
      </c>
      <c r="AA114" s="1202">
        <v>51</v>
      </c>
    </row>
    <row r="115" spans="1:27" ht="24.95" customHeight="1" thickBot="1" x14ac:dyDescent="0.25">
      <c r="A115" s="1289"/>
      <c r="B115" s="1275"/>
      <c r="C115" s="1258"/>
      <c r="D115" s="1258"/>
      <c r="E115" s="1258"/>
      <c r="F115" s="1261"/>
      <c r="G115" s="336" t="s">
        <v>601</v>
      </c>
      <c r="H115" s="257"/>
      <c r="I115" s="257"/>
      <c r="J115" s="258"/>
      <c r="K115" s="256"/>
      <c r="L115" s="257"/>
      <c r="M115" s="258"/>
      <c r="N115" s="256"/>
      <c r="O115" s="257"/>
      <c r="P115" s="258"/>
      <c r="Q115" s="256"/>
      <c r="R115" s="257"/>
      <c r="S115" s="258"/>
      <c r="T115" s="259">
        <f>SUM(H115:J115)</f>
        <v>0</v>
      </c>
      <c r="U115" s="260">
        <f>SUM(K115:M115)</f>
        <v>0</v>
      </c>
      <c r="V115" s="260">
        <f>SUM(N115:P115)</f>
        <v>0</v>
      </c>
      <c r="W115" s="260">
        <f>SUM(Q115:S115)</f>
        <v>0</v>
      </c>
      <c r="X115" s="272">
        <f>MAX(T115:W115)</f>
        <v>0</v>
      </c>
      <c r="Y115" s="1252"/>
      <c r="Z115" s="552"/>
      <c r="AA115" s="1201"/>
    </row>
    <row r="116" spans="1:27" ht="24.95" customHeight="1" x14ac:dyDescent="0.2">
      <c r="A116" s="1289"/>
      <c r="B116" s="1275"/>
      <c r="C116" s="1257" t="s">
        <v>25</v>
      </c>
      <c r="D116" s="1257" t="s">
        <v>169</v>
      </c>
      <c r="E116" s="1259" t="s">
        <v>170</v>
      </c>
      <c r="F116" s="1260" t="s">
        <v>141</v>
      </c>
      <c r="G116" s="304" t="s">
        <v>600</v>
      </c>
      <c r="H116" s="232"/>
      <c r="I116" s="232"/>
      <c r="J116" s="246"/>
      <c r="K116" s="231"/>
      <c r="L116" s="232"/>
      <c r="M116" s="246"/>
      <c r="N116" s="231">
        <v>1</v>
      </c>
      <c r="O116" s="232"/>
      <c r="P116" s="246"/>
      <c r="Q116" s="231"/>
      <c r="R116" s="232"/>
      <c r="S116" s="246"/>
      <c r="T116" s="216">
        <f t="shared" ref="T116:T131" si="45">SUM(H116:J116)</f>
        <v>0</v>
      </c>
      <c r="U116" s="217">
        <f t="shared" ref="U116:U131" si="46">SUM(K116:M116)</f>
        <v>0</v>
      </c>
      <c r="V116" s="217">
        <f t="shared" ref="V116:V131" si="47">SUM(N116:P116)</f>
        <v>1</v>
      </c>
      <c r="W116" s="217">
        <f t="shared" ref="W116:W131" si="48">SUM(Q116:S116)</f>
        <v>0</v>
      </c>
      <c r="X116" s="372">
        <f t="shared" ref="X116:X131" si="49">MAX(T116:W116)</f>
        <v>1</v>
      </c>
      <c r="Y116" s="1249" t="s">
        <v>961</v>
      </c>
      <c r="Z116" s="551" t="s">
        <v>561</v>
      </c>
      <c r="AA116" s="1202">
        <v>52</v>
      </c>
    </row>
    <row r="117" spans="1:27" ht="24.95" customHeight="1" thickBot="1" x14ac:dyDescent="0.25">
      <c r="A117" s="1289"/>
      <c r="B117" s="1276"/>
      <c r="C117" s="1258"/>
      <c r="D117" s="1258"/>
      <c r="E117" s="1258"/>
      <c r="F117" s="1261"/>
      <c r="G117" s="336" t="s">
        <v>601</v>
      </c>
      <c r="H117" s="257"/>
      <c r="I117" s="257"/>
      <c r="J117" s="258"/>
      <c r="K117" s="256"/>
      <c r="L117" s="257"/>
      <c r="M117" s="258"/>
      <c r="N117" s="256"/>
      <c r="O117" s="257"/>
      <c r="P117" s="258"/>
      <c r="Q117" s="256"/>
      <c r="R117" s="257"/>
      <c r="S117" s="258"/>
      <c r="T117" s="259">
        <f t="shared" si="45"/>
        <v>0</v>
      </c>
      <c r="U117" s="260">
        <f t="shared" si="46"/>
        <v>0</v>
      </c>
      <c r="V117" s="260">
        <f t="shared" si="47"/>
        <v>0</v>
      </c>
      <c r="W117" s="260">
        <f t="shared" si="48"/>
        <v>0</v>
      </c>
      <c r="X117" s="272">
        <f t="shared" si="49"/>
        <v>0</v>
      </c>
      <c r="Y117" s="1252"/>
      <c r="Z117" s="552"/>
      <c r="AA117" s="1201"/>
    </row>
    <row r="118" spans="1:27" ht="24.95" customHeight="1" x14ac:dyDescent="0.2">
      <c r="A118" s="1289"/>
      <c r="B118" s="1291" t="s">
        <v>763</v>
      </c>
      <c r="C118" s="1280" t="s">
        <v>33</v>
      </c>
      <c r="D118" s="1280" t="s">
        <v>259</v>
      </c>
      <c r="E118" s="1280" t="s">
        <v>260</v>
      </c>
      <c r="F118" s="1282" t="s">
        <v>457</v>
      </c>
      <c r="G118" s="300" t="s">
        <v>600</v>
      </c>
      <c r="H118" s="230"/>
      <c r="I118" s="230"/>
      <c r="J118" s="245"/>
      <c r="K118" s="229"/>
      <c r="L118" s="230"/>
      <c r="M118" s="245"/>
      <c r="N118" s="229"/>
      <c r="O118" s="230">
        <v>1</v>
      </c>
      <c r="P118" s="245"/>
      <c r="Q118" s="229"/>
      <c r="R118" s="230"/>
      <c r="S118" s="245"/>
      <c r="T118" s="216">
        <f t="shared" si="45"/>
        <v>0</v>
      </c>
      <c r="U118" s="217">
        <f t="shared" si="46"/>
        <v>0</v>
      </c>
      <c r="V118" s="217">
        <f t="shared" si="47"/>
        <v>1</v>
      </c>
      <c r="W118" s="217">
        <f t="shared" si="48"/>
        <v>0</v>
      </c>
      <c r="X118" s="372">
        <f t="shared" si="49"/>
        <v>1</v>
      </c>
      <c r="Y118" s="1306" t="s">
        <v>51</v>
      </c>
      <c r="Z118" s="548" t="s">
        <v>561</v>
      </c>
      <c r="AA118" s="1202">
        <v>53</v>
      </c>
    </row>
    <row r="119" spans="1:27" ht="24.95" customHeight="1" thickBot="1" x14ac:dyDescent="0.25">
      <c r="A119" s="1289"/>
      <c r="B119" s="1292"/>
      <c r="C119" s="1281"/>
      <c r="D119" s="1281"/>
      <c r="E119" s="1281"/>
      <c r="F119" s="1283"/>
      <c r="G119" s="338" t="s">
        <v>601</v>
      </c>
      <c r="H119" s="339"/>
      <c r="I119" s="339"/>
      <c r="J119" s="340"/>
      <c r="K119" s="432"/>
      <c r="L119" s="339"/>
      <c r="M119" s="340"/>
      <c r="N119" s="432"/>
      <c r="O119" s="339"/>
      <c r="P119" s="340"/>
      <c r="Q119" s="432"/>
      <c r="R119" s="339"/>
      <c r="S119" s="340"/>
      <c r="T119" s="392">
        <f t="shared" si="45"/>
        <v>0</v>
      </c>
      <c r="U119" s="393">
        <f t="shared" si="46"/>
        <v>0</v>
      </c>
      <c r="V119" s="393">
        <f t="shared" si="47"/>
        <v>0</v>
      </c>
      <c r="W119" s="393">
        <f t="shared" si="48"/>
        <v>0</v>
      </c>
      <c r="X119" s="394">
        <f t="shared" si="49"/>
        <v>0</v>
      </c>
      <c r="Y119" s="1307"/>
      <c r="Z119" s="549"/>
      <c r="AA119" s="1201"/>
    </row>
    <row r="120" spans="1:27" ht="24.95" customHeight="1" x14ac:dyDescent="0.2">
      <c r="A120" s="1289"/>
      <c r="B120" s="1292"/>
      <c r="C120" s="1280" t="s">
        <v>34</v>
      </c>
      <c r="D120" s="1280" t="s">
        <v>130</v>
      </c>
      <c r="E120" s="1280" t="s">
        <v>131</v>
      </c>
      <c r="F120" s="1282" t="s">
        <v>262</v>
      </c>
      <c r="G120" s="300" t="s">
        <v>600</v>
      </c>
      <c r="H120" s="230"/>
      <c r="I120" s="230"/>
      <c r="J120" s="245"/>
      <c r="K120" s="229"/>
      <c r="L120" s="230"/>
      <c r="M120" s="245"/>
      <c r="N120" s="229"/>
      <c r="O120" s="230"/>
      <c r="P120" s="245">
        <v>1</v>
      </c>
      <c r="Q120" s="229"/>
      <c r="R120" s="230"/>
      <c r="S120" s="245"/>
      <c r="T120" s="216">
        <f t="shared" si="45"/>
        <v>0</v>
      </c>
      <c r="U120" s="217">
        <f t="shared" si="46"/>
        <v>0</v>
      </c>
      <c r="V120" s="217">
        <f t="shared" si="47"/>
        <v>1</v>
      </c>
      <c r="W120" s="217">
        <f t="shared" si="48"/>
        <v>0</v>
      </c>
      <c r="X120" s="372">
        <f t="shared" si="49"/>
        <v>1</v>
      </c>
      <c r="Y120" s="1306" t="s">
        <v>972</v>
      </c>
      <c r="Z120" s="549"/>
      <c r="AA120" s="1202">
        <v>54</v>
      </c>
    </row>
    <row r="121" spans="1:27" ht="24.95" customHeight="1" x14ac:dyDescent="0.2">
      <c r="A121" s="1289"/>
      <c r="B121" s="1292"/>
      <c r="C121" s="1286"/>
      <c r="D121" s="1284"/>
      <c r="E121" s="1284"/>
      <c r="F121" s="1285"/>
      <c r="G121" s="341" t="s">
        <v>601</v>
      </c>
      <c r="H121" s="342"/>
      <c r="I121" s="342"/>
      <c r="J121" s="343"/>
      <c r="K121" s="433"/>
      <c r="L121" s="342"/>
      <c r="M121" s="343"/>
      <c r="N121" s="433"/>
      <c r="O121" s="342"/>
      <c r="P121" s="343"/>
      <c r="Q121" s="433"/>
      <c r="R121" s="342"/>
      <c r="S121" s="343"/>
      <c r="T121" s="395">
        <f t="shared" si="45"/>
        <v>0</v>
      </c>
      <c r="U121" s="396">
        <f t="shared" si="46"/>
        <v>0</v>
      </c>
      <c r="V121" s="396">
        <f t="shared" si="47"/>
        <v>0</v>
      </c>
      <c r="W121" s="396">
        <f t="shared" si="48"/>
        <v>0</v>
      </c>
      <c r="X121" s="397">
        <f t="shared" si="49"/>
        <v>0</v>
      </c>
      <c r="Y121" s="1308"/>
      <c r="Z121" s="549"/>
      <c r="AA121" s="1206"/>
    </row>
    <row r="122" spans="1:27" ht="24.95" customHeight="1" x14ac:dyDescent="0.2">
      <c r="A122" s="1289"/>
      <c r="B122" s="1292"/>
      <c r="C122" s="1286"/>
      <c r="D122" s="1286" t="s">
        <v>132</v>
      </c>
      <c r="E122" s="1286" t="s">
        <v>133</v>
      </c>
      <c r="F122" s="1287" t="s">
        <v>263</v>
      </c>
      <c r="G122" s="304" t="s">
        <v>600</v>
      </c>
      <c r="H122" s="232"/>
      <c r="I122" s="232"/>
      <c r="J122" s="246"/>
      <c r="K122" s="231"/>
      <c r="L122" s="232"/>
      <c r="M122" s="246"/>
      <c r="N122" s="231"/>
      <c r="O122" s="232"/>
      <c r="P122" s="246"/>
      <c r="Q122" s="231">
        <v>1</v>
      </c>
      <c r="R122" s="232"/>
      <c r="S122" s="246"/>
      <c r="T122" s="216">
        <f t="shared" si="45"/>
        <v>0</v>
      </c>
      <c r="U122" s="217">
        <f t="shared" si="46"/>
        <v>0</v>
      </c>
      <c r="V122" s="217">
        <f t="shared" si="47"/>
        <v>0</v>
      </c>
      <c r="W122" s="217">
        <f t="shared" si="48"/>
        <v>1</v>
      </c>
      <c r="X122" s="372">
        <f t="shared" si="49"/>
        <v>1</v>
      </c>
      <c r="Y122" s="1308"/>
      <c r="Z122" s="549"/>
      <c r="AA122" s="1200">
        <v>55</v>
      </c>
    </row>
    <row r="123" spans="1:27" ht="24.95" customHeight="1" thickBot="1" x14ac:dyDescent="0.25">
      <c r="A123" s="1289"/>
      <c r="B123" s="1292"/>
      <c r="C123" s="1281"/>
      <c r="D123" s="1281"/>
      <c r="E123" s="1281"/>
      <c r="F123" s="1283"/>
      <c r="G123" s="338" t="s">
        <v>601</v>
      </c>
      <c r="H123" s="339"/>
      <c r="I123" s="339"/>
      <c r="J123" s="340"/>
      <c r="K123" s="432"/>
      <c r="L123" s="339"/>
      <c r="M123" s="340"/>
      <c r="N123" s="432"/>
      <c r="O123" s="339"/>
      <c r="P123" s="340"/>
      <c r="Q123" s="432"/>
      <c r="R123" s="339"/>
      <c r="S123" s="340"/>
      <c r="T123" s="392">
        <f t="shared" si="45"/>
        <v>0</v>
      </c>
      <c r="U123" s="393">
        <f t="shared" si="46"/>
        <v>0</v>
      </c>
      <c r="V123" s="393">
        <f t="shared" si="47"/>
        <v>0</v>
      </c>
      <c r="W123" s="393">
        <f t="shared" si="48"/>
        <v>0</v>
      </c>
      <c r="X123" s="394">
        <f t="shared" si="49"/>
        <v>0</v>
      </c>
      <c r="Y123" s="1308"/>
      <c r="Z123" s="549"/>
      <c r="AA123" s="1201"/>
    </row>
    <row r="124" spans="1:27" ht="24.95" customHeight="1" x14ac:dyDescent="0.2">
      <c r="A124" s="1289"/>
      <c r="B124" s="1292"/>
      <c r="C124" s="1280" t="s">
        <v>35</v>
      </c>
      <c r="D124" s="1286" t="s">
        <v>765</v>
      </c>
      <c r="E124" s="1286" t="s">
        <v>766</v>
      </c>
      <c r="F124" s="1287" t="s">
        <v>768</v>
      </c>
      <c r="G124" s="304" t="s">
        <v>600</v>
      </c>
      <c r="H124" s="232"/>
      <c r="I124" s="232"/>
      <c r="J124" s="246"/>
      <c r="K124" s="231"/>
      <c r="L124" s="232"/>
      <c r="M124" s="246"/>
      <c r="N124" s="231"/>
      <c r="O124" s="232"/>
      <c r="P124" s="246"/>
      <c r="Q124" s="231"/>
      <c r="R124" s="232">
        <v>1</v>
      </c>
      <c r="S124" s="246"/>
      <c r="T124" s="216">
        <f t="shared" si="45"/>
        <v>0</v>
      </c>
      <c r="U124" s="217">
        <f t="shared" si="46"/>
        <v>0</v>
      </c>
      <c r="V124" s="217">
        <f t="shared" si="47"/>
        <v>0</v>
      </c>
      <c r="W124" s="217">
        <f t="shared" si="48"/>
        <v>1</v>
      </c>
      <c r="X124" s="372">
        <f t="shared" si="49"/>
        <v>1</v>
      </c>
      <c r="Y124" s="1308"/>
      <c r="Z124" s="549"/>
      <c r="AA124" s="1202">
        <v>56</v>
      </c>
    </row>
    <row r="125" spans="1:27" ht="24.95" customHeight="1" x14ac:dyDescent="0.2">
      <c r="A125" s="1289"/>
      <c r="B125" s="1292"/>
      <c r="C125" s="1286"/>
      <c r="D125" s="1284"/>
      <c r="E125" s="1284"/>
      <c r="F125" s="1285"/>
      <c r="G125" s="341" t="s">
        <v>601</v>
      </c>
      <c r="H125" s="342"/>
      <c r="I125" s="342"/>
      <c r="J125" s="343"/>
      <c r="K125" s="433"/>
      <c r="L125" s="342"/>
      <c r="M125" s="343"/>
      <c r="N125" s="433"/>
      <c r="O125" s="342"/>
      <c r="P125" s="343"/>
      <c r="Q125" s="433"/>
      <c r="R125" s="342"/>
      <c r="S125" s="343"/>
      <c r="T125" s="395">
        <f t="shared" si="45"/>
        <v>0</v>
      </c>
      <c r="U125" s="396">
        <f t="shared" si="46"/>
        <v>0</v>
      </c>
      <c r="V125" s="396">
        <f t="shared" si="47"/>
        <v>0</v>
      </c>
      <c r="W125" s="396">
        <f t="shared" si="48"/>
        <v>0</v>
      </c>
      <c r="X125" s="397">
        <f t="shared" si="49"/>
        <v>0</v>
      </c>
      <c r="Y125" s="1308"/>
      <c r="Z125" s="549"/>
      <c r="AA125" s="1206"/>
    </row>
    <row r="126" spans="1:27" ht="24.95" customHeight="1" x14ac:dyDescent="0.2">
      <c r="A126" s="1289"/>
      <c r="B126" s="1292"/>
      <c r="C126" s="1286"/>
      <c r="D126" s="1286" t="s">
        <v>764</v>
      </c>
      <c r="E126" s="1286" t="s">
        <v>970</v>
      </c>
      <c r="F126" s="1287" t="s">
        <v>969</v>
      </c>
      <c r="G126" s="304" t="s">
        <v>600</v>
      </c>
      <c r="H126" s="232"/>
      <c r="I126" s="232"/>
      <c r="J126" s="246"/>
      <c r="K126" s="231"/>
      <c r="L126" s="232"/>
      <c r="M126" s="246"/>
      <c r="N126" s="231"/>
      <c r="O126" s="232"/>
      <c r="P126" s="246"/>
      <c r="Q126" s="231"/>
      <c r="R126" s="232"/>
      <c r="S126" s="246">
        <v>1</v>
      </c>
      <c r="T126" s="216">
        <f t="shared" si="45"/>
        <v>0</v>
      </c>
      <c r="U126" s="217">
        <f t="shared" si="46"/>
        <v>0</v>
      </c>
      <c r="V126" s="217">
        <f t="shared" si="47"/>
        <v>0</v>
      </c>
      <c r="W126" s="217">
        <f t="shared" si="48"/>
        <v>1</v>
      </c>
      <c r="X126" s="372">
        <f t="shared" si="49"/>
        <v>1</v>
      </c>
      <c r="Y126" s="1308"/>
      <c r="Z126" s="549"/>
      <c r="AA126" s="1200">
        <v>57</v>
      </c>
    </row>
    <row r="127" spans="1:27" ht="24.95" customHeight="1" x14ac:dyDescent="0.2">
      <c r="A127" s="1289"/>
      <c r="B127" s="1292"/>
      <c r="C127" s="1286"/>
      <c r="D127" s="1284"/>
      <c r="E127" s="1284"/>
      <c r="F127" s="1285"/>
      <c r="G127" s="341" t="s">
        <v>601</v>
      </c>
      <c r="H127" s="342"/>
      <c r="I127" s="342"/>
      <c r="J127" s="343"/>
      <c r="K127" s="433"/>
      <c r="L127" s="342"/>
      <c r="M127" s="343"/>
      <c r="N127" s="433"/>
      <c r="O127" s="342"/>
      <c r="P127" s="343"/>
      <c r="Q127" s="433"/>
      <c r="R127" s="342"/>
      <c r="S127" s="343"/>
      <c r="T127" s="395">
        <f t="shared" si="45"/>
        <v>0</v>
      </c>
      <c r="U127" s="396">
        <f t="shared" si="46"/>
        <v>0</v>
      </c>
      <c r="V127" s="396">
        <f t="shared" si="47"/>
        <v>0</v>
      </c>
      <c r="W127" s="396">
        <f t="shared" si="48"/>
        <v>0</v>
      </c>
      <c r="X127" s="397">
        <f t="shared" si="49"/>
        <v>0</v>
      </c>
      <c r="Y127" s="1308"/>
      <c r="Z127" s="549"/>
      <c r="AA127" s="1206"/>
    </row>
    <row r="128" spans="1:27" ht="24.95" customHeight="1" x14ac:dyDescent="0.2">
      <c r="A128" s="1289"/>
      <c r="B128" s="1292"/>
      <c r="C128" s="1286"/>
      <c r="D128" s="1286" t="s">
        <v>109</v>
      </c>
      <c r="E128" s="1286" t="s">
        <v>110</v>
      </c>
      <c r="F128" s="1287" t="s">
        <v>270</v>
      </c>
      <c r="G128" s="304" t="s">
        <v>600</v>
      </c>
      <c r="H128" s="232"/>
      <c r="I128" s="232"/>
      <c r="J128" s="246"/>
      <c r="K128" s="231"/>
      <c r="L128" s="232"/>
      <c r="M128" s="246"/>
      <c r="N128" s="231"/>
      <c r="O128" s="232"/>
      <c r="P128" s="246"/>
      <c r="Q128" s="231"/>
      <c r="R128" s="232">
        <v>1</v>
      </c>
      <c r="S128" s="246"/>
      <c r="T128" s="216">
        <f t="shared" si="45"/>
        <v>0</v>
      </c>
      <c r="U128" s="217">
        <f t="shared" si="46"/>
        <v>0</v>
      </c>
      <c r="V128" s="217">
        <f t="shared" si="47"/>
        <v>0</v>
      </c>
      <c r="W128" s="217">
        <f t="shared" si="48"/>
        <v>1</v>
      </c>
      <c r="X128" s="372">
        <f t="shared" si="49"/>
        <v>1</v>
      </c>
      <c r="Y128" s="1308"/>
      <c r="Z128" s="549"/>
      <c r="AA128" s="1200">
        <v>58</v>
      </c>
    </row>
    <row r="129" spans="1:27" ht="24.95" customHeight="1" thickBot="1" x14ac:dyDescent="0.25">
      <c r="A129" s="1289"/>
      <c r="B129" s="1292"/>
      <c r="C129" s="1281"/>
      <c r="D129" s="1281"/>
      <c r="E129" s="1281"/>
      <c r="F129" s="1283"/>
      <c r="G129" s="338" t="s">
        <v>601</v>
      </c>
      <c r="H129" s="339"/>
      <c r="I129" s="339"/>
      <c r="J129" s="340"/>
      <c r="K129" s="432"/>
      <c r="L129" s="339"/>
      <c r="M129" s="340"/>
      <c r="N129" s="432"/>
      <c r="O129" s="339"/>
      <c r="P129" s="340"/>
      <c r="Q129" s="432"/>
      <c r="R129" s="339"/>
      <c r="S129" s="340"/>
      <c r="T129" s="392">
        <f t="shared" si="45"/>
        <v>0</v>
      </c>
      <c r="U129" s="393">
        <f t="shared" si="46"/>
        <v>0</v>
      </c>
      <c r="V129" s="393">
        <f t="shared" si="47"/>
        <v>0</v>
      </c>
      <c r="W129" s="393">
        <f t="shared" si="48"/>
        <v>0</v>
      </c>
      <c r="X129" s="394">
        <f t="shared" si="49"/>
        <v>0</v>
      </c>
      <c r="Y129" s="1307"/>
      <c r="Z129" s="549"/>
      <c r="AA129" s="1201"/>
    </row>
    <row r="130" spans="1:27" ht="24.95" customHeight="1" x14ac:dyDescent="0.2">
      <c r="A130" s="1289"/>
      <c r="B130" s="1292"/>
      <c r="C130" s="1304" t="s">
        <v>459</v>
      </c>
      <c r="D130" s="1286" t="s">
        <v>271</v>
      </c>
      <c r="E130" s="1286" t="s">
        <v>271</v>
      </c>
      <c r="F130" s="1287" t="s">
        <v>271</v>
      </c>
      <c r="G130" s="304" t="s">
        <v>600</v>
      </c>
      <c r="H130" s="232"/>
      <c r="I130" s="232"/>
      <c r="J130" s="246"/>
      <c r="K130" s="231"/>
      <c r="L130" s="232"/>
      <c r="M130" s="246"/>
      <c r="N130" s="231"/>
      <c r="O130" s="232">
        <v>1</v>
      </c>
      <c r="P130" s="246"/>
      <c r="Q130" s="231"/>
      <c r="R130" s="232"/>
      <c r="S130" s="246">
        <v>1</v>
      </c>
      <c r="T130" s="216">
        <f t="shared" si="45"/>
        <v>0</v>
      </c>
      <c r="U130" s="217">
        <f t="shared" si="46"/>
        <v>0</v>
      </c>
      <c r="V130" s="217">
        <f t="shared" si="47"/>
        <v>1</v>
      </c>
      <c r="W130" s="217">
        <f t="shared" si="48"/>
        <v>1</v>
      </c>
      <c r="X130" s="372">
        <f t="shared" si="49"/>
        <v>1</v>
      </c>
      <c r="Y130" s="1306" t="s">
        <v>971</v>
      </c>
      <c r="Z130" s="549"/>
      <c r="AA130" s="1202">
        <v>59</v>
      </c>
    </row>
    <row r="131" spans="1:27" ht="24.95" customHeight="1" thickBot="1" x14ac:dyDescent="0.25">
      <c r="A131" s="1289"/>
      <c r="B131" s="1293"/>
      <c r="C131" s="1305"/>
      <c r="D131" s="1281"/>
      <c r="E131" s="1281"/>
      <c r="F131" s="1283"/>
      <c r="G131" s="344" t="s">
        <v>601</v>
      </c>
      <c r="H131" s="345"/>
      <c r="I131" s="345"/>
      <c r="J131" s="346"/>
      <c r="K131" s="434"/>
      <c r="L131" s="345"/>
      <c r="M131" s="346"/>
      <c r="N131" s="434"/>
      <c r="O131" s="345"/>
      <c r="P131" s="346"/>
      <c r="Q131" s="434"/>
      <c r="R131" s="345"/>
      <c r="S131" s="346"/>
      <c r="T131" s="392">
        <f t="shared" si="45"/>
        <v>0</v>
      </c>
      <c r="U131" s="393">
        <f t="shared" si="46"/>
        <v>0</v>
      </c>
      <c r="V131" s="393">
        <f t="shared" si="47"/>
        <v>0</v>
      </c>
      <c r="W131" s="393">
        <f t="shared" si="48"/>
        <v>0</v>
      </c>
      <c r="X131" s="394">
        <f t="shared" si="49"/>
        <v>0</v>
      </c>
      <c r="Y131" s="1307"/>
      <c r="Z131" s="550"/>
      <c r="AA131" s="1201"/>
    </row>
    <row r="132" spans="1:27" ht="24.95" customHeight="1" x14ac:dyDescent="0.2">
      <c r="A132" s="1289"/>
      <c r="B132" s="1309" t="s">
        <v>784</v>
      </c>
      <c r="C132" s="1294" t="s">
        <v>461</v>
      </c>
      <c r="D132" s="1294" t="s">
        <v>507</v>
      </c>
      <c r="E132" s="1294" t="s">
        <v>58</v>
      </c>
      <c r="F132" s="1299" t="s">
        <v>462</v>
      </c>
      <c r="G132" s="300" t="s">
        <v>600</v>
      </c>
      <c r="H132" s="230"/>
      <c r="I132" s="230"/>
      <c r="J132" s="245"/>
      <c r="K132" s="229"/>
      <c r="L132" s="230"/>
      <c r="M132" s="245"/>
      <c r="N132" s="229"/>
      <c r="O132" s="230"/>
      <c r="P132" s="245">
        <v>1</v>
      </c>
      <c r="Q132" s="229"/>
      <c r="R132" s="230"/>
      <c r="S132" s="245"/>
      <c r="T132" s="216">
        <f t="shared" ref="T132:T137" si="50">SUM(H132:J132)</f>
        <v>0</v>
      </c>
      <c r="U132" s="217">
        <f t="shared" ref="U132:U137" si="51">SUM(K132:M132)</f>
        <v>0</v>
      </c>
      <c r="V132" s="217">
        <f t="shared" ref="V132:V137" si="52">SUM(N132:P132)</f>
        <v>1</v>
      </c>
      <c r="W132" s="217">
        <f t="shared" ref="W132:W137" si="53">SUM(Q132:S132)</f>
        <v>0</v>
      </c>
      <c r="X132" s="372">
        <f t="shared" ref="X132:X137" si="54">MAX(T132:W132)</f>
        <v>1</v>
      </c>
      <c r="Y132" s="1301" t="s">
        <v>463</v>
      </c>
      <c r="Z132" s="545" t="s">
        <v>553</v>
      </c>
      <c r="AA132" s="1202">
        <v>60</v>
      </c>
    </row>
    <row r="133" spans="1:27" ht="24.95" customHeight="1" x14ac:dyDescent="0.2">
      <c r="A133" s="1289"/>
      <c r="B133" s="1310"/>
      <c r="C133" s="1295"/>
      <c r="D133" s="1295"/>
      <c r="E133" s="1295"/>
      <c r="F133" s="1300"/>
      <c r="G133" s="347" t="s">
        <v>601</v>
      </c>
      <c r="H133" s="348"/>
      <c r="I133" s="348"/>
      <c r="J133" s="349"/>
      <c r="K133" s="435"/>
      <c r="L133" s="348"/>
      <c r="M133" s="349"/>
      <c r="N133" s="435"/>
      <c r="O133" s="348"/>
      <c r="P133" s="349"/>
      <c r="Q133" s="435"/>
      <c r="R133" s="348"/>
      <c r="S133" s="349"/>
      <c r="T133" s="398">
        <f t="shared" si="50"/>
        <v>0</v>
      </c>
      <c r="U133" s="399">
        <f t="shared" si="51"/>
        <v>0</v>
      </c>
      <c r="V133" s="399">
        <f t="shared" si="52"/>
        <v>0</v>
      </c>
      <c r="W133" s="399">
        <f t="shared" si="53"/>
        <v>0</v>
      </c>
      <c r="X133" s="400">
        <f t="shared" si="54"/>
        <v>0</v>
      </c>
      <c r="Y133" s="1302"/>
      <c r="Z133" s="546"/>
      <c r="AA133" s="1206"/>
    </row>
    <row r="134" spans="1:27" ht="24.95" customHeight="1" x14ac:dyDescent="0.2">
      <c r="A134" s="1289"/>
      <c r="B134" s="1310"/>
      <c r="C134" s="1295"/>
      <c r="D134" s="1295"/>
      <c r="E134" s="1295"/>
      <c r="F134" s="1297" t="s">
        <v>59</v>
      </c>
      <c r="G134" s="324" t="s">
        <v>600</v>
      </c>
      <c r="H134" s="325"/>
      <c r="I134" s="325"/>
      <c r="J134" s="326"/>
      <c r="K134" s="428"/>
      <c r="L134" s="325"/>
      <c r="M134" s="326"/>
      <c r="N134" s="428"/>
      <c r="O134" s="325"/>
      <c r="P134" s="326"/>
      <c r="Q134" s="428">
        <v>1</v>
      </c>
      <c r="R134" s="325"/>
      <c r="S134" s="326"/>
      <c r="T134" s="216">
        <f t="shared" si="50"/>
        <v>0</v>
      </c>
      <c r="U134" s="217">
        <f t="shared" si="51"/>
        <v>0</v>
      </c>
      <c r="V134" s="217">
        <f t="shared" si="52"/>
        <v>0</v>
      </c>
      <c r="W134" s="217">
        <f t="shared" si="53"/>
        <v>1</v>
      </c>
      <c r="X134" s="372">
        <f t="shared" si="54"/>
        <v>1</v>
      </c>
      <c r="Y134" s="1302"/>
      <c r="Z134" s="546"/>
      <c r="AA134" s="1200">
        <v>61</v>
      </c>
    </row>
    <row r="135" spans="1:27" ht="24.95" customHeight="1" thickBot="1" x14ac:dyDescent="0.25">
      <c r="A135" s="1289"/>
      <c r="B135" s="1310"/>
      <c r="C135" s="1296"/>
      <c r="D135" s="1296"/>
      <c r="E135" s="1296"/>
      <c r="F135" s="1298"/>
      <c r="G135" s="350" t="s">
        <v>601</v>
      </c>
      <c r="H135" s="351"/>
      <c r="I135" s="351"/>
      <c r="J135" s="352"/>
      <c r="K135" s="436"/>
      <c r="L135" s="351"/>
      <c r="M135" s="352"/>
      <c r="N135" s="436"/>
      <c r="O135" s="351"/>
      <c r="P135" s="352"/>
      <c r="Q135" s="436"/>
      <c r="R135" s="351"/>
      <c r="S135" s="352"/>
      <c r="T135" s="401">
        <f t="shared" si="50"/>
        <v>0</v>
      </c>
      <c r="U135" s="402">
        <f t="shared" si="51"/>
        <v>0</v>
      </c>
      <c r="V135" s="402">
        <f t="shared" si="52"/>
        <v>0</v>
      </c>
      <c r="W135" s="402">
        <f t="shared" si="53"/>
        <v>0</v>
      </c>
      <c r="X135" s="403">
        <f t="shared" si="54"/>
        <v>0</v>
      </c>
      <c r="Y135" s="1303"/>
      <c r="Z135" s="546"/>
      <c r="AA135" s="1201"/>
    </row>
    <row r="136" spans="1:27" ht="24.95" customHeight="1" x14ac:dyDescent="0.2">
      <c r="A136" s="1289"/>
      <c r="B136" s="1310"/>
      <c r="C136" s="1316" t="s">
        <v>37</v>
      </c>
      <c r="D136" s="1316" t="s">
        <v>61</v>
      </c>
      <c r="E136" s="1316" t="s">
        <v>62</v>
      </c>
      <c r="F136" s="1318" t="s">
        <v>63</v>
      </c>
      <c r="G136" s="300" t="s">
        <v>600</v>
      </c>
      <c r="H136" s="230"/>
      <c r="I136" s="230"/>
      <c r="J136" s="245"/>
      <c r="K136" s="229"/>
      <c r="L136" s="230"/>
      <c r="M136" s="245"/>
      <c r="N136" s="229"/>
      <c r="O136" s="230"/>
      <c r="P136" s="245"/>
      <c r="Q136" s="229"/>
      <c r="R136" s="230">
        <v>1</v>
      </c>
      <c r="S136" s="245"/>
      <c r="T136" s="222">
        <f t="shared" si="50"/>
        <v>0</v>
      </c>
      <c r="U136" s="223">
        <f t="shared" si="51"/>
        <v>0</v>
      </c>
      <c r="V136" s="223">
        <f t="shared" si="52"/>
        <v>0</v>
      </c>
      <c r="W136" s="223">
        <f t="shared" si="53"/>
        <v>1</v>
      </c>
      <c r="X136" s="269">
        <f t="shared" si="54"/>
        <v>1</v>
      </c>
      <c r="Y136" s="1301" t="s">
        <v>40</v>
      </c>
      <c r="Z136" s="546"/>
      <c r="AA136" s="1202">
        <v>62</v>
      </c>
    </row>
    <row r="137" spans="1:27" ht="24.95" customHeight="1" thickBot="1" x14ac:dyDescent="0.25">
      <c r="A137" s="1289"/>
      <c r="B137" s="1310"/>
      <c r="C137" s="1317"/>
      <c r="D137" s="1317"/>
      <c r="E137" s="1317"/>
      <c r="F137" s="1298"/>
      <c r="G137" s="350" t="s">
        <v>601</v>
      </c>
      <c r="H137" s="351"/>
      <c r="I137" s="351"/>
      <c r="J137" s="352"/>
      <c r="K137" s="436"/>
      <c r="L137" s="351"/>
      <c r="M137" s="352"/>
      <c r="N137" s="436"/>
      <c r="O137" s="351"/>
      <c r="P137" s="352"/>
      <c r="Q137" s="436"/>
      <c r="R137" s="351"/>
      <c r="S137" s="352"/>
      <c r="T137" s="401">
        <f t="shared" si="50"/>
        <v>0</v>
      </c>
      <c r="U137" s="402">
        <f t="shared" si="51"/>
        <v>0</v>
      </c>
      <c r="V137" s="402">
        <f t="shared" si="52"/>
        <v>0</v>
      </c>
      <c r="W137" s="402">
        <f t="shared" si="53"/>
        <v>0</v>
      </c>
      <c r="X137" s="403">
        <f t="shared" si="54"/>
        <v>0</v>
      </c>
      <c r="Y137" s="1302"/>
      <c r="Z137" s="546"/>
      <c r="AA137" s="1201"/>
    </row>
    <row r="138" spans="1:27" ht="24.95" customHeight="1" x14ac:dyDescent="0.2">
      <c r="A138" s="1289"/>
      <c r="B138" s="1310"/>
      <c r="C138" s="1316" t="s">
        <v>64</v>
      </c>
      <c r="D138" s="1316" t="s">
        <v>56</v>
      </c>
      <c r="E138" s="1316" t="s">
        <v>57</v>
      </c>
      <c r="F138" s="1318" t="s">
        <v>272</v>
      </c>
      <c r="G138" s="304" t="s">
        <v>600</v>
      </c>
      <c r="H138" s="232"/>
      <c r="I138" s="232"/>
      <c r="J138" s="246"/>
      <c r="K138" s="231"/>
      <c r="L138" s="232"/>
      <c r="M138" s="246"/>
      <c r="N138" s="231"/>
      <c r="O138" s="232"/>
      <c r="P138" s="246"/>
      <c r="Q138" s="231"/>
      <c r="R138" s="232"/>
      <c r="S138" s="246">
        <v>1</v>
      </c>
      <c r="T138" s="222">
        <f t="shared" ref="T138:T145" si="55">SUM(H138:J138)</f>
        <v>0</v>
      </c>
      <c r="U138" s="223">
        <f t="shared" ref="U138:U145" si="56">SUM(K138:M138)</f>
        <v>0</v>
      </c>
      <c r="V138" s="223">
        <f t="shared" ref="V138:V145" si="57">SUM(N138:P138)</f>
        <v>0</v>
      </c>
      <c r="W138" s="223">
        <f t="shared" ref="W138:W145" si="58">SUM(Q138:S138)</f>
        <v>1</v>
      </c>
      <c r="X138" s="269">
        <f t="shared" ref="X138:X145" si="59">MAX(T138:W138)</f>
        <v>1</v>
      </c>
      <c r="Y138" s="1302"/>
      <c r="Z138" s="546"/>
      <c r="AA138" s="1202">
        <v>63</v>
      </c>
    </row>
    <row r="139" spans="1:27" ht="24.95" customHeight="1" thickBot="1" x14ac:dyDescent="0.25">
      <c r="A139" s="1289"/>
      <c r="B139" s="1310"/>
      <c r="C139" s="1317"/>
      <c r="D139" s="1317"/>
      <c r="E139" s="1317"/>
      <c r="F139" s="1298"/>
      <c r="G139" s="350" t="s">
        <v>601</v>
      </c>
      <c r="H139" s="351"/>
      <c r="I139" s="351"/>
      <c r="J139" s="352"/>
      <c r="K139" s="436"/>
      <c r="L139" s="351"/>
      <c r="M139" s="352"/>
      <c r="N139" s="436"/>
      <c r="O139" s="351"/>
      <c r="P139" s="352"/>
      <c r="Q139" s="436"/>
      <c r="R139" s="351"/>
      <c r="S139" s="352"/>
      <c r="T139" s="401">
        <f t="shared" si="55"/>
        <v>0</v>
      </c>
      <c r="U139" s="402">
        <f t="shared" si="56"/>
        <v>0</v>
      </c>
      <c r="V139" s="402">
        <f t="shared" si="57"/>
        <v>0</v>
      </c>
      <c r="W139" s="402">
        <f t="shared" si="58"/>
        <v>0</v>
      </c>
      <c r="X139" s="403">
        <f t="shared" si="59"/>
        <v>0</v>
      </c>
      <c r="Y139" s="1303"/>
      <c r="Z139" s="546"/>
      <c r="AA139" s="1201"/>
    </row>
    <row r="140" spans="1:27" ht="24.95" customHeight="1" x14ac:dyDescent="0.2">
      <c r="A140" s="1289"/>
      <c r="B140" s="1310"/>
      <c r="C140" s="1316" t="s">
        <v>38</v>
      </c>
      <c r="D140" s="1316" t="s">
        <v>65</v>
      </c>
      <c r="E140" s="1316" t="s">
        <v>450</v>
      </c>
      <c r="F140" s="1318" t="s">
        <v>66</v>
      </c>
      <c r="G140" s="300" t="s">
        <v>600</v>
      </c>
      <c r="H140" s="230"/>
      <c r="I140" s="230"/>
      <c r="J140" s="245"/>
      <c r="K140" s="229"/>
      <c r="L140" s="230"/>
      <c r="M140" s="245"/>
      <c r="N140" s="229"/>
      <c r="O140" s="230"/>
      <c r="P140" s="245"/>
      <c r="Q140" s="229">
        <v>1</v>
      </c>
      <c r="R140" s="230"/>
      <c r="S140" s="245"/>
      <c r="T140" s="222">
        <f t="shared" si="55"/>
        <v>0</v>
      </c>
      <c r="U140" s="223">
        <f t="shared" si="56"/>
        <v>0</v>
      </c>
      <c r="V140" s="223">
        <f t="shared" si="57"/>
        <v>0</v>
      </c>
      <c r="W140" s="223">
        <f t="shared" si="58"/>
        <v>1</v>
      </c>
      <c r="X140" s="269">
        <f t="shared" si="59"/>
        <v>1</v>
      </c>
      <c r="Y140" s="290" t="s">
        <v>172</v>
      </c>
      <c r="Z140" s="546"/>
      <c r="AA140" s="1202">
        <v>64</v>
      </c>
    </row>
    <row r="141" spans="1:27" ht="24.95" customHeight="1" thickBot="1" x14ac:dyDescent="0.25">
      <c r="A141" s="1289"/>
      <c r="B141" s="1310"/>
      <c r="C141" s="1317"/>
      <c r="D141" s="1317"/>
      <c r="E141" s="1317"/>
      <c r="F141" s="1298"/>
      <c r="G141" s="350" t="s">
        <v>601</v>
      </c>
      <c r="H141" s="351"/>
      <c r="I141" s="351"/>
      <c r="J141" s="352"/>
      <c r="K141" s="436"/>
      <c r="L141" s="351"/>
      <c r="M141" s="352"/>
      <c r="N141" s="436"/>
      <c r="O141" s="351"/>
      <c r="P141" s="352"/>
      <c r="Q141" s="436"/>
      <c r="R141" s="351"/>
      <c r="S141" s="352"/>
      <c r="T141" s="401">
        <f t="shared" si="55"/>
        <v>0</v>
      </c>
      <c r="U141" s="402">
        <f t="shared" si="56"/>
        <v>0</v>
      </c>
      <c r="V141" s="402">
        <f t="shared" si="57"/>
        <v>0</v>
      </c>
      <c r="W141" s="402">
        <f t="shared" si="58"/>
        <v>0</v>
      </c>
      <c r="X141" s="403">
        <f t="shared" si="59"/>
        <v>0</v>
      </c>
      <c r="Y141" s="291"/>
      <c r="Z141" s="546"/>
      <c r="AA141" s="1201"/>
    </row>
    <row r="142" spans="1:27" ht="24.95" customHeight="1" x14ac:dyDescent="0.2">
      <c r="A142" s="1289"/>
      <c r="B142" s="1310"/>
      <c r="C142" s="1316" t="s">
        <v>39</v>
      </c>
      <c r="D142" s="1316" t="s">
        <v>67</v>
      </c>
      <c r="E142" s="1316" t="s">
        <v>68</v>
      </c>
      <c r="F142" s="1319" t="s">
        <v>273</v>
      </c>
      <c r="G142" s="304" t="s">
        <v>600</v>
      </c>
      <c r="H142" s="232"/>
      <c r="I142" s="232"/>
      <c r="J142" s="246"/>
      <c r="K142" s="231"/>
      <c r="L142" s="232"/>
      <c r="M142" s="246"/>
      <c r="N142" s="231"/>
      <c r="O142" s="232"/>
      <c r="P142" s="246"/>
      <c r="Q142" s="231"/>
      <c r="R142" s="232">
        <v>1</v>
      </c>
      <c r="S142" s="246"/>
      <c r="T142" s="216">
        <f t="shared" si="55"/>
        <v>0</v>
      </c>
      <c r="U142" s="217">
        <f t="shared" si="56"/>
        <v>0</v>
      </c>
      <c r="V142" s="217">
        <f t="shared" si="57"/>
        <v>0</v>
      </c>
      <c r="W142" s="217">
        <f t="shared" si="58"/>
        <v>1</v>
      </c>
      <c r="X142" s="269">
        <f t="shared" si="59"/>
        <v>1</v>
      </c>
      <c r="Y142" s="292" t="s">
        <v>40</v>
      </c>
      <c r="Z142" s="546"/>
      <c r="AA142" s="1202">
        <v>65</v>
      </c>
    </row>
    <row r="143" spans="1:27" ht="24.95" customHeight="1" thickBot="1" x14ac:dyDescent="0.25">
      <c r="A143" s="1289"/>
      <c r="B143" s="1311"/>
      <c r="C143" s="1317"/>
      <c r="D143" s="1317"/>
      <c r="E143" s="1317"/>
      <c r="F143" s="1298"/>
      <c r="G143" s="353" t="s">
        <v>601</v>
      </c>
      <c r="H143" s="354"/>
      <c r="I143" s="354"/>
      <c r="J143" s="355"/>
      <c r="K143" s="437"/>
      <c r="L143" s="354"/>
      <c r="M143" s="355"/>
      <c r="N143" s="437"/>
      <c r="O143" s="354"/>
      <c r="P143" s="355"/>
      <c r="Q143" s="437"/>
      <c r="R143" s="354"/>
      <c r="S143" s="355"/>
      <c r="T143" s="401">
        <f t="shared" si="55"/>
        <v>0</v>
      </c>
      <c r="U143" s="402">
        <f t="shared" si="56"/>
        <v>0</v>
      </c>
      <c r="V143" s="402">
        <f t="shared" si="57"/>
        <v>0</v>
      </c>
      <c r="W143" s="402">
        <f t="shared" si="58"/>
        <v>0</v>
      </c>
      <c r="X143" s="403">
        <f t="shared" si="59"/>
        <v>0</v>
      </c>
      <c r="Y143" s="293"/>
      <c r="Z143" s="547"/>
      <c r="AA143" s="1201"/>
    </row>
    <row r="144" spans="1:27" ht="24.95" customHeight="1" x14ac:dyDescent="0.2">
      <c r="A144" s="1289"/>
      <c r="B144" s="1336" t="s">
        <v>873</v>
      </c>
      <c r="C144" s="1329" t="s">
        <v>26</v>
      </c>
      <c r="D144" s="1312" t="s">
        <v>96</v>
      </c>
      <c r="E144" s="1312" t="s">
        <v>97</v>
      </c>
      <c r="F144" s="1314" t="s">
        <v>274</v>
      </c>
      <c r="G144" s="300" t="s">
        <v>600</v>
      </c>
      <c r="H144" s="230"/>
      <c r="I144" s="230"/>
      <c r="J144" s="245"/>
      <c r="K144" s="229"/>
      <c r="L144" s="230"/>
      <c r="M144" s="245"/>
      <c r="N144" s="229"/>
      <c r="O144" s="230"/>
      <c r="P144" s="245"/>
      <c r="Q144" s="229"/>
      <c r="R144" s="230"/>
      <c r="S144" s="245">
        <v>1</v>
      </c>
      <c r="T144" s="222">
        <f t="shared" si="55"/>
        <v>0</v>
      </c>
      <c r="U144" s="223">
        <f t="shared" si="56"/>
        <v>0</v>
      </c>
      <c r="V144" s="223">
        <f t="shared" si="57"/>
        <v>0</v>
      </c>
      <c r="W144" s="223">
        <f t="shared" si="58"/>
        <v>1</v>
      </c>
      <c r="X144" s="269">
        <f t="shared" si="59"/>
        <v>1</v>
      </c>
      <c r="Y144" s="1326" t="s">
        <v>125</v>
      </c>
      <c r="Z144" s="542" t="s">
        <v>558</v>
      </c>
      <c r="AA144" s="1202">
        <v>66</v>
      </c>
    </row>
    <row r="145" spans="1:27" ht="24.95" customHeight="1" x14ac:dyDescent="0.2">
      <c r="A145" s="1289"/>
      <c r="B145" s="1337"/>
      <c r="C145" s="1330"/>
      <c r="D145" s="1313"/>
      <c r="E145" s="1313"/>
      <c r="F145" s="1315"/>
      <c r="G145" s="356" t="s">
        <v>601</v>
      </c>
      <c r="H145" s="357"/>
      <c r="I145" s="357"/>
      <c r="J145" s="358"/>
      <c r="K145" s="438"/>
      <c r="L145" s="357"/>
      <c r="M145" s="358"/>
      <c r="N145" s="438"/>
      <c r="O145" s="357"/>
      <c r="P145" s="358"/>
      <c r="Q145" s="438"/>
      <c r="R145" s="357"/>
      <c r="S145" s="358"/>
      <c r="T145" s="404">
        <f t="shared" si="55"/>
        <v>0</v>
      </c>
      <c r="U145" s="405">
        <f t="shared" si="56"/>
        <v>0</v>
      </c>
      <c r="V145" s="405">
        <f t="shared" si="57"/>
        <v>0</v>
      </c>
      <c r="W145" s="405">
        <f t="shared" si="58"/>
        <v>0</v>
      </c>
      <c r="X145" s="406">
        <f t="shared" si="59"/>
        <v>0</v>
      </c>
      <c r="Y145" s="1327"/>
      <c r="Z145" s="543"/>
      <c r="AA145" s="1206"/>
    </row>
    <row r="146" spans="1:27" ht="24.95" customHeight="1" x14ac:dyDescent="0.2">
      <c r="A146" s="1289"/>
      <c r="B146" s="1337"/>
      <c r="C146" s="1330"/>
      <c r="D146" s="1320" t="s">
        <v>123</v>
      </c>
      <c r="E146" s="1320" t="s">
        <v>124</v>
      </c>
      <c r="F146" s="1321" t="s">
        <v>276</v>
      </c>
      <c r="G146" s="304" t="s">
        <v>600</v>
      </c>
      <c r="H146" s="232"/>
      <c r="I146" s="232"/>
      <c r="J146" s="246"/>
      <c r="K146" s="231"/>
      <c r="L146" s="232"/>
      <c r="M146" s="232">
        <v>1</v>
      </c>
      <c r="N146" s="231"/>
      <c r="O146" s="232"/>
      <c r="P146" s="246"/>
      <c r="Q146" s="231"/>
      <c r="R146" s="232"/>
      <c r="S146" s="246"/>
      <c r="T146" s="216">
        <f t="shared" ref="T146:T153" si="60">SUM(H146:J146)</f>
        <v>0</v>
      </c>
      <c r="U146" s="217">
        <f t="shared" ref="U146:U153" si="61">SUM(K146:M146)</f>
        <v>1</v>
      </c>
      <c r="V146" s="217">
        <f t="shared" ref="V146:V153" si="62">SUM(N146:P146)</f>
        <v>0</v>
      </c>
      <c r="W146" s="217">
        <f t="shared" ref="W146:W153" si="63">SUM(Q146:S146)</f>
        <v>0</v>
      </c>
      <c r="X146" s="372">
        <f t="shared" ref="X146:X153" si="64">MAX(T146:W146)</f>
        <v>1</v>
      </c>
      <c r="Y146" s="1327"/>
      <c r="Z146" s="543"/>
      <c r="AA146" s="1200">
        <v>67</v>
      </c>
    </row>
    <row r="147" spans="1:27" ht="24.95" customHeight="1" x14ac:dyDescent="0.2">
      <c r="A147" s="1289"/>
      <c r="B147" s="1337"/>
      <c r="C147" s="1330"/>
      <c r="D147" s="1313"/>
      <c r="E147" s="1313"/>
      <c r="F147" s="1315"/>
      <c r="G147" s="356" t="s">
        <v>601</v>
      </c>
      <c r="H147" s="357"/>
      <c r="I147" s="357"/>
      <c r="J147" s="358"/>
      <c r="K147" s="438"/>
      <c r="L147" s="357"/>
      <c r="M147" s="358"/>
      <c r="N147" s="438"/>
      <c r="O147" s="357"/>
      <c r="P147" s="358"/>
      <c r="Q147" s="438"/>
      <c r="R147" s="357"/>
      <c r="S147" s="358"/>
      <c r="T147" s="404">
        <f t="shared" si="60"/>
        <v>0</v>
      </c>
      <c r="U147" s="405">
        <f t="shared" si="61"/>
        <v>0</v>
      </c>
      <c r="V147" s="405">
        <f t="shared" si="62"/>
        <v>0</v>
      </c>
      <c r="W147" s="405">
        <f t="shared" si="63"/>
        <v>0</v>
      </c>
      <c r="X147" s="406">
        <f t="shared" si="64"/>
        <v>0</v>
      </c>
      <c r="Y147" s="1327"/>
      <c r="Z147" s="543"/>
      <c r="AA147" s="1206"/>
    </row>
    <row r="148" spans="1:27" ht="24.95" customHeight="1" x14ac:dyDescent="0.2">
      <c r="A148" s="1289"/>
      <c r="B148" s="1337"/>
      <c r="C148" s="1330"/>
      <c r="D148" s="1320" t="s">
        <v>98</v>
      </c>
      <c r="E148" s="1320" t="s">
        <v>99</v>
      </c>
      <c r="F148" s="1321" t="s">
        <v>277</v>
      </c>
      <c r="G148" s="304" t="s">
        <v>600</v>
      </c>
      <c r="H148" s="232"/>
      <c r="I148" s="232"/>
      <c r="J148" s="246"/>
      <c r="K148" s="231"/>
      <c r="L148" s="232"/>
      <c r="M148" s="246"/>
      <c r="N148" s="232">
        <v>1</v>
      </c>
      <c r="O148" s="232"/>
      <c r="P148" s="246"/>
      <c r="Q148" s="231"/>
      <c r="R148" s="232"/>
      <c r="S148" s="246"/>
      <c r="T148" s="216">
        <f t="shared" si="60"/>
        <v>0</v>
      </c>
      <c r="U148" s="217">
        <f t="shared" si="61"/>
        <v>0</v>
      </c>
      <c r="V148" s="217">
        <f t="shared" si="62"/>
        <v>1</v>
      </c>
      <c r="W148" s="217">
        <f t="shared" si="63"/>
        <v>0</v>
      </c>
      <c r="X148" s="372">
        <f t="shared" si="64"/>
        <v>1</v>
      </c>
      <c r="Y148" s="1327"/>
      <c r="Z148" s="543"/>
      <c r="AA148" s="1200">
        <v>68</v>
      </c>
    </row>
    <row r="149" spans="1:27" ht="24.95" customHeight="1" thickBot="1" x14ac:dyDescent="0.25">
      <c r="A149" s="1289"/>
      <c r="B149" s="1337"/>
      <c r="C149" s="1331"/>
      <c r="D149" s="1322"/>
      <c r="E149" s="1322"/>
      <c r="F149" s="1323"/>
      <c r="G149" s="359" t="s">
        <v>601</v>
      </c>
      <c r="H149" s="360"/>
      <c r="I149" s="360"/>
      <c r="J149" s="361"/>
      <c r="K149" s="439"/>
      <c r="L149" s="360"/>
      <c r="M149" s="361"/>
      <c r="N149" s="439"/>
      <c r="O149" s="360"/>
      <c r="P149" s="361"/>
      <c r="Q149" s="439"/>
      <c r="R149" s="360"/>
      <c r="S149" s="361"/>
      <c r="T149" s="404">
        <f t="shared" si="60"/>
        <v>0</v>
      </c>
      <c r="U149" s="405">
        <f t="shared" si="61"/>
        <v>0</v>
      </c>
      <c r="V149" s="405">
        <f t="shared" si="62"/>
        <v>0</v>
      </c>
      <c r="W149" s="405">
        <f t="shared" si="63"/>
        <v>0</v>
      </c>
      <c r="X149" s="406">
        <f t="shared" si="64"/>
        <v>0</v>
      </c>
      <c r="Y149" s="1327"/>
      <c r="Z149" s="543"/>
      <c r="AA149" s="1201"/>
    </row>
    <row r="150" spans="1:27" ht="24.95" customHeight="1" x14ac:dyDescent="0.2">
      <c r="A150" s="1289"/>
      <c r="B150" s="1337"/>
      <c r="C150" s="1320" t="s">
        <v>27</v>
      </c>
      <c r="D150" s="1320" t="s">
        <v>278</v>
      </c>
      <c r="E150" s="1312" t="s">
        <v>100</v>
      </c>
      <c r="F150" s="1314" t="s">
        <v>121</v>
      </c>
      <c r="G150" s="300" t="s">
        <v>600</v>
      </c>
      <c r="H150" s="230"/>
      <c r="I150" s="230"/>
      <c r="J150" s="245"/>
      <c r="K150" s="229"/>
      <c r="L150" s="230"/>
      <c r="M150" s="245"/>
      <c r="N150" s="229"/>
      <c r="O150" s="232">
        <v>1</v>
      </c>
      <c r="P150" s="245"/>
      <c r="Q150" s="229"/>
      <c r="R150" s="230"/>
      <c r="S150" s="245"/>
      <c r="T150" s="222">
        <f t="shared" si="60"/>
        <v>0</v>
      </c>
      <c r="U150" s="223">
        <f t="shared" si="61"/>
        <v>0</v>
      </c>
      <c r="V150" s="223">
        <f t="shared" si="62"/>
        <v>1</v>
      </c>
      <c r="W150" s="223">
        <f t="shared" si="63"/>
        <v>0</v>
      </c>
      <c r="X150" s="269">
        <f t="shared" si="64"/>
        <v>1</v>
      </c>
      <c r="Y150" s="1327"/>
      <c r="Z150" s="543"/>
      <c r="AA150" s="1202">
        <v>69</v>
      </c>
    </row>
    <row r="151" spans="1:27" ht="24.95" customHeight="1" thickBot="1" x14ac:dyDescent="0.25">
      <c r="A151" s="1289"/>
      <c r="B151" s="1337"/>
      <c r="C151" s="1322"/>
      <c r="D151" s="1322"/>
      <c r="E151" s="1322"/>
      <c r="F151" s="1323"/>
      <c r="G151" s="359" t="s">
        <v>601</v>
      </c>
      <c r="H151" s="360"/>
      <c r="I151" s="360"/>
      <c r="J151" s="361"/>
      <c r="K151" s="439"/>
      <c r="L151" s="360"/>
      <c r="M151" s="361"/>
      <c r="N151" s="439"/>
      <c r="O151" s="360"/>
      <c r="P151" s="361"/>
      <c r="Q151" s="439"/>
      <c r="R151" s="360"/>
      <c r="S151" s="361"/>
      <c r="T151" s="407">
        <f t="shared" si="60"/>
        <v>0</v>
      </c>
      <c r="U151" s="408">
        <f t="shared" si="61"/>
        <v>0</v>
      </c>
      <c r="V151" s="405">
        <f t="shared" si="62"/>
        <v>0</v>
      </c>
      <c r="W151" s="405">
        <f t="shared" si="63"/>
        <v>0</v>
      </c>
      <c r="X151" s="406">
        <f t="shared" si="64"/>
        <v>0</v>
      </c>
      <c r="Y151" s="1327"/>
      <c r="Z151" s="543"/>
      <c r="AA151" s="1201"/>
    </row>
    <row r="152" spans="1:27" ht="24.95" customHeight="1" x14ac:dyDescent="0.2">
      <c r="A152" s="1289"/>
      <c r="B152" s="1337"/>
      <c r="C152" s="1320" t="s">
        <v>28</v>
      </c>
      <c r="D152" s="1320" t="s">
        <v>405</v>
      </c>
      <c r="E152" s="1320" t="s">
        <v>406</v>
      </c>
      <c r="F152" s="1321" t="s">
        <v>407</v>
      </c>
      <c r="G152" s="304" t="s">
        <v>600</v>
      </c>
      <c r="H152" s="232"/>
      <c r="I152" s="232"/>
      <c r="J152" s="246"/>
      <c r="K152" s="231"/>
      <c r="L152" s="232"/>
      <c r="M152" s="246"/>
      <c r="N152" s="231"/>
      <c r="O152" s="232"/>
      <c r="P152" s="232">
        <v>1</v>
      </c>
      <c r="Q152" s="231"/>
      <c r="R152" s="232"/>
      <c r="S152" s="246"/>
      <c r="T152" s="216">
        <f t="shared" si="60"/>
        <v>0</v>
      </c>
      <c r="U152" s="217">
        <f t="shared" si="61"/>
        <v>0</v>
      </c>
      <c r="V152" s="223">
        <f t="shared" si="62"/>
        <v>1</v>
      </c>
      <c r="W152" s="223">
        <f t="shared" si="63"/>
        <v>0</v>
      </c>
      <c r="X152" s="269">
        <f t="shared" si="64"/>
        <v>1</v>
      </c>
      <c r="Y152" s="1327"/>
      <c r="Z152" s="543"/>
      <c r="AA152" s="1202">
        <v>70</v>
      </c>
    </row>
    <row r="153" spans="1:27" ht="24.95" customHeight="1" thickBot="1" x14ac:dyDescent="0.25">
      <c r="A153" s="1289"/>
      <c r="B153" s="1337"/>
      <c r="C153" s="1322"/>
      <c r="D153" s="1322"/>
      <c r="E153" s="1322"/>
      <c r="F153" s="1323"/>
      <c r="G153" s="359" t="s">
        <v>601</v>
      </c>
      <c r="H153" s="360"/>
      <c r="I153" s="360"/>
      <c r="J153" s="361"/>
      <c r="K153" s="439"/>
      <c r="L153" s="360"/>
      <c r="M153" s="361"/>
      <c r="N153" s="439"/>
      <c r="O153" s="360"/>
      <c r="P153" s="361"/>
      <c r="Q153" s="439"/>
      <c r="R153" s="360"/>
      <c r="S153" s="361"/>
      <c r="T153" s="407">
        <f t="shared" si="60"/>
        <v>0</v>
      </c>
      <c r="U153" s="408">
        <f t="shared" si="61"/>
        <v>0</v>
      </c>
      <c r="V153" s="408">
        <f t="shared" si="62"/>
        <v>0</v>
      </c>
      <c r="W153" s="408">
        <f t="shared" si="63"/>
        <v>0</v>
      </c>
      <c r="X153" s="409">
        <f t="shared" si="64"/>
        <v>0</v>
      </c>
      <c r="Y153" s="1327"/>
      <c r="Z153" s="543"/>
      <c r="AA153" s="1201"/>
    </row>
    <row r="154" spans="1:27" ht="24.95" customHeight="1" x14ac:dyDescent="0.2">
      <c r="A154" s="1289"/>
      <c r="B154" s="1337"/>
      <c r="C154" s="1320" t="s">
        <v>29</v>
      </c>
      <c r="D154" s="1320" t="s">
        <v>101</v>
      </c>
      <c r="E154" s="1320" t="s">
        <v>464</v>
      </c>
      <c r="F154" s="1321" t="s">
        <v>102</v>
      </c>
      <c r="G154" s="304" t="s">
        <v>600</v>
      </c>
      <c r="H154" s="232"/>
      <c r="I154" s="232"/>
      <c r="J154" s="246"/>
      <c r="K154" s="231"/>
      <c r="L154" s="232"/>
      <c r="M154" s="246"/>
      <c r="N154" s="231"/>
      <c r="O154" s="232"/>
      <c r="P154" s="246"/>
      <c r="Q154" s="232">
        <v>1</v>
      </c>
      <c r="R154" s="232"/>
      <c r="S154" s="246"/>
      <c r="T154" s="216">
        <f t="shared" ref="T154:T169" si="65">SUM(H154:J154)</f>
        <v>0</v>
      </c>
      <c r="U154" s="217">
        <f t="shared" ref="U154:U169" si="66">SUM(K154:M154)</f>
        <v>0</v>
      </c>
      <c r="V154" s="223">
        <f t="shared" ref="V154:V169" si="67">SUM(N154:P154)</f>
        <v>0</v>
      </c>
      <c r="W154" s="223">
        <f t="shared" ref="W154:W169" si="68">SUM(Q154:S154)</f>
        <v>1</v>
      </c>
      <c r="X154" s="269">
        <f t="shared" ref="X154:X169" si="69">MAX(T154:W154)</f>
        <v>1</v>
      </c>
      <c r="Y154" s="1327"/>
      <c r="Z154" s="543"/>
      <c r="AA154" s="1202">
        <v>71</v>
      </c>
    </row>
    <row r="155" spans="1:27" ht="24.95" customHeight="1" thickBot="1" x14ac:dyDescent="0.25">
      <c r="A155" s="1289"/>
      <c r="B155" s="1337"/>
      <c r="C155" s="1322"/>
      <c r="D155" s="1322"/>
      <c r="E155" s="1322"/>
      <c r="F155" s="1323"/>
      <c r="G155" s="359" t="s">
        <v>601</v>
      </c>
      <c r="H155" s="360"/>
      <c r="I155" s="360"/>
      <c r="J155" s="361"/>
      <c r="K155" s="439"/>
      <c r="L155" s="360"/>
      <c r="M155" s="361"/>
      <c r="N155" s="439"/>
      <c r="O155" s="360"/>
      <c r="P155" s="361"/>
      <c r="Q155" s="439"/>
      <c r="R155" s="360"/>
      <c r="S155" s="361"/>
      <c r="T155" s="407">
        <f t="shared" si="65"/>
        <v>0</v>
      </c>
      <c r="U155" s="408">
        <f t="shared" si="66"/>
        <v>0</v>
      </c>
      <c r="V155" s="408">
        <f t="shared" si="67"/>
        <v>0</v>
      </c>
      <c r="W155" s="408">
        <f t="shared" si="68"/>
        <v>0</v>
      </c>
      <c r="X155" s="409">
        <f t="shared" si="69"/>
        <v>0</v>
      </c>
      <c r="Y155" s="1327"/>
      <c r="Z155" s="543"/>
      <c r="AA155" s="1201"/>
    </row>
    <row r="156" spans="1:27" ht="24.95" customHeight="1" x14ac:dyDescent="0.2">
      <c r="A156" s="1289"/>
      <c r="B156" s="1337"/>
      <c r="C156" s="1320" t="s">
        <v>30</v>
      </c>
      <c r="D156" s="1320" t="s">
        <v>103</v>
      </c>
      <c r="E156" s="1320" t="s">
        <v>104</v>
      </c>
      <c r="F156" s="1321" t="s">
        <v>105</v>
      </c>
      <c r="G156" s="304" t="s">
        <v>600</v>
      </c>
      <c r="H156" s="232"/>
      <c r="I156" s="232"/>
      <c r="J156" s="246"/>
      <c r="K156" s="231"/>
      <c r="L156" s="232"/>
      <c r="M156" s="246"/>
      <c r="N156" s="231"/>
      <c r="O156" s="232"/>
      <c r="P156" s="246"/>
      <c r="Q156" s="231"/>
      <c r="R156" s="232">
        <v>1</v>
      </c>
      <c r="S156" s="246"/>
      <c r="T156" s="216">
        <f t="shared" si="65"/>
        <v>0</v>
      </c>
      <c r="U156" s="217">
        <f t="shared" si="66"/>
        <v>0</v>
      </c>
      <c r="V156" s="223">
        <f t="shared" si="67"/>
        <v>0</v>
      </c>
      <c r="W156" s="223">
        <f t="shared" si="68"/>
        <v>1</v>
      </c>
      <c r="X156" s="269">
        <f t="shared" si="69"/>
        <v>1</v>
      </c>
      <c r="Y156" s="1327"/>
      <c r="Z156" s="543"/>
      <c r="AA156" s="1202">
        <v>72</v>
      </c>
    </row>
    <row r="157" spans="1:27" ht="24.95" customHeight="1" thickBot="1" x14ac:dyDescent="0.25">
      <c r="A157" s="1289"/>
      <c r="B157" s="1337"/>
      <c r="C157" s="1322"/>
      <c r="D157" s="1322"/>
      <c r="E157" s="1322"/>
      <c r="F157" s="1323"/>
      <c r="G157" s="359" t="s">
        <v>601</v>
      </c>
      <c r="H157" s="360"/>
      <c r="I157" s="360"/>
      <c r="J157" s="361"/>
      <c r="K157" s="439"/>
      <c r="L157" s="360"/>
      <c r="M157" s="361"/>
      <c r="N157" s="439"/>
      <c r="O157" s="360"/>
      <c r="P157" s="361"/>
      <c r="Q157" s="439"/>
      <c r="R157" s="360"/>
      <c r="S157" s="361"/>
      <c r="T157" s="407">
        <f t="shared" si="65"/>
        <v>0</v>
      </c>
      <c r="U157" s="408">
        <f t="shared" si="66"/>
        <v>0</v>
      </c>
      <c r="V157" s="408">
        <f t="shared" si="67"/>
        <v>0</v>
      </c>
      <c r="W157" s="408">
        <f t="shared" si="68"/>
        <v>0</v>
      </c>
      <c r="X157" s="409">
        <f t="shared" si="69"/>
        <v>0</v>
      </c>
      <c r="Y157" s="1327"/>
      <c r="Z157" s="543"/>
      <c r="AA157" s="1201"/>
    </row>
    <row r="158" spans="1:27" ht="24.95" customHeight="1" x14ac:dyDescent="0.2">
      <c r="A158" s="1289"/>
      <c r="B158" s="1337"/>
      <c r="C158" s="1320" t="s">
        <v>31</v>
      </c>
      <c r="D158" s="1320" t="s">
        <v>280</v>
      </c>
      <c r="E158" s="1320" t="s">
        <v>281</v>
      </c>
      <c r="F158" s="1321" t="s">
        <v>129</v>
      </c>
      <c r="G158" s="304" t="s">
        <v>600</v>
      </c>
      <c r="H158" s="232"/>
      <c r="I158" s="232"/>
      <c r="J158" s="246"/>
      <c r="K158" s="231"/>
      <c r="L158" s="232"/>
      <c r="M158" s="246"/>
      <c r="N158" s="231"/>
      <c r="O158" s="232">
        <v>0.5</v>
      </c>
      <c r="P158" s="246"/>
      <c r="Q158" s="231"/>
      <c r="R158" s="232"/>
      <c r="S158" s="232">
        <v>1</v>
      </c>
      <c r="T158" s="216">
        <f t="shared" si="65"/>
        <v>0</v>
      </c>
      <c r="U158" s="217">
        <f t="shared" si="66"/>
        <v>0</v>
      </c>
      <c r="V158" s="223">
        <f t="shared" si="67"/>
        <v>0.5</v>
      </c>
      <c r="W158" s="223">
        <f t="shared" si="68"/>
        <v>1</v>
      </c>
      <c r="X158" s="269">
        <f t="shared" si="69"/>
        <v>1</v>
      </c>
      <c r="Y158" s="1327"/>
      <c r="Z158" s="543"/>
      <c r="AA158" s="1202">
        <v>73</v>
      </c>
    </row>
    <row r="159" spans="1:27" ht="24.95" customHeight="1" thickBot="1" x14ac:dyDescent="0.25">
      <c r="A159" s="1289"/>
      <c r="B159" s="1337"/>
      <c r="C159" s="1322"/>
      <c r="D159" s="1322"/>
      <c r="E159" s="1322"/>
      <c r="F159" s="1323"/>
      <c r="G159" s="359" t="s">
        <v>601</v>
      </c>
      <c r="H159" s="360"/>
      <c r="I159" s="360"/>
      <c r="J159" s="361"/>
      <c r="K159" s="439"/>
      <c r="L159" s="360"/>
      <c r="M159" s="361"/>
      <c r="N159" s="439"/>
      <c r="O159" s="360"/>
      <c r="P159" s="361"/>
      <c r="Q159" s="439"/>
      <c r="R159" s="360"/>
      <c r="S159" s="361"/>
      <c r="T159" s="407">
        <f t="shared" si="65"/>
        <v>0</v>
      </c>
      <c r="U159" s="408">
        <f t="shared" si="66"/>
        <v>0</v>
      </c>
      <c r="V159" s="408">
        <f t="shared" si="67"/>
        <v>0</v>
      </c>
      <c r="W159" s="408">
        <f t="shared" si="68"/>
        <v>0</v>
      </c>
      <c r="X159" s="409">
        <f t="shared" si="69"/>
        <v>0</v>
      </c>
      <c r="Y159" s="1327"/>
      <c r="Z159" s="543"/>
      <c r="AA159" s="1201"/>
    </row>
    <row r="160" spans="1:27" ht="24.95" customHeight="1" x14ac:dyDescent="0.2">
      <c r="A160" s="1289"/>
      <c r="B160" s="1337"/>
      <c r="C160" s="1320" t="s">
        <v>32</v>
      </c>
      <c r="D160" s="1320" t="s">
        <v>106</v>
      </c>
      <c r="E160" s="1320" t="s">
        <v>107</v>
      </c>
      <c r="F160" s="1321" t="s">
        <v>122</v>
      </c>
      <c r="G160" s="304" t="s">
        <v>600</v>
      </c>
      <c r="H160" s="232"/>
      <c r="I160" s="232"/>
      <c r="J160" s="246"/>
      <c r="K160" s="231"/>
      <c r="L160" s="232"/>
      <c r="M160" s="246"/>
      <c r="N160" s="231"/>
      <c r="O160" s="232"/>
      <c r="P160" s="246">
        <v>1</v>
      </c>
      <c r="Q160" s="231"/>
      <c r="R160" s="232"/>
      <c r="S160" s="246"/>
      <c r="T160" s="216">
        <f t="shared" si="65"/>
        <v>0</v>
      </c>
      <c r="U160" s="217">
        <f t="shared" si="66"/>
        <v>0</v>
      </c>
      <c r="V160" s="223">
        <f t="shared" si="67"/>
        <v>1</v>
      </c>
      <c r="W160" s="223">
        <f t="shared" si="68"/>
        <v>0</v>
      </c>
      <c r="X160" s="269">
        <f t="shared" si="69"/>
        <v>1</v>
      </c>
      <c r="Y160" s="1327"/>
      <c r="Z160" s="543"/>
      <c r="AA160" s="1202">
        <v>74</v>
      </c>
    </row>
    <row r="161" spans="1:27" ht="24.95" customHeight="1" thickBot="1" x14ac:dyDescent="0.25">
      <c r="A161" s="1289"/>
      <c r="B161" s="1337"/>
      <c r="C161" s="1322"/>
      <c r="D161" s="1322"/>
      <c r="E161" s="1322"/>
      <c r="F161" s="1323"/>
      <c r="G161" s="359" t="s">
        <v>601</v>
      </c>
      <c r="H161" s="360"/>
      <c r="I161" s="360"/>
      <c r="J161" s="361"/>
      <c r="K161" s="439"/>
      <c r="L161" s="360"/>
      <c r="M161" s="361"/>
      <c r="N161" s="439"/>
      <c r="O161" s="360"/>
      <c r="P161" s="361"/>
      <c r="Q161" s="439"/>
      <c r="R161" s="360"/>
      <c r="S161" s="361"/>
      <c r="T161" s="407">
        <f t="shared" si="65"/>
        <v>0</v>
      </c>
      <c r="U161" s="408">
        <f t="shared" si="66"/>
        <v>0</v>
      </c>
      <c r="V161" s="408">
        <f t="shared" si="67"/>
        <v>0</v>
      </c>
      <c r="W161" s="408">
        <f t="shared" si="68"/>
        <v>0</v>
      </c>
      <c r="X161" s="409">
        <f t="shared" si="69"/>
        <v>0</v>
      </c>
      <c r="Y161" s="1328"/>
      <c r="Z161" s="544"/>
      <c r="AA161" s="1201"/>
    </row>
    <row r="162" spans="1:27" ht="24.95" customHeight="1" x14ac:dyDescent="0.2">
      <c r="A162" s="1289"/>
      <c r="B162" s="1337"/>
      <c r="C162" s="1320" t="s">
        <v>174</v>
      </c>
      <c r="D162" s="1320" t="s">
        <v>176</v>
      </c>
      <c r="E162" s="1320" t="s">
        <v>465</v>
      </c>
      <c r="F162" s="1321" t="s">
        <v>284</v>
      </c>
      <c r="G162" s="304" t="s">
        <v>600</v>
      </c>
      <c r="H162" s="232"/>
      <c r="I162" s="232"/>
      <c r="J162" s="246"/>
      <c r="K162" s="231"/>
      <c r="L162" s="232"/>
      <c r="M162" s="246"/>
      <c r="N162" s="231"/>
      <c r="O162" s="232"/>
      <c r="P162" s="246"/>
      <c r="Q162" s="231">
        <v>1</v>
      </c>
      <c r="R162" s="232"/>
      <c r="S162" s="246"/>
      <c r="T162" s="216">
        <f t="shared" si="65"/>
        <v>0</v>
      </c>
      <c r="U162" s="217">
        <f t="shared" si="66"/>
        <v>0</v>
      </c>
      <c r="V162" s="223">
        <f t="shared" si="67"/>
        <v>0</v>
      </c>
      <c r="W162" s="223">
        <f t="shared" si="68"/>
        <v>1</v>
      </c>
      <c r="X162" s="269">
        <f t="shared" si="69"/>
        <v>1</v>
      </c>
      <c r="Y162" s="1324" t="s">
        <v>288</v>
      </c>
      <c r="Z162" s="540" t="s">
        <v>564</v>
      </c>
      <c r="AA162" s="1202">
        <v>75</v>
      </c>
    </row>
    <row r="163" spans="1:27" ht="24.95" customHeight="1" thickBot="1" x14ac:dyDescent="0.25">
      <c r="A163" s="1289"/>
      <c r="B163" s="1337"/>
      <c r="C163" s="1322"/>
      <c r="D163" s="1322"/>
      <c r="E163" s="1322"/>
      <c r="F163" s="1323"/>
      <c r="G163" s="359" t="s">
        <v>601</v>
      </c>
      <c r="H163" s="360"/>
      <c r="I163" s="360"/>
      <c r="J163" s="361"/>
      <c r="K163" s="439"/>
      <c r="L163" s="360"/>
      <c r="M163" s="361"/>
      <c r="N163" s="439"/>
      <c r="O163" s="360"/>
      <c r="P163" s="361"/>
      <c r="Q163" s="439"/>
      <c r="R163" s="360"/>
      <c r="S163" s="361"/>
      <c r="T163" s="407">
        <f t="shared" si="65"/>
        <v>0</v>
      </c>
      <c r="U163" s="408">
        <f t="shared" si="66"/>
        <v>0</v>
      </c>
      <c r="V163" s="408">
        <f t="shared" si="67"/>
        <v>0</v>
      </c>
      <c r="W163" s="408">
        <f t="shared" si="68"/>
        <v>0</v>
      </c>
      <c r="X163" s="409">
        <f t="shared" si="69"/>
        <v>0</v>
      </c>
      <c r="Y163" s="1325"/>
      <c r="Z163" s="541"/>
      <c r="AA163" s="1201"/>
    </row>
    <row r="164" spans="1:27" ht="24.95" customHeight="1" x14ac:dyDescent="0.2">
      <c r="A164" s="1289"/>
      <c r="B164" s="1337"/>
      <c r="C164" s="1320" t="s">
        <v>5</v>
      </c>
      <c r="D164" s="1320" t="s">
        <v>119</v>
      </c>
      <c r="E164" s="1320" t="s">
        <v>120</v>
      </c>
      <c r="F164" s="1321" t="s">
        <v>286</v>
      </c>
      <c r="G164" s="304" t="s">
        <v>600</v>
      </c>
      <c r="H164" s="232"/>
      <c r="I164" s="232"/>
      <c r="J164" s="246"/>
      <c r="K164" s="231"/>
      <c r="L164" s="232"/>
      <c r="M164" s="246"/>
      <c r="N164" s="231"/>
      <c r="O164" s="232"/>
      <c r="P164" s="246"/>
      <c r="Q164" s="231"/>
      <c r="R164" s="232">
        <v>1</v>
      </c>
      <c r="S164" s="246"/>
      <c r="T164" s="216">
        <f t="shared" si="65"/>
        <v>0</v>
      </c>
      <c r="U164" s="217">
        <f t="shared" si="66"/>
        <v>0</v>
      </c>
      <c r="V164" s="223">
        <f t="shared" si="67"/>
        <v>0</v>
      </c>
      <c r="W164" s="223">
        <f t="shared" si="68"/>
        <v>1</v>
      </c>
      <c r="X164" s="269">
        <f t="shared" si="69"/>
        <v>1</v>
      </c>
      <c r="Y164" s="1324" t="s">
        <v>827</v>
      </c>
      <c r="Z164" s="540" t="s">
        <v>558</v>
      </c>
      <c r="AA164" s="1202">
        <v>76</v>
      </c>
    </row>
    <row r="165" spans="1:27" ht="24.95" customHeight="1" thickBot="1" x14ac:dyDescent="0.25">
      <c r="A165" s="1289"/>
      <c r="B165" s="1337"/>
      <c r="C165" s="1322"/>
      <c r="D165" s="1322"/>
      <c r="E165" s="1322"/>
      <c r="F165" s="1323"/>
      <c r="G165" s="359" t="s">
        <v>601</v>
      </c>
      <c r="H165" s="360"/>
      <c r="I165" s="360"/>
      <c r="J165" s="361"/>
      <c r="K165" s="439"/>
      <c r="L165" s="360"/>
      <c r="M165" s="361"/>
      <c r="N165" s="439"/>
      <c r="O165" s="360"/>
      <c r="P165" s="361"/>
      <c r="Q165" s="439"/>
      <c r="R165" s="360"/>
      <c r="S165" s="361"/>
      <c r="T165" s="407">
        <f t="shared" si="65"/>
        <v>0</v>
      </c>
      <c r="U165" s="408">
        <f t="shared" si="66"/>
        <v>0</v>
      </c>
      <c r="V165" s="408">
        <f t="shared" si="67"/>
        <v>0</v>
      </c>
      <c r="W165" s="408">
        <f t="shared" si="68"/>
        <v>0</v>
      </c>
      <c r="X165" s="409">
        <f t="shared" si="69"/>
        <v>0</v>
      </c>
      <c r="Y165" s="1325"/>
      <c r="Z165" s="541"/>
      <c r="AA165" s="1201"/>
    </row>
    <row r="166" spans="1:27" ht="24.95" customHeight="1" x14ac:dyDescent="0.2">
      <c r="A166" s="1289"/>
      <c r="B166" s="1337"/>
      <c r="C166" s="1320" t="s">
        <v>408</v>
      </c>
      <c r="D166" s="1320" t="s">
        <v>467</v>
      </c>
      <c r="E166" s="1320" t="s">
        <v>92</v>
      </c>
      <c r="F166" s="1321" t="s">
        <v>466</v>
      </c>
      <c r="G166" s="304" t="s">
        <v>600</v>
      </c>
      <c r="H166" s="232"/>
      <c r="I166" s="232"/>
      <c r="J166" s="246"/>
      <c r="K166" s="231"/>
      <c r="L166" s="232"/>
      <c r="M166" s="246"/>
      <c r="N166" s="231"/>
      <c r="O166" s="232"/>
      <c r="P166" s="246"/>
      <c r="Q166" s="231"/>
      <c r="R166" s="232"/>
      <c r="S166" s="246">
        <v>1</v>
      </c>
      <c r="T166" s="216">
        <f t="shared" si="65"/>
        <v>0</v>
      </c>
      <c r="U166" s="217">
        <f t="shared" si="66"/>
        <v>0</v>
      </c>
      <c r="V166" s="223">
        <f t="shared" si="67"/>
        <v>0</v>
      </c>
      <c r="W166" s="223">
        <f t="shared" si="68"/>
        <v>1</v>
      </c>
      <c r="X166" s="269">
        <f t="shared" si="69"/>
        <v>1</v>
      </c>
      <c r="Y166" s="1324" t="str">
        <f>+Y162</f>
        <v>OFICINA DE REGISTRO AERONÁUTICO. 
SECRETARIA DE SEGURIDAD OPERACIONAL Y DE LA AVIACIÓN CIVIL</v>
      </c>
      <c r="Z166" s="540" t="str">
        <f>+Z162</f>
        <v>MARTHA PATRICIA BARRERA</v>
      </c>
      <c r="AA166" s="1202">
        <v>77</v>
      </c>
    </row>
    <row r="167" spans="1:27" ht="24.95" customHeight="1" thickBot="1" x14ac:dyDescent="0.25">
      <c r="A167" s="1289"/>
      <c r="B167" s="1337"/>
      <c r="C167" s="1322"/>
      <c r="D167" s="1322"/>
      <c r="E167" s="1322"/>
      <c r="F167" s="1323"/>
      <c r="G167" s="359" t="s">
        <v>601</v>
      </c>
      <c r="H167" s="360"/>
      <c r="I167" s="360"/>
      <c r="J167" s="361"/>
      <c r="K167" s="439"/>
      <c r="L167" s="360"/>
      <c r="M167" s="361"/>
      <c r="N167" s="439"/>
      <c r="O167" s="360"/>
      <c r="P167" s="361"/>
      <c r="Q167" s="439"/>
      <c r="R167" s="360"/>
      <c r="S167" s="361"/>
      <c r="T167" s="407">
        <f t="shared" si="65"/>
        <v>0</v>
      </c>
      <c r="U167" s="408">
        <f t="shared" si="66"/>
        <v>0</v>
      </c>
      <c r="V167" s="408">
        <f t="shared" si="67"/>
        <v>0</v>
      </c>
      <c r="W167" s="408">
        <f t="shared" si="68"/>
        <v>0</v>
      </c>
      <c r="X167" s="409">
        <f t="shared" si="69"/>
        <v>0</v>
      </c>
      <c r="Y167" s="1325"/>
      <c r="Z167" s="541"/>
      <c r="AA167" s="1201"/>
    </row>
    <row r="168" spans="1:27" ht="24.95" customHeight="1" x14ac:dyDescent="0.2">
      <c r="A168" s="1289"/>
      <c r="B168" s="1337"/>
      <c r="C168" s="1320" t="s">
        <v>292</v>
      </c>
      <c r="D168" s="1320" t="s">
        <v>874</v>
      </c>
      <c r="E168" s="1320" t="s">
        <v>289</v>
      </c>
      <c r="F168" s="1321" t="s">
        <v>290</v>
      </c>
      <c r="G168" s="304" t="s">
        <v>600</v>
      </c>
      <c r="H168" s="232"/>
      <c r="I168" s="232"/>
      <c r="J168" s="246"/>
      <c r="K168" s="231"/>
      <c r="L168" s="232"/>
      <c r="M168" s="246"/>
      <c r="N168" s="231">
        <v>1</v>
      </c>
      <c r="O168" s="232"/>
      <c r="P168" s="246"/>
      <c r="Q168" s="231"/>
      <c r="R168" s="232"/>
      <c r="S168" s="246"/>
      <c r="T168" s="216">
        <f t="shared" si="65"/>
        <v>0</v>
      </c>
      <c r="U168" s="217">
        <f t="shared" si="66"/>
        <v>0</v>
      </c>
      <c r="V168" s="223">
        <f t="shared" si="67"/>
        <v>1</v>
      </c>
      <c r="W168" s="223">
        <f t="shared" si="68"/>
        <v>0</v>
      </c>
      <c r="X168" s="269">
        <f t="shared" si="69"/>
        <v>1</v>
      </c>
      <c r="Y168" s="1339" t="s">
        <v>846</v>
      </c>
      <c r="Z168" s="537" t="s">
        <v>575</v>
      </c>
      <c r="AA168" s="1202">
        <v>78</v>
      </c>
    </row>
    <row r="169" spans="1:27" ht="24.95" customHeight="1" thickBot="1" x14ac:dyDescent="0.25">
      <c r="A169" s="1289"/>
      <c r="B169" s="1337"/>
      <c r="C169" s="1322"/>
      <c r="D169" s="1322"/>
      <c r="E169" s="1322"/>
      <c r="F169" s="1323"/>
      <c r="G169" s="359" t="s">
        <v>601</v>
      </c>
      <c r="H169" s="360"/>
      <c r="I169" s="360"/>
      <c r="J169" s="361"/>
      <c r="K169" s="439"/>
      <c r="L169" s="360"/>
      <c r="M169" s="361"/>
      <c r="N169" s="439"/>
      <c r="O169" s="360"/>
      <c r="P169" s="361"/>
      <c r="Q169" s="439"/>
      <c r="R169" s="360"/>
      <c r="S169" s="361"/>
      <c r="T169" s="407">
        <f t="shared" si="65"/>
        <v>0</v>
      </c>
      <c r="U169" s="408">
        <f t="shared" si="66"/>
        <v>0</v>
      </c>
      <c r="V169" s="408">
        <f t="shared" si="67"/>
        <v>0</v>
      </c>
      <c r="W169" s="408">
        <f t="shared" si="68"/>
        <v>0</v>
      </c>
      <c r="X169" s="409">
        <f t="shared" si="69"/>
        <v>0</v>
      </c>
      <c r="Y169" s="1340"/>
      <c r="Z169" s="538"/>
      <c r="AA169" s="1201"/>
    </row>
    <row r="170" spans="1:27" ht="24.95" customHeight="1" x14ac:dyDescent="0.2">
      <c r="A170" s="1289"/>
      <c r="B170" s="1337"/>
      <c r="C170" s="1320" t="s">
        <v>293</v>
      </c>
      <c r="D170" s="1320" t="s">
        <v>875</v>
      </c>
      <c r="E170" s="1320" t="s">
        <v>291</v>
      </c>
      <c r="F170" s="1321" t="s">
        <v>200</v>
      </c>
      <c r="G170" s="304" t="s">
        <v>600</v>
      </c>
      <c r="H170" s="232"/>
      <c r="I170" s="232"/>
      <c r="J170" s="246"/>
      <c r="K170" s="231"/>
      <c r="L170" s="232"/>
      <c r="M170" s="246"/>
      <c r="N170" s="231"/>
      <c r="O170" s="232">
        <v>1</v>
      </c>
      <c r="P170" s="246"/>
      <c r="Q170" s="231"/>
      <c r="R170" s="232"/>
      <c r="S170" s="246"/>
      <c r="T170" s="216">
        <f t="shared" ref="T170:T179" si="70">SUM(H170:J170)</f>
        <v>0</v>
      </c>
      <c r="U170" s="217">
        <f t="shared" ref="U170:U179" si="71">SUM(K170:M170)</f>
        <v>0</v>
      </c>
      <c r="V170" s="223">
        <f t="shared" ref="V170:V179" si="72">SUM(N170:P170)</f>
        <v>1</v>
      </c>
      <c r="W170" s="223">
        <f t="shared" ref="W170:W179" si="73">SUM(Q170:S170)</f>
        <v>0</v>
      </c>
      <c r="X170" s="269">
        <f t="shared" ref="X170:X179" si="74">MAX(T170:W170)</f>
        <v>1</v>
      </c>
      <c r="Y170" s="1340"/>
      <c r="Z170" s="538"/>
      <c r="AA170" s="1202">
        <v>79</v>
      </c>
    </row>
    <row r="171" spans="1:27" ht="24.95" customHeight="1" thickBot="1" x14ac:dyDescent="0.25">
      <c r="A171" s="1289"/>
      <c r="B171" s="1337"/>
      <c r="C171" s="1322"/>
      <c r="D171" s="1322"/>
      <c r="E171" s="1322"/>
      <c r="F171" s="1323"/>
      <c r="G171" s="359" t="s">
        <v>601</v>
      </c>
      <c r="H171" s="360"/>
      <c r="I171" s="360"/>
      <c r="J171" s="361"/>
      <c r="K171" s="439"/>
      <c r="L171" s="360"/>
      <c r="M171" s="361"/>
      <c r="N171" s="439"/>
      <c r="O171" s="360"/>
      <c r="P171" s="361"/>
      <c r="Q171" s="439"/>
      <c r="R171" s="360"/>
      <c r="S171" s="361"/>
      <c r="T171" s="407">
        <f t="shared" si="70"/>
        <v>0</v>
      </c>
      <c r="U171" s="408">
        <f t="shared" si="71"/>
        <v>0</v>
      </c>
      <c r="V171" s="408">
        <f t="shared" si="72"/>
        <v>0</v>
      </c>
      <c r="W171" s="408">
        <f t="shared" si="73"/>
        <v>0</v>
      </c>
      <c r="X171" s="409">
        <f t="shared" si="74"/>
        <v>0</v>
      </c>
      <c r="Y171" s="1340"/>
      <c r="Z171" s="538"/>
      <c r="AA171" s="1201"/>
    </row>
    <row r="172" spans="1:27" ht="24.95" customHeight="1" x14ac:dyDescent="0.2">
      <c r="A172" s="1289"/>
      <c r="B172" s="1337"/>
      <c r="C172" s="1320" t="s">
        <v>294</v>
      </c>
      <c r="D172" s="1320" t="s">
        <v>527</v>
      </c>
      <c r="E172" s="1320" t="s">
        <v>469</v>
      </c>
      <c r="F172" s="1321" t="s">
        <v>295</v>
      </c>
      <c r="G172" s="304" t="s">
        <v>600</v>
      </c>
      <c r="H172" s="232"/>
      <c r="I172" s="232"/>
      <c r="J172" s="246"/>
      <c r="K172" s="231"/>
      <c r="L172" s="232"/>
      <c r="M172" s="246"/>
      <c r="N172" s="231"/>
      <c r="O172" s="232"/>
      <c r="P172" s="246">
        <v>1</v>
      </c>
      <c r="Q172" s="231"/>
      <c r="R172" s="232"/>
      <c r="S172" s="246"/>
      <c r="T172" s="216">
        <f t="shared" si="70"/>
        <v>0</v>
      </c>
      <c r="U172" s="217">
        <f t="shared" si="71"/>
        <v>0</v>
      </c>
      <c r="V172" s="223">
        <f t="shared" si="72"/>
        <v>1</v>
      </c>
      <c r="W172" s="223">
        <f t="shared" si="73"/>
        <v>0</v>
      </c>
      <c r="X172" s="269">
        <f t="shared" si="74"/>
        <v>1</v>
      </c>
      <c r="Y172" s="1340"/>
      <c r="Z172" s="538"/>
      <c r="AA172" s="1202">
        <v>80</v>
      </c>
    </row>
    <row r="173" spans="1:27" ht="24.95" customHeight="1" thickBot="1" x14ac:dyDescent="0.25">
      <c r="A173" s="1289"/>
      <c r="B173" s="1337"/>
      <c r="C173" s="1322"/>
      <c r="D173" s="1322"/>
      <c r="E173" s="1322"/>
      <c r="F173" s="1323"/>
      <c r="G173" s="359" t="s">
        <v>601</v>
      </c>
      <c r="H173" s="360"/>
      <c r="I173" s="360"/>
      <c r="J173" s="361"/>
      <c r="K173" s="439"/>
      <c r="L173" s="360"/>
      <c r="M173" s="361"/>
      <c r="N173" s="439"/>
      <c r="O173" s="360"/>
      <c r="P173" s="361"/>
      <c r="Q173" s="439"/>
      <c r="R173" s="360"/>
      <c r="S173" s="361"/>
      <c r="T173" s="407">
        <f t="shared" si="70"/>
        <v>0</v>
      </c>
      <c r="U173" s="408">
        <f t="shared" si="71"/>
        <v>0</v>
      </c>
      <c r="V173" s="408">
        <f t="shared" si="72"/>
        <v>0</v>
      </c>
      <c r="W173" s="408">
        <f t="shared" si="73"/>
        <v>0</v>
      </c>
      <c r="X173" s="409">
        <f t="shared" si="74"/>
        <v>0</v>
      </c>
      <c r="Y173" s="1340"/>
      <c r="Z173" s="538"/>
      <c r="AA173" s="1201"/>
    </row>
    <row r="174" spans="1:27" ht="24.95" customHeight="1" x14ac:dyDescent="0.2">
      <c r="A174" s="1289"/>
      <c r="B174" s="1337"/>
      <c r="C174" s="1320" t="s">
        <v>296</v>
      </c>
      <c r="D174" s="1320" t="s">
        <v>528</v>
      </c>
      <c r="E174" s="1320" t="s">
        <v>529</v>
      </c>
      <c r="F174" s="1321" t="s">
        <v>471</v>
      </c>
      <c r="G174" s="304" t="s">
        <v>600</v>
      </c>
      <c r="H174" s="232"/>
      <c r="I174" s="232"/>
      <c r="J174" s="246"/>
      <c r="K174" s="231"/>
      <c r="L174" s="232"/>
      <c r="M174" s="246"/>
      <c r="N174" s="231"/>
      <c r="O174" s="232"/>
      <c r="P174" s="246"/>
      <c r="Q174" s="231">
        <v>1</v>
      </c>
      <c r="R174" s="232"/>
      <c r="S174" s="246"/>
      <c r="T174" s="216">
        <f t="shared" si="70"/>
        <v>0</v>
      </c>
      <c r="U174" s="217">
        <f t="shared" si="71"/>
        <v>0</v>
      </c>
      <c r="V174" s="223">
        <f t="shared" si="72"/>
        <v>0</v>
      </c>
      <c r="W174" s="223">
        <f t="shared" si="73"/>
        <v>1</v>
      </c>
      <c r="X174" s="269">
        <f t="shared" si="74"/>
        <v>1</v>
      </c>
      <c r="Y174" s="1340"/>
      <c r="Z174" s="538"/>
      <c r="AA174" s="1202">
        <v>81</v>
      </c>
    </row>
    <row r="175" spans="1:27" ht="24.95" customHeight="1" thickBot="1" x14ac:dyDescent="0.25">
      <c r="A175" s="1289"/>
      <c r="B175" s="1337"/>
      <c r="C175" s="1322"/>
      <c r="D175" s="1322"/>
      <c r="E175" s="1322"/>
      <c r="F175" s="1323"/>
      <c r="G175" s="359" t="s">
        <v>601</v>
      </c>
      <c r="H175" s="360"/>
      <c r="I175" s="360"/>
      <c r="J175" s="361"/>
      <c r="K175" s="439"/>
      <c r="L175" s="360"/>
      <c r="M175" s="361"/>
      <c r="N175" s="439"/>
      <c r="O175" s="360"/>
      <c r="P175" s="361"/>
      <c r="Q175" s="439"/>
      <c r="R175" s="360"/>
      <c r="S175" s="361"/>
      <c r="T175" s="407">
        <f t="shared" si="70"/>
        <v>0</v>
      </c>
      <c r="U175" s="408">
        <f t="shared" si="71"/>
        <v>0</v>
      </c>
      <c r="V175" s="408">
        <f t="shared" si="72"/>
        <v>0</v>
      </c>
      <c r="W175" s="408">
        <f t="shared" si="73"/>
        <v>0</v>
      </c>
      <c r="X175" s="409">
        <f t="shared" si="74"/>
        <v>0</v>
      </c>
      <c r="Y175" s="1340"/>
      <c r="Z175" s="538"/>
      <c r="AA175" s="1201"/>
    </row>
    <row r="176" spans="1:27" ht="24.95" customHeight="1" x14ac:dyDescent="0.2">
      <c r="A176" s="1289"/>
      <c r="B176" s="1337"/>
      <c r="C176" s="1320" t="s">
        <v>297</v>
      </c>
      <c r="D176" s="1320" t="s">
        <v>178</v>
      </c>
      <c r="E176" s="1320" t="s">
        <v>179</v>
      </c>
      <c r="F176" s="1321" t="s">
        <v>180</v>
      </c>
      <c r="G176" s="304" t="s">
        <v>600</v>
      </c>
      <c r="H176" s="232"/>
      <c r="I176" s="232"/>
      <c r="J176" s="246"/>
      <c r="K176" s="231"/>
      <c r="L176" s="232"/>
      <c r="M176" s="246"/>
      <c r="N176" s="231"/>
      <c r="O176" s="232"/>
      <c r="P176" s="246"/>
      <c r="Q176" s="231"/>
      <c r="R176" s="232">
        <v>1</v>
      </c>
      <c r="S176" s="246"/>
      <c r="T176" s="216">
        <f t="shared" si="70"/>
        <v>0</v>
      </c>
      <c r="U176" s="217">
        <f t="shared" si="71"/>
        <v>0</v>
      </c>
      <c r="V176" s="223">
        <f t="shared" si="72"/>
        <v>0</v>
      </c>
      <c r="W176" s="223">
        <f t="shared" si="73"/>
        <v>1</v>
      </c>
      <c r="X176" s="269">
        <f t="shared" si="74"/>
        <v>1</v>
      </c>
      <c r="Y176" s="1340"/>
      <c r="Z176" s="538"/>
      <c r="AA176" s="1202">
        <v>82</v>
      </c>
    </row>
    <row r="177" spans="1:27" ht="24.95" customHeight="1" thickBot="1" x14ac:dyDescent="0.25">
      <c r="A177" s="1289"/>
      <c r="B177" s="1337"/>
      <c r="C177" s="1322"/>
      <c r="D177" s="1322"/>
      <c r="E177" s="1322"/>
      <c r="F177" s="1323"/>
      <c r="G177" s="359" t="s">
        <v>601</v>
      </c>
      <c r="H177" s="360"/>
      <c r="I177" s="360"/>
      <c r="J177" s="361"/>
      <c r="K177" s="439"/>
      <c r="L177" s="360"/>
      <c r="M177" s="361"/>
      <c r="N177" s="439"/>
      <c r="O177" s="360"/>
      <c r="P177" s="361"/>
      <c r="Q177" s="439"/>
      <c r="R177" s="360"/>
      <c r="S177" s="361"/>
      <c r="T177" s="407">
        <f t="shared" si="70"/>
        <v>0</v>
      </c>
      <c r="U177" s="408">
        <f t="shared" si="71"/>
        <v>0</v>
      </c>
      <c r="V177" s="408">
        <f t="shared" si="72"/>
        <v>0</v>
      </c>
      <c r="W177" s="408">
        <f t="shared" si="73"/>
        <v>0</v>
      </c>
      <c r="X177" s="409">
        <f t="shared" si="74"/>
        <v>0</v>
      </c>
      <c r="Y177" s="1341"/>
      <c r="Z177" s="539"/>
      <c r="AA177" s="1201"/>
    </row>
    <row r="178" spans="1:27" ht="24.95" customHeight="1" x14ac:dyDescent="0.2">
      <c r="A178" s="1289"/>
      <c r="B178" s="1337"/>
      <c r="C178" s="1320" t="s">
        <v>76</v>
      </c>
      <c r="D178" s="1320" t="s">
        <v>111</v>
      </c>
      <c r="E178" s="1320" t="s">
        <v>88</v>
      </c>
      <c r="F178" s="1321" t="s">
        <v>472</v>
      </c>
      <c r="G178" s="362" t="s">
        <v>600</v>
      </c>
      <c r="H178" s="234"/>
      <c r="I178" s="234"/>
      <c r="J178" s="247"/>
      <c r="K178" s="233"/>
      <c r="L178" s="234"/>
      <c r="M178" s="247"/>
      <c r="N178" s="233"/>
      <c r="O178" s="234"/>
      <c r="P178" s="247"/>
      <c r="Q178" s="233"/>
      <c r="R178" s="234"/>
      <c r="S178" s="247">
        <v>1</v>
      </c>
      <c r="T178" s="216">
        <f t="shared" si="70"/>
        <v>0</v>
      </c>
      <c r="U178" s="217">
        <f t="shared" si="71"/>
        <v>0</v>
      </c>
      <c r="V178" s="223">
        <f t="shared" si="72"/>
        <v>0</v>
      </c>
      <c r="W178" s="223">
        <f t="shared" si="73"/>
        <v>1</v>
      </c>
      <c r="X178" s="269">
        <f t="shared" si="74"/>
        <v>1</v>
      </c>
      <c r="Y178" s="1339" t="s">
        <v>36</v>
      </c>
      <c r="Z178" s="534" t="s">
        <v>555</v>
      </c>
      <c r="AA178" s="1202">
        <v>83</v>
      </c>
    </row>
    <row r="179" spans="1:27" ht="24.95" customHeight="1" thickBot="1" x14ac:dyDescent="0.25">
      <c r="A179" s="1289"/>
      <c r="B179" s="1337"/>
      <c r="C179" s="1322"/>
      <c r="D179" s="1322"/>
      <c r="E179" s="1322"/>
      <c r="F179" s="1323"/>
      <c r="G179" s="359" t="s">
        <v>601</v>
      </c>
      <c r="H179" s="360"/>
      <c r="I179" s="360"/>
      <c r="J179" s="361"/>
      <c r="K179" s="439"/>
      <c r="L179" s="360"/>
      <c r="M179" s="361"/>
      <c r="N179" s="439"/>
      <c r="O179" s="360"/>
      <c r="P179" s="361"/>
      <c r="Q179" s="439"/>
      <c r="R179" s="360"/>
      <c r="S179" s="361"/>
      <c r="T179" s="407">
        <f t="shared" si="70"/>
        <v>0</v>
      </c>
      <c r="U179" s="408">
        <f t="shared" si="71"/>
        <v>0</v>
      </c>
      <c r="V179" s="408">
        <f t="shared" si="72"/>
        <v>0</v>
      </c>
      <c r="W179" s="408">
        <f t="shared" si="73"/>
        <v>0</v>
      </c>
      <c r="X179" s="409">
        <f t="shared" si="74"/>
        <v>0</v>
      </c>
      <c r="Y179" s="1340"/>
      <c r="Z179" s="535"/>
      <c r="AA179" s="1201"/>
    </row>
    <row r="180" spans="1:27" ht="24.95" customHeight="1" x14ac:dyDescent="0.2">
      <c r="A180" s="1289"/>
      <c r="B180" s="1337"/>
      <c r="C180" s="1320" t="s">
        <v>77</v>
      </c>
      <c r="D180" s="1320" t="s">
        <v>78</v>
      </c>
      <c r="E180" s="1320" t="s">
        <v>89</v>
      </c>
      <c r="F180" s="1321" t="s">
        <v>473</v>
      </c>
      <c r="G180" s="304" t="s">
        <v>600</v>
      </c>
      <c r="H180" s="232"/>
      <c r="I180" s="232"/>
      <c r="J180" s="246"/>
      <c r="K180" s="231"/>
      <c r="L180" s="232"/>
      <c r="M180" s="246"/>
      <c r="N180" s="231"/>
      <c r="O180" s="232"/>
      <c r="P180" s="246">
        <v>1</v>
      </c>
      <c r="Q180" s="231"/>
      <c r="R180" s="232"/>
      <c r="S180" s="246"/>
      <c r="T180" s="216">
        <f t="shared" ref="T180:T189" si="75">SUM(H180:J180)</f>
        <v>0</v>
      </c>
      <c r="U180" s="217">
        <f t="shared" ref="U180:U189" si="76">SUM(K180:M180)</f>
        <v>0</v>
      </c>
      <c r="V180" s="223">
        <f t="shared" ref="V180:V189" si="77">SUM(N180:P180)</f>
        <v>1</v>
      </c>
      <c r="W180" s="223">
        <f t="shared" ref="W180:W189" si="78">SUM(Q180:S180)</f>
        <v>0</v>
      </c>
      <c r="X180" s="269">
        <f t="shared" ref="X180:X189" si="79">MAX(T180:W180)</f>
        <v>1</v>
      </c>
      <c r="Y180" s="1340"/>
      <c r="Z180" s="535"/>
      <c r="AA180" s="1202">
        <v>84</v>
      </c>
    </row>
    <row r="181" spans="1:27" ht="24.95" customHeight="1" thickBot="1" x14ac:dyDescent="0.25">
      <c r="A181" s="1289"/>
      <c r="B181" s="1337"/>
      <c r="C181" s="1322"/>
      <c r="D181" s="1322"/>
      <c r="E181" s="1322"/>
      <c r="F181" s="1323"/>
      <c r="G181" s="359" t="s">
        <v>601</v>
      </c>
      <c r="H181" s="360"/>
      <c r="I181" s="360"/>
      <c r="J181" s="361"/>
      <c r="K181" s="439"/>
      <c r="L181" s="360"/>
      <c r="M181" s="361"/>
      <c r="N181" s="439"/>
      <c r="O181" s="360"/>
      <c r="P181" s="361"/>
      <c r="Q181" s="439"/>
      <c r="R181" s="360"/>
      <c r="S181" s="361"/>
      <c r="T181" s="407">
        <f t="shared" si="75"/>
        <v>0</v>
      </c>
      <c r="U181" s="408">
        <f t="shared" si="76"/>
        <v>0</v>
      </c>
      <c r="V181" s="408">
        <f t="shared" si="77"/>
        <v>0</v>
      </c>
      <c r="W181" s="408">
        <f t="shared" si="78"/>
        <v>0</v>
      </c>
      <c r="X181" s="409">
        <f t="shared" si="79"/>
        <v>0</v>
      </c>
      <c r="Y181" s="1340"/>
      <c r="Z181" s="535"/>
      <c r="AA181" s="1201"/>
    </row>
    <row r="182" spans="1:27" ht="24.95" customHeight="1" x14ac:dyDescent="0.2">
      <c r="A182" s="1289"/>
      <c r="B182" s="1337"/>
      <c r="C182" s="1320" t="s">
        <v>79</v>
      </c>
      <c r="D182" s="1320" t="s">
        <v>80</v>
      </c>
      <c r="E182" s="1320" t="s">
        <v>90</v>
      </c>
      <c r="F182" s="1321" t="s">
        <v>91</v>
      </c>
      <c r="G182" s="304" t="s">
        <v>600</v>
      </c>
      <c r="H182" s="232"/>
      <c r="I182" s="232"/>
      <c r="J182" s="246"/>
      <c r="K182" s="231"/>
      <c r="L182" s="232"/>
      <c r="M182" s="246"/>
      <c r="N182" s="231"/>
      <c r="O182" s="232"/>
      <c r="P182" s="246"/>
      <c r="Q182" s="231">
        <v>1</v>
      </c>
      <c r="R182" s="232"/>
      <c r="S182" s="246"/>
      <c r="T182" s="216">
        <f t="shared" si="75"/>
        <v>0</v>
      </c>
      <c r="U182" s="217">
        <f t="shared" si="76"/>
        <v>0</v>
      </c>
      <c r="V182" s="223">
        <f t="shared" si="77"/>
        <v>0</v>
      </c>
      <c r="W182" s="223">
        <f t="shared" si="78"/>
        <v>1</v>
      </c>
      <c r="X182" s="269">
        <f t="shared" si="79"/>
        <v>1</v>
      </c>
      <c r="Y182" s="1340"/>
      <c r="Z182" s="535"/>
      <c r="AA182" s="1202">
        <v>85</v>
      </c>
    </row>
    <row r="183" spans="1:27" ht="24.95" customHeight="1" thickBot="1" x14ac:dyDescent="0.25">
      <c r="A183" s="1290"/>
      <c r="B183" s="1338"/>
      <c r="C183" s="1322"/>
      <c r="D183" s="1322"/>
      <c r="E183" s="1322"/>
      <c r="F183" s="1323"/>
      <c r="G183" s="359" t="s">
        <v>601</v>
      </c>
      <c r="H183" s="360"/>
      <c r="I183" s="360"/>
      <c r="J183" s="361"/>
      <c r="K183" s="439"/>
      <c r="L183" s="360"/>
      <c r="M183" s="361"/>
      <c r="N183" s="439"/>
      <c r="O183" s="360"/>
      <c r="P183" s="361"/>
      <c r="Q183" s="439"/>
      <c r="R183" s="360"/>
      <c r="S183" s="361"/>
      <c r="T183" s="407">
        <f t="shared" si="75"/>
        <v>0</v>
      </c>
      <c r="U183" s="408">
        <f t="shared" si="76"/>
        <v>0</v>
      </c>
      <c r="V183" s="408">
        <f t="shared" si="77"/>
        <v>0</v>
      </c>
      <c r="W183" s="408">
        <f t="shared" si="78"/>
        <v>0</v>
      </c>
      <c r="X183" s="409">
        <f t="shared" si="79"/>
        <v>0</v>
      </c>
      <c r="Y183" s="1341"/>
      <c r="Z183" s="536"/>
      <c r="AA183" s="1201"/>
    </row>
    <row r="184" spans="1:27" ht="24.95" customHeight="1" x14ac:dyDescent="0.2">
      <c r="A184" s="1088" t="s">
        <v>318</v>
      </c>
      <c r="B184" s="1333" t="s">
        <v>876</v>
      </c>
      <c r="C184" s="1181" t="s">
        <v>320</v>
      </c>
      <c r="D184" s="1181" t="s">
        <v>321</v>
      </c>
      <c r="E184" s="1181" t="s">
        <v>474</v>
      </c>
      <c r="F184" s="1183" t="s">
        <v>475</v>
      </c>
      <c r="G184" s="304" t="s">
        <v>600</v>
      </c>
      <c r="H184" s="232"/>
      <c r="I184" s="232"/>
      <c r="J184" s="246"/>
      <c r="K184" s="231"/>
      <c r="L184" s="232"/>
      <c r="M184" s="246"/>
      <c r="N184" s="231"/>
      <c r="O184" s="232">
        <v>1</v>
      </c>
      <c r="P184" s="246"/>
      <c r="Q184" s="231"/>
      <c r="R184" s="232"/>
      <c r="S184" s="246"/>
      <c r="T184" s="216">
        <f t="shared" si="75"/>
        <v>0</v>
      </c>
      <c r="U184" s="217">
        <f t="shared" si="76"/>
        <v>0</v>
      </c>
      <c r="V184" s="217">
        <f t="shared" si="77"/>
        <v>1</v>
      </c>
      <c r="W184" s="217">
        <f t="shared" si="78"/>
        <v>0</v>
      </c>
      <c r="X184" s="372">
        <f t="shared" si="79"/>
        <v>1</v>
      </c>
      <c r="Y184" s="1342" t="s">
        <v>477</v>
      </c>
      <c r="Z184" s="531" t="s">
        <v>554</v>
      </c>
      <c r="AA184" s="1202">
        <v>86</v>
      </c>
    </row>
    <row r="185" spans="1:27" ht="24.95" customHeight="1" thickBot="1" x14ac:dyDescent="0.25">
      <c r="A185" s="1332"/>
      <c r="B185" s="1334"/>
      <c r="C185" s="1182"/>
      <c r="D185" s="1182"/>
      <c r="E185" s="1182"/>
      <c r="F185" s="1184"/>
      <c r="G185" s="363" t="s">
        <v>601</v>
      </c>
      <c r="H185" s="364"/>
      <c r="I185" s="364"/>
      <c r="J185" s="365"/>
      <c r="K185" s="440"/>
      <c r="L185" s="364"/>
      <c r="M185" s="365"/>
      <c r="N185" s="440"/>
      <c r="O185" s="364"/>
      <c r="P185" s="365"/>
      <c r="Q185" s="440"/>
      <c r="R185" s="364"/>
      <c r="S185" s="365"/>
      <c r="T185" s="410">
        <f t="shared" si="75"/>
        <v>0</v>
      </c>
      <c r="U185" s="411">
        <f t="shared" si="76"/>
        <v>0</v>
      </c>
      <c r="V185" s="411">
        <f t="shared" si="77"/>
        <v>0</v>
      </c>
      <c r="W185" s="411">
        <f t="shared" si="78"/>
        <v>0</v>
      </c>
      <c r="X185" s="412">
        <f t="shared" si="79"/>
        <v>0</v>
      </c>
      <c r="Y185" s="1343"/>
      <c r="Z185" s="532"/>
      <c r="AA185" s="1201"/>
    </row>
    <row r="186" spans="1:27" ht="24.95" customHeight="1" x14ac:dyDescent="0.2">
      <c r="A186" s="1088" t="s">
        <v>322</v>
      </c>
      <c r="B186" s="1333" t="s">
        <v>877</v>
      </c>
      <c r="C186" s="1181" t="s">
        <v>478</v>
      </c>
      <c r="D186" s="1181" t="s">
        <v>410</v>
      </c>
      <c r="E186" s="1185" t="s">
        <v>323</v>
      </c>
      <c r="F186" s="1186" t="s">
        <v>479</v>
      </c>
      <c r="G186" s="304" t="s">
        <v>600</v>
      </c>
      <c r="H186" s="232"/>
      <c r="I186" s="232"/>
      <c r="J186" s="246"/>
      <c r="K186" s="231"/>
      <c r="L186" s="232"/>
      <c r="M186" s="246"/>
      <c r="N186" s="231"/>
      <c r="O186" s="232">
        <v>0.5</v>
      </c>
      <c r="P186" s="246"/>
      <c r="Q186" s="231">
        <v>1</v>
      </c>
      <c r="R186" s="232"/>
      <c r="S186" s="246"/>
      <c r="T186" s="216">
        <f t="shared" si="75"/>
        <v>0</v>
      </c>
      <c r="U186" s="217">
        <f t="shared" si="76"/>
        <v>0</v>
      </c>
      <c r="V186" s="217">
        <f t="shared" si="77"/>
        <v>0.5</v>
      </c>
      <c r="W186" s="217">
        <f t="shared" si="78"/>
        <v>1</v>
      </c>
      <c r="X186" s="372">
        <f t="shared" si="79"/>
        <v>1</v>
      </c>
      <c r="Y186" s="1343"/>
      <c r="Z186" s="532"/>
      <c r="AA186" s="1202">
        <v>87</v>
      </c>
    </row>
    <row r="187" spans="1:27" ht="24.95" customHeight="1" thickBot="1" x14ac:dyDescent="0.25">
      <c r="A187" s="1332"/>
      <c r="B187" s="1334"/>
      <c r="C187" s="1182"/>
      <c r="D187" s="1182"/>
      <c r="E187" s="1182"/>
      <c r="F187" s="1184"/>
      <c r="G187" s="363" t="s">
        <v>601</v>
      </c>
      <c r="H187" s="364"/>
      <c r="I187" s="364"/>
      <c r="J187" s="365"/>
      <c r="K187" s="440"/>
      <c r="L187" s="364"/>
      <c r="M187" s="365"/>
      <c r="N187" s="440"/>
      <c r="O187" s="364"/>
      <c r="P187" s="365"/>
      <c r="Q187" s="440"/>
      <c r="R187" s="364"/>
      <c r="S187" s="365"/>
      <c r="T187" s="410">
        <f t="shared" si="75"/>
        <v>0</v>
      </c>
      <c r="U187" s="411">
        <f t="shared" si="76"/>
        <v>0</v>
      </c>
      <c r="V187" s="411">
        <f t="shared" si="77"/>
        <v>0</v>
      </c>
      <c r="W187" s="411">
        <f t="shared" si="78"/>
        <v>0</v>
      </c>
      <c r="X187" s="412">
        <f t="shared" si="79"/>
        <v>0</v>
      </c>
      <c r="Y187" s="1343"/>
      <c r="Z187" s="532"/>
      <c r="AA187" s="1201"/>
    </row>
    <row r="188" spans="1:27" ht="24.95" customHeight="1" x14ac:dyDescent="0.2">
      <c r="A188" s="1088" t="s">
        <v>324</v>
      </c>
      <c r="B188" s="1333" t="s">
        <v>878</v>
      </c>
      <c r="C188" s="1181" t="s">
        <v>326</v>
      </c>
      <c r="D188" s="1181" t="s">
        <v>411</v>
      </c>
      <c r="E188" s="1181" t="s">
        <v>327</v>
      </c>
      <c r="F188" s="1186" t="s">
        <v>328</v>
      </c>
      <c r="G188" s="304" t="s">
        <v>600</v>
      </c>
      <c r="H188" s="232"/>
      <c r="I188" s="232"/>
      <c r="J188" s="246"/>
      <c r="K188" s="231"/>
      <c r="L188" s="232"/>
      <c r="M188" s="246"/>
      <c r="N188" s="231"/>
      <c r="O188" s="232"/>
      <c r="P188" s="246"/>
      <c r="Q188" s="231"/>
      <c r="R188" s="232">
        <v>1</v>
      </c>
      <c r="S188" s="246"/>
      <c r="T188" s="216">
        <f t="shared" si="75"/>
        <v>0</v>
      </c>
      <c r="U188" s="217">
        <f t="shared" si="76"/>
        <v>0</v>
      </c>
      <c r="V188" s="217">
        <f t="shared" si="77"/>
        <v>0</v>
      </c>
      <c r="W188" s="217">
        <f t="shared" si="78"/>
        <v>1</v>
      </c>
      <c r="X188" s="372">
        <f t="shared" si="79"/>
        <v>1</v>
      </c>
      <c r="Y188" s="1343"/>
      <c r="Z188" s="532"/>
      <c r="AA188" s="1202">
        <v>88</v>
      </c>
    </row>
    <row r="189" spans="1:27" ht="24.95" customHeight="1" thickBot="1" x14ac:dyDescent="0.25">
      <c r="A189" s="1332"/>
      <c r="B189" s="1334"/>
      <c r="C189" s="1182"/>
      <c r="D189" s="1182"/>
      <c r="E189" s="1182"/>
      <c r="F189" s="1184"/>
      <c r="G189" s="363" t="s">
        <v>601</v>
      </c>
      <c r="H189" s="364"/>
      <c r="I189" s="364"/>
      <c r="J189" s="365"/>
      <c r="K189" s="440"/>
      <c r="L189" s="364"/>
      <c r="M189" s="365"/>
      <c r="N189" s="440"/>
      <c r="O189" s="364"/>
      <c r="P189" s="365"/>
      <c r="Q189" s="440"/>
      <c r="R189" s="364"/>
      <c r="S189" s="365"/>
      <c r="T189" s="410">
        <f t="shared" si="75"/>
        <v>0</v>
      </c>
      <c r="U189" s="411">
        <f t="shared" si="76"/>
        <v>0</v>
      </c>
      <c r="V189" s="411">
        <f t="shared" si="77"/>
        <v>0</v>
      </c>
      <c r="W189" s="411">
        <f t="shared" si="78"/>
        <v>0</v>
      </c>
      <c r="X189" s="412">
        <f t="shared" si="79"/>
        <v>0</v>
      </c>
      <c r="Y189" s="1344"/>
      <c r="Z189" s="532"/>
      <c r="AA189" s="1201"/>
    </row>
    <row r="190" spans="1:27" ht="24.95" customHeight="1" x14ac:dyDescent="0.2">
      <c r="A190" s="1351" t="s">
        <v>322</v>
      </c>
      <c r="B190" s="1354" t="s">
        <v>879</v>
      </c>
      <c r="C190" s="1354" t="s">
        <v>330</v>
      </c>
      <c r="D190" s="1181" t="s">
        <v>498</v>
      </c>
      <c r="E190" s="1181" t="s">
        <v>331</v>
      </c>
      <c r="F190" s="1183" t="s">
        <v>332</v>
      </c>
      <c r="G190" s="300" t="s">
        <v>600</v>
      </c>
      <c r="H190" s="230"/>
      <c r="I190" s="230"/>
      <c r="J190" s="245"/>
      <c r="K190" s="229"/>
      <c r="L190" s="230"/>
      <c r="M190" s="245"/>
      <c r="N190" s="229"/>
      <c r="O190" s="230"/>
      <c r="P190" s="245"/>
      <c r="Q190" s="229"/>
      <c r="R190" s="230">
        <v>1</v>
      </c>
      <c r="S190" s="245"/>
      <c r="T190" s="222">
        <f t="shared" ref="T190:T201" si="80">SUM(H190:J190)</f>
        <v>0</v>
      </c>
      <c r="U190" s="223">
        <f t="shared" ref="U190:U201" si="81">SUM(K190:M190)</f>
        <v>0</v>
      </c>
      <c r="V190" s="223">
        <f t="shared" ref="V190:V201" si="82">SUM(N190:P190)</f>
        <v>0</v>
      </c>
      <c r="W190" s="223">
        <f t="shared" ref="W190:W201" si="83">SUM(Q190:S190)</f>
        <v>1</v>
      </c>
      <c r="X190" s="269">
        <f t="shared" ref="X190:X201" si="84">MAX(T190:W190)</f>
        <v>1</v>
      </c>
      <c r="Y190" s="1342" t="s">
        <v>333</v>
      </c>
      <c r="Z190" s="532"/>
      <c r="AA190" s="1202">
        <v>89</v>
      </c>
    </row>
    <row r="191" spans="1:27" ht="24.95" customHeight="1" thickBot="1" x14ac:dyDescent="0.25">
      <c r="A191" s="1352"/>
      <c r="B191" s="1355"/>
      <c r="C191" s="1355"/>
      <c r="D191" s="1335"/>
      <c r="E191" s="1335"/>
      <c r="F191" s="1347"/>
      <c r="G191" s="366" t="s">
        <v>601</v>
      </c>
      <c r="H191" s="367"/>
      <c r="I191" s="367"/>
      <c r="J191" s="368"/>
      <c r="K191" s="441"/>
      <c r="L191" s="367"/>
      <c r="M191" s="368"/>
      <c r="N191" s="441"/>
      <c r="O191" s="367"/>
      <c r="P191" s="368"/>
      <c r="Q191" s="441"/>
      <c r="R191" s="367"/>
      <c r="S191" s="368"/>
      <c r="T191" s="413">
        <f t="shared" si="80"/>
        <v>0</v>
      </c>
      <c r="U191" s="414">
        <f t="shared" si="81"/>
        <v>0</v>
      </c>
      <c r="V191" s="414">
        <f t="shared" si="82"/>
        <v>0</v>
      </c>
      <c r="W191" s="414">
        <f t="shared" si="83"/>
        <v>0</v>
      </c>
      <c r="X191" s="415">
        <f t="shared" si="84"/>
        <v>0</v>
      </c>
      <c r="Y191" s="1343"/>
      <c r="Z191" s="532"/>
      <c r="AA191" s="1201"/>
    </row>
    <row r="192" spans="1:27" ht="24.95" customHeight="1" x14ac:dyDescent="0.2">
      <c r="A192" s="1352"/>
      <c r="B192" s="1355"/>
      <c r="C192" s="1355"/>
      <c r="D192" s="1345" t="s">
        <v>334</v>
      </c>
      <c r="E192" s="1345" t="s">
        <v>335</v>
      </c>
      <c r="F192" s="1346" t="s">
        <v>336</v>
      </c>
      <c r="G192" s="324" t="s">
        <v>600</v>
      </c>
      <c r="H192" s="325"/>
      <c r="I192" s="325"/>
      <c r="J192" s="326"/>
      <c r="K192" s="428"/>
      <c r="L192" s="325"/>
      <c r="M192" s="326"/>
      <c r="N192" s="428"/>
      <c r="O192" s="325"/>
      <c r="P192" s="326"/>
      <c r="Q192" s="428">
        <v>1</v>
      </c>
      <c r="R192" s="325"/>
      <c r="S192" s="326"/>
      <c r="T192" s="416">
        <f t="shared" si="80"/>
        <v>0</v>
      </c>
      <c r="U192" s="417">
        <f t="shared" si="81"/>
        <v>0</v>
      </c>
      <c r="V192" s="417">
        <f t="shared" si="82"/>
        <v>0</v>
      </c>
      <c r="W192" s="417">
        <f t="shared" si="83"/>
        <v>1</v>
      </c>
      <c r="X192" s="418">
        <f t="shared" si="84"/>
        <v>1</v>
      </c>
      <c r="Y192" s="1343"/>
      <c r="Z192" s="532"/>
      <c r="AA192" s="1202">
        <v>90</v>
      </c>
    </row>
    <row r="193" spans="1:27" ht="24.95" customHeight="1" thickBot="1" x14ac:dyDescent="0.25">
      <c r="A193" s="1352"/>
      <c r="B193" s="1355"/>
      <c r="C193" s="1355"/>
      <c r="D193" s="1335"/>
      <c r="E193" s="1335"/>
      <c r="F193" s="1347"/>
      <c r="G193" s="366" t="s">
        <v>601</v>
      </c>
      <c r="H193" s="367"/>
      <c r="I193" s="367"/>
      <c r="J193" s="368"/>
      <c r="K193" s="441"/>
      <c r="L193" s="367"/>
      <c r="M193" s="368"/>
      <c r="N193" s="441"/>
      <c r="O193" s="367"/>
      <c r="P193" s="368"/>
      <c r="Q193" s="441"/>
      <c r="R193" s="367"/>
      <c r="S193" s="368"/>
      <c r="T193" s="413">
        <f t="shared" si="80"/>
        <v>0</v>
      </c>
      <c r="U193" s="414">
        <f t="shared" si="81"/>
        <v>0</v>
      </c>
      <c r="V193" s="414">
        <f t="shared" si="82"/>
        <v>0</v>
      </c>
      <c r="W193" s="414">
        <f t="shared" si="83"/>
        <v>0</v>
      </c>
      <c r="X193" s="415">
        <f t="shared" si="84"/>
        <v>0</v>
      </c>
      <c r="Y193" s="1343"/>
      <c r="Z193" s="532"/>
      <c r="AA193" s="1201"/>
    </row>
    <row r="194" spans="1:27" ht="24.95" customHeight="1" x14ac:dyDescent="0.2">
      <c r="A194" s="1352"/>
      <c r="B194" s="1355"/>
      <c r="C194" s="1355"/>
      <c r="D194" s="1345" t="s">
        <v>337</v>
      </c>
      <c r="E194" s="1345" t="s">
        <v>338</v>
      </c>
      <c r="F194" s="1346" t="s">
        <v>339</v>
      </c>
      <c r="G194" s="324" t="s">
        <v>600</v>
      </c>
      <c r="H194" s="325"/>
      <c r="I194" s="325"/>
      <c r="J194" s="326"/>
      <c r="K194" s="428"/>
      <c r="L194" s="325"/>
      <c r="M194" s="326"/>
      <c r="N194" s="428"/>
      <c r="O194" s="325"/>
      <c r="P194" s="326"/>
      <c r="Q194" s="428"/>
      <c r="R194" s="325">
        <v>1</v>
      </c>
      <c r="S194" s="326"/>
      <c r="T194" s="416">
        <f t="shared" si="80"/>
        <v>0</v>
      </c>
      <c r="U194" s="417">
        <f t="shared" si="81"/>
        <v>0</v>
      </c>
      <c r="V194" s="417">
        <f t="shared" si="82"/>
        <v>0</v>
      </c>
      <c r="W194" s="417">
        <f t="shared" si="83"/>
        <v>1</v>
      </c>
      <c r="X194" s="418">
        <f t="shared" si="84"/>
        <v>1</v>
      </c>
      <c r="Y194" s="1343"/>
      <c r="Z194" s="532"/>
      <c r="AA194" s="1202">
        <v>91</v>
      </c>
    </row>
    <row r="195" spans="1:27" ht="24.95" customHeight="1" thickBot="1" x14ac:dyDescent="0.25">
      <c r="A195" s="1352"/>
      <c r="B195" s="1355"/>
      <c r="C195" s="1355"/>
      <c r="D195" s="1335"/>
      <c r="E195" s="1335"/>
      <c r="F195" s="1347"/>
      <c r="G195" s="366" t="s">
        <v>601</v>
      </c>
      <c r="H195" s="367"/>
      <c r="I195" s="367"/>
      <c r="J195" s="368"/>
      <c r="K195" s="441"/>
      <c r="L195" s="367"/>
      <c r="M195" s="368"/>
      <c r="N195" s="441"/>
      <c r="O195" s="367"/>
      <c r="P195" s="368"/>
      <c r="Q195" s="441"/>
      <c r="R195" s="367"/>
      <c r="S195" s="368"/>
      <c r="T195" s="413">
        <f t="shared" si="80"/>
        <v>0</v>
      </c>
      <c r="U195" s="414">
        <f t="shared" si="81"/>
        <v>0</v>
      </c>
      <c r="V195" s="414">
        <f t="shared" si="82"/>
        <v>0</v>
      </c>
      <c r="W195" s="414">
        <f t="shared" si="83"/>
        <v>0</v>
      </c>
      <c r="X195" s="415">
        <f t="shared" si="84"/>
        <v>0</v>
      </c>
      <c r="Y195" s="1343"/>
      <c r="Z195" s="532"/>
      <c r="AA195" s="1201"/>
    </row>
    <row r="196" spans="1:27" ht="24.95" customHeight="1" x14ac:dyDescent="0.2">
      <c r="A196" s="1352"/>
      <c r="B196" s="1355"/>
      <c r="C196" s="1355"/>
      <c r="D196" s="1345" t="s">
        <v>340</v>
      </c>
      <c r="E196" s="1345" t="s">
        <v>341</v>
      </c>
      <c r="F196" s="1346" t="s">
        <v>342</v>
      </c>
      <c r="G196" s="324" t="s">
        <v>600</v>
      </c>
      <c r="H196" s="325"/>
      <c r="I196" s="325"/>
      <c r="J196" s="326"/>
      <c r="K196" s="428"/>
      <c r="L196" s="325"/>
      <c r="M196" s="326"/>
      <c r="N196" s="428"/>
      <c r="O196" s="325"/>
      <c r="P196" s="326"/>
      <c r="Q196" s="428"/>
      <c r="R196" s="325"/>
      <c r="S196" s="326">
        <v>1</v>
      </c>
      <c r="T196" s="416">
        <f t="shared" si="80"/>
        <v>0</v>
      </c>
      <c r="U196" s="417">
        <f t="shared" si="81"/>
        <v>0</v>
      </c>
      <c r="V196" s="417">
        <f t="shared" si="82"/>
        <v>0</v>
      </c>
      <c r="W196" s="417">
        <f t="shared" si="83"/>
        <v>1</v>
      </c>
      <c r="X196" s="418">
        <f t="shared" si="84"/>
        <v>1</v>
      </c>
      <c r="Y196" s="1343"/>
      <c r="Z196" s="532"/>
      <c r="AA196" s="1202">
        <v>92</v>
      </c>
    </row>
    <row r="197" spans="1:27" ht="24.95" customHeight="1" thickBot="1" x14ac:dyDescent="0.25">
      <c r="A197" s="1352"/>
      <c r="B197" s="1355"/>
      <c r="C197" s="1355"/>
      <c r="D197" s="1182"/>
      <c r="E197" s="1182"/>
      <c r="F197" s="1184"/>
      <c r="G197" s="363" t="s">
        <v>601</v>
      </c>
      <c r="H197" s="364"/>
      <c r="I197" s="364"/>
      <c r="J197" s="365"/>
      <c r="K197" s="440"/>
      <c r="L197" s="364"/>
      <c r="M197" s="365"/>
      <c r="N197" s="440"/>
      <c r="O197" s="364"/>
      <c r="P197" s="365"/>
      <c r="Q197" s="440"/>
      <c r="R197" s="364"/>
      <c r="S197" s="365"/>
      <c r="T197" s="410">
        <f t="shared" si="80"/>
        <v>0</v>
      </c>
      <c r="U197" s="411">
        <f t="shared" si="81"/>
        <v>0</v>
      </c>
      <c r="V197" s="411">
        <f t="shared" si="82"/>
        <v>0</v>
      </c>
      <c r="W197" s="411">
        <f t="shared" si="83"/>
        <v>0</v>
      </c>
      <c r="X197" s="412">
        <f t="shared" si="84"/>
        <v>0</v>
      </c>
      <c r="Y197" s="1344"/>
      <c r="Z197" s="533"/>
      <c r="AA197" s="1201"/>
    </row>
    <row r="198" spans="1:27" ht="24.95" customHeight="1" x14ac:dyDescent="0.2">
      <c r="A198" s="1352"/>
      <c r="B198" s="1355"/>
      <c r="C198" s="1355"/>
      <c r="D198" s="1181" t="s">
        <v>499</v>
      </c>
      <c r="E198" s="1181" t="s">
        <v>501</v>
      </c>
      <c r="F198" s="1183" t="s">
        <v>343</v>
      </c>
      <c r="G198" s="300" t="s">
        <v>600</v>
      </c>
      <c r="H198" s="230"/>
      <c r="I198" s="230"/>
      <c r="J198" s="245"/>
      <c r="K198" s="229"/>
      <c r="L198" s="230"/>
      <c r="M198" s="245"/>
      <c r="N198" s="229"/>
      <c r="O198" s="230">
        <v>1</v>
      </c>
      <c r="P198" s="245"/>
      <c r="Q198" s="229"/>
      <c r="R198" s="230"/>
      <c r="S198" s="245"/>
      <c r="T198" s="222">
        <f t="shared" si="80"/>
        <v>0</v>
      </c>
      <c r="U198" s="223">
        <f t="shared" si="81"/>
        <v>0</v>
      </c>
      <c r="V198" s="223">
        <f t="shared" si="82"/>
        <v>1</v>
      </c>
      <c r="W198" s="223">
        <f t="shared" si="83"/>
        <v>0</v>
      </c>
      <c r="X198" s="269">
        <f t="shared" si="84"/>
        <v>1</v>
      </c>
      <c r="Y198" s="1360" t="s">
        <v>3</v>
      </c>
      <c r="Z198" s="523" t="s">
        <v>559</v>
      </c>
      <c r="AA198" s="1202">
        <v>93</v>
      </c>
    </row>
    <row r="199" spans="1:27" ht="24.95" customHeight="1" x14ac:dyDescent="0.2">
      <c r="A199" s="1352"/>
      <c r="B199" s="1355"/>
      <c r="C199" s="1355"/>
      <c r="D199" s="1335"/>
      <c r="E199" s="1335"/>
      <c r="F199" s="1347"/>
      <c r="G199" s="366" t="s">
        <v>601</v>
      </c>
      <c r="H199" s="367"/>
      <c r="I199" s="367"/>
      <c r="J199" s="368"/>
      <c r="K199" s="441"/>
      <c r="L199" s="367"/>
      <c r="M199" s="368"/>
      <c r="N199" s="441"/>
      <c r="O199" s="367"/>
      <c r="P199" s="368"/>
      <c r="Q199" s="441"/>
      <c r="R199" s="367"/>
      <c r="S199" s="368"/>
      <c r="T199" s="413">
        <f t="shared" si="80"/>
        <v>0</v>
      </c>
      <c r="U199" s="414">
        <f t="shared" si="81"/>
        <v>0</v>
      </c>
      <c r="V199" s="414">
        <f t="shared" si="82"/>
        <v>0</v>
      </c>
      <c r="W199" s="414">
        <f t="shared" si="83"/>
        <v>0</v>
      </c>
      <c r="X199" s="415">
        <f t="shared" si="84"/>
        <v>0</v>
      </c>
      <c r="Y199" s="1361"/>
      <c r="Z199" s="524"/>
      <c r="AA199" s="1206"/>
    </row>
    <row r="200" spans="1:27" ht="24.95" customHeight="1" x14ac:dyDescent="0.2">
      <c r="A200" s="1352"/>
      <c r="B200" s="1355"/>
      <c r="C200" s="1355"/>
      <c r="D200" s="1185" t="s">
        <v>345</v>
      </c>
      <c r="E200" s="1185" t="s">
        <v>346</v>
      </c>
      <c r="F200" s="1186" t="s">
        <v>347</v>
      </c>
      <c r="G200" s="304" t="s">
        <v>600</v>
      </c>
      <c r="H200" s="232"/>
      <c r="I200" s="232"/>
      <c r="J200" s="246"/>
      <c r="K200" s="231"/>
      <c r="L200" s="232"/>
      <c r="M200" s="246"/>
      <c r="N200" s="231"/>
      <c r="O200" s="232"/>
      <c r="P200" s="246">
        <v>1</v>
      </c>
      <c r="Q200" s="231"/>
      <c r="R200" s="232"/>
      <c r="S200" s="246"/>
      <c r="T200" s="216">
        <f t="shared" si="80"/>
        <v>0</v>
      </c>
      <c r="U200" s="217">
        <f t="shared" si="81"/>
        <v>0</v>
      </c>
      <c r="V200" s="217">
        <f t="shared" si="82"/>
        <v>1</v>
      </c>
      <c r="W200" s="217">
        <f t="shared" si="83"/>
        <v>0</v>
      </c>
      <c r="X200" s="372">
        <f t="shared" si="84"/>
        <v>1</v>
      </c>
      <c r="Y200" s="1361"/>
      <c r="Z200" s="524"/>
      <c r="AA200" s="1200">
        <v>94</v>
      </c>
    </row>
    <row r="201" spans="1:27" ht="24.95" customHeight="1" thickBot="1" x14ac:dyDescent="0.25">
      <c r="A201" s="1352"/>
      <c r="B201" s="1355"/>
      <c r="C201" s="1355"/>
      <c r="D201" s="1335"/>
      <c r="E201" s="1335"/>
      <c r="F201" s="1347"/>
      <c r="G201" s="363" t="s">
        <v>601</v>
      </c>
      <c r="H201" s="364"/>
      <c r="I201" s="364"/>
      <c r="J201" s="365"/>
      <c r="K201" s="440"/>
      <c r="L201" s="364"/>
      <c r="M201" s="365"/>
      <c r="N201" s="440"/>
      <c r="O201" s="364"/>
      <c r="P201" s="365"/>
      <c r="Q201" s="440"/>
      <c r="R201" s="364"/>
      <c r="S201" s="365"/>
      <c r="T201" s="410">
        <f t="shared" si="80"/>
        <v>0</v>
      </c>
      <c r="U201" s="411">
        <f t="shared" si="81"/>
        <v>0</v>
      </c>
      <c r="V201" s="411">
        <f t="shared" si="82"/>
        <v>0</v>
      </c>
      <c r="W201" s="411">
        <f t="shared" si="83"/>
        <v>0</v>
      </c>
      <c r="X201" s="412">
        <f t="shared" si="84"/>
        <v>0</v>
      </c>
      <c r="Y201" s="1362"/>
      <c r="Z201" s="525"/>
      <c r="AA201" s="1201"/>
    </row>
    <row r="202" spans="1:27" ht="24.95" customHeight="1" x14ac:dyDescent="0.2">
      <c r="A202" s="1352"/>
      <c r="B202" s="1355"/>
      <c r="C202" s="1355"/>
      <c r="D202" s="1181" t="s">
        <v>500</v>
      </c>
      <c r="E202" s="1181" t="s">
        <v>502</v>
      </c>
      <c r="F202" s="1183" t="s">
        <v>344</v>
      </c>
      <c r="G202" s="362" t="s">
        <v>600</v>
      </c>
      <c r="H202" s="234"/>
      <c r="I202" s="234"/>
      <c r="J202" s="247"/>
      <c r="K202" s="233"/>
      <c r="L202" s="234"/>
      <c r="M202" s="247"/>
      <c r="N202" s="233"/>
      <c r="O202" s="234"/>
      <c r="P202" s="247"/>
      <c r="Q202" s="233">
        <v>1</v>
      </c>
      <c r="R202" s="234"/>
      <c r="S202" s="247"/>
      <c r="T202" s="222">
        <f t="shared" ref="T202:T209" si="85">SUM(H202:J202)</f>
        <v>0</v>
      </c>
      <c r="U202" s="223">
        <f t="shared" ref="U202:U209" si="86">SUM(K202:M202)</f>
        <v>0</v>
      </c>
      <c r="V202" s="223">
        <f t="shared" ref="V202:V209" si="87">SUM(N202:P202)</f>
        <v>0</v>
      </c>
      <c r="W202" s="223">
        <f t="shared" ref="W202:W209" si="88">SUM(Q202:S202)</f>
        <v>1</v>
      </c>
      <c r="X202" s="269">
        <f t="shared" ref="X202:X209" si="89">MAX(T202:W202)</f>
        <v>1</v>
      </c>
      <c r="Y202" s="1357" t="s">
        <v>551</v>
      </c>
      <c r="Z202" s="528" t="s">
        <v>553</v>
      </c>
      <c r="AA202" s="1202">
        <v>95</v>
      </c>
    </row>
    <row r="203" spans="1:27" ht="24.95" customHeight="1" thickBot="1" x14ac:dyDescent="0.25">
      <c r="A203" s="1353"/>
      <c r="B203" s="1356"/>
      <c r="C203" s="1356"/>
      <c r="D203" s="1335"/>
      <c r="E203" s="1335"/>
      <c r="F203" s="1347"/>
      <c r="G203" s="363" t="s">
        <v>601</v>
      </c>
      <c r="H203" s="364"/>
      <c r="I203" s="364"/>
      <c r="J203" s="365"/>
      <c r="K203" s="440"/>
      <c r="L203" s="364"/>
      <c r="M203" s="365"/>
      <c r="N203" s="440"/>
      <c r="O203" s="364"/>
      <c r="P203" s="365"/>
      <c r="Q203" s="440"/>
      <c r="R203" s="364"/>
      <c r="S203" s="365"/>
      <c r="T203" s="413">
        <f t="shared" si="85"/>
        <v>0</v>
      </c>
      <c r="U203" s="414">
        <f t="shared" si="86"/>
        <v>0</v>
      </c>
      <c r="V203" s="414">
        <f t="shared" si="87"/>
        <v>0</v>
      </c>
      <c r="W203" s="414">
        <f t="shared" si="88"/>
        <v>0</v>
      </c>
      <c r="X203" s="415">
        <f t="shared" si="89"/>
        <v>0</v>
      </c>
      <c r="Y203" s="1359"/>
      <c r="Z203" s="529"/>
      <c r="AA203" s="1201"/>
    </row>
    <row r="204" spans="1:27" ht="24.95" customHeight="1" x14ac:dyDescent="0.2">
      <c r="A204" s="1088" t="s">
        <v>348</v>
      </c>
      <c r="B204" s="1348" t="s">
        <v>880</v>
      </c>
      <c r="C204" s="1181" t="s">
        <v>350</v>
      </c>
      <c r="D204" s="1181" t="s">
        <v>351</v>
      </c>
      <c r="E204" s="1181" t="s">
        <v>352</v>
      </c>
      <c r="F204" s="1183" t="s">
        <v>353</v>
      </c>
      <c r="G204" s="300" t="s">
        <v>600</v>
      </c>
      <c r="H204" s="230"/>
      <c r="I204" s="230"/>
      <c r="J204" s="245"/>
      <c r="K204" s="229"/>
      <c r="L204" s="230"/>
      <c r="M204" s="245"/>
      <c r="N204" s="229"/>
      <c r="O204" s="230"/>
      <c r="P204" s="245">
        <v>1</v>
      </c>
      <c r="Q204" s="229"/>
      <c r="R204" s="230"/>
      <c r="S204" s="245"/>
      <c r="T204" s="222">
        <f t="shared" si="85"/>
        <v>0</v>
      </c>
      <c r="U204" s="223">
        <f t="shared" si="86"/>
        <v>0</v>
      </c>
      <c r="V204" s="223">
        <f t="shared" si="87"/>
        <v>1</v>
      </c>
      <c r="W204" s="223">
        <f t="shared" si="88"/>
        <v>0</v>
      </c>
      <c r="X204" s="269">
        <f t="shared" si="89"/>
        <v>1</v>
      </c>
      <c r="Y204" s="1357" t="s">
        <v>497</v>
      </c>
      <c r="Z204" s="528" t="s">
        <v>560</v>
      </c>
      <c r="AA204" s="1202">
        <v>96</v>
      </c>
    </row>
    <row r="205" spans="1:27" ht="24.95" customHeight="1" x14ac:dyDescent="0.2">
      <c r="A205" s="1089"/>
      <c r="B205" s="1349"/>
      <c r="C205" s="1335"/>
      <c r="D205" s="1335"/>
      <c r="E205" s="1335"/>
      <c r="F205" s="1347"/>
      <c r="G205" s="366" t="s">
        <v>601</v>
      </c>
      <c r="H205" s="367"/>
      <c r="I205" s="367"/>
      <c r="J205" s="368"/>
      <c r="K205" s="441"/>
      <c r="L205" s="367"/>
      <c r="M205" s="368"/>
      <c r="N205" s="441"/>
      <c r="O205" s="367"/>
      <c r="P205" s="368"/>
      <c r="Q205" s="441"/>
      <c r="R205" s="367"/>
      <c r="S205" s="368"/>
      <c r="T205" s="413">
        <f t="shared" si="85"/>
        <v>0</v>
      </c>
      <c r="U205" s="414">
        <f t="shared" si="86"/>
        <v>0</v>
      </c>
      <c r="V205" s="414">
        <f t="shared" si="87"/>
        <v>0</v>
      </c>
      <c r="W205" s="414">
        <f t="shared" si="88"/>
        <v>0</v>
      </c>
      <c r="X205" s="415">
        <f t="shared" si="89"/>
        <v>0</v>
      </c>
      <c r="Y205" s="1358"/>
      <c r="Z205" s="530"/>
      <c r="AA205" s="1206"/>
    </row>
    <row r="206" spans="1:27" ht="24.95" customHeight="1" x14ac:dyDescent="0.2">
      <c r="A206" s="1089"/>
      <c r="B206" s="1349"/>
      <c r="C206" s="1345" t="s">
        <v>355</v>
      </c>
      <c r="D206" s="1345" t="s">
        <v>356</v>
      </c>
      <c r="E206" s="1345" t="s">
        <v>412</v>
      </c>
      <c r="F206" s="1346" t="s">
        <v>416</v>
      </c>
      <c r="G206" s="324" t="s">
        <v>600</v>
      </c>
      <c r="H206" s="325"/>
      <c r="I206" s="325"/>
      <c r="J206" s="326"/>
      <c r="K206" s="428"/>
      <c r="L206" s="325"/>
      <c r="M206" s="326"/>
      <c r="N206" s="428"/>
      <c r="O206" s="325"/>
      <c r="P206" s="326"/>
      <c r="Q206" s="428">
        <v>1</v>
      </c>
      <c r="R206" s="325"/>
      <c r="S206" s="326"/>
      <c r="T206" s="416">
        <f t="shared" si="85"/>
        <v>0</v>
      </c>
      <c r="U206" s="417">
        <f t="shared" si="86"/>
        <v>0</v>
      </c>
      <c r="V206" s="417">
        <f t="shared" si="87"/>
        <v>0</v>
      </c>
      <c r="W206" s="417">
        <f t="shared" si="88"/>
        <v>1</v>
      </c>
      <c r="X206" s="418">
        <f t="shared" si="89"/>
        <v>1</v>
      </c>
      <c r="Y206" s="1358"/>
      <c r="Z206" s="530"/>
      <c r="AA206" s="1200">
        <v>97</v>
      </c>
    </row>
    <row r="207" spans="1:27" ht="24.95" customHeight="1" x14ac:dyDescent="0.2">
      <c r="A207" s="1089"/>
      <c r="B207" s="1349"/>
      <c r="C207" s="1335"/>
      <c r="D207" s="1335"/>
      <c r="E207" s="1335"/>
      <c r="F207" s="1347"/>
      <c r="G207" s="366" t="s">
        <v>601</v>
      </c>
      <c r="H207" s="367"/>
      <c r="I207" s="367"/>
      <c r="J207" s="368"/>
      <c r="K207" s="441"/>
      <c r="L207" s="367"/>
      <c r="M207" s="368"/>
      <c r="N207" s="441"/>
      <c r="O207" s="367"/>
      <c r="P207" s="368"/>
      <c r="Q207" s="441"/>
      <c r="R207" s="367"/>
      <c r="S207" s="368"/>
      <c r="T207" s="413">
        <f t="shared" si="85"/>
        <v>0</v>
      </c>
      <c r="U207" s="414">
        <f t="shared" si="86"/>
        <v>0</v>
      </c>
      <c r="V207" s="414">
        <f t="shared" si="87"/>
        <v>0</v>
      </c>
      <c r="W207" s="414">
        <f t="shared" si="88"/>
        <v>0</v>
      </c>
      <c r="X207" s="415">
        <f t="shared" si="89"/>
        <v>0</v>
      </c>
      <c r="Y207" s="1358"/>
      <c r="Z207" s="530"/>
      <c r="AA207" s="1206"/>
    </row>
    <row r="208" spans="1:27" ht="24.95" customHeight="1" x14ac:dyDescent="0.2">
      <c r="A208" s="1089"/>
      <c r="B208" s="1349"/>
      <c r="C208" s="1185" t="s">
        <v>358</v>
      </c>
      <c r="D208" s="1185" t="s">
        <v>413</v>
      </c>
      <c r="E208" s="1185" t="s">
        <v>359</v>
      </c>
      <c r="F208" s="1186" t="s">
        <v>360</v>
      </c>
      <c r="G208" s="304" t="s">
        <v>600</v>
      </c>
      <c r="H208" s="232"/>
      <c r="I208" s="232"/>
      <c r="J208" s="246"/>
      <c r="K208" s="231"/>
      <c r="L208" s="232"/>
      <c r="M208" s="246"/>
      <c r="N208" s="231"/>
      <c r="O208" s="232">
        <v>1</v>
      </c>
      <c r="P208" s="246"/>
      <c r="Q208" s="231"/>
      <c r="R208" s="232"/>
      <c r="S208" s="246"/>
      <c r="T208" s="216">
        <f t="shared" si="85"/>
        <v>0</v>
      </c>
      <c r="U208" s="217">
        <f t="shared" si="86"/>
        <v>0</v>
      </c>
      <c r="V208" s="217">
        <f t="shared" si="87"/>
        <v>1</v>
      </c>
      <c r="W208" s="217">
        <f t="shared" si="88"/>
        <v>0</v>
      </c>
      <c r="X208" s="372">
        <f t="shared" si="89"/>
        <v>1</v>
      </c>
      <c r="Y208" s="1358"/>
      <c r="Z208" s="530"/>
      <c r="AA208" s="1200">
        <v>98</v>
      </c>
    </row>
    <row r="209" spans="1:27" ht="24.95" customHeight="1" thickBot="1" x14ac:dyDescent="0.25">
      <c r="A209" s="1332"/>
      <c r="B209" s="1350"/>
      <c r="C209" s="1182"/>
      <c r="D209" s="1182"/>
      <c r="E209" s="1182"/>
      <c r="F209" s="1184"/>
      <c r="G209" s="363" t="s">
        <v>601</v>
      </c>
      <c r="H209" s="364"/>
      <c r="I209" s="364"/>
      <c r="J209" s="365"/>
      <c r="K209" s="440"/>
      <c r="L209" s="364"/>
      <c r="M209" s="365"/>
      <c r="N209" s="440"/>
      <c r="O209" s="364"/>
      <c r="P209" s="365"/>
      <c r="Q209" s="440"/>
      <c r="R209" s="364"/>
      <c r="S209" s="365"/>
      <c r="T209" s="410">
        <f t="shared" si="85"/>
        <v>0</v>
      </c>
      <c r="U209" s="411">
        <f t="shared" si="86"/>
        <v>0</v>
      </c>
      <c r="V209" s="411">
        <f t="shared" si="87"/>
        <v>0</v>
      </c>
      <c r="W209" s="411">
        <f t="shared" si="88"/>
        <v>0</v>
      </c>
      <c r="X209" s="412">
        <f t="shared" si="89"/>
        <v>0</v>
      </c>
      <c r="Y209" s="1359"/>
      <c r="Z209" s="529"/>
      <c r="AA209" s="1201"/>
    </row>
    <row r="210" spans="1:27" ht="24.95" customHeight="1" x14ac:dyDescent="0.2">
      <c r="A210" s="1088" t="s">
        <v>362</v>
      </c>
      <c r="B210" s="1378" t="s">
        <v>362</v>
      </c>
      <c r="C210" s="1181" t="s">
        <v>518</v>
      </c>
      <c r="D210" s="1181" t="s">
        <v>521</v>
      </c>
      <c r="E210" s="1181" t="s">
        <v>363</v>
      </c>
      <c r="F210" s="1183" t="s">
        <v>519</v>
      </c>
      <c r="G210" s="300" t="s">
        <v>600</v>
      </c>
      <c r="H210" s="230"/>
      <c r="I210" s="230"/>
      <c r="J210" s="245"/>
      <c r="K210" s="229"/>
      <c r="L210" s="230"/>
      <c r="M210" s="245"/>
      <c r="N210" s="229"/>
      <c r="O210" s="230"/>
      <c r="P210" s="245"/>
      <c r="Q210" s="229"/>
      <c r="R210" s="230">
        <v>1</v>
      </c>
      <c r="S210" s="245"/>
      <c r="T210" s="222">
        <f t="shared" ref="T210:T219" si="90">SUM(H210:J210)</f>
        <v>0</v>
      </c>
      <c r="U210" s="223">
        <f t="shared" ref="U210:U219" si="91">SUM(K210:M210)</f>
        <v>0</v>
      </c>
      <c r="V210" s="223">
        <f t="shared" ref="V210:V219" si="92">SUM(N210:P210)</f>
        <v>0</v>
      </c>
      <c r="W210" s="223">
        <f t="shared" ref="W210:W219" si="93">SUM(Q210:S210)</f>
        <v>1</v>
      </c>
      <c r="X210" s="269">
        <f t="shared" ref="X210:X219" si="94">MAX(T210:W210)</f>
        <v>1</v>
      </c>
      <c r="Y210" s="1357" t="s">
        <v>364</v>
      </c>
      <c r="Z210" s="523" t="s">
        <v>557</v>
      </c>
      <c r="AA210" s="1202">
        <v>99</v>
      </c>
    </row>
    <row r="211" spans="1:27" ht="24.95" customHeight="1" thickBot="1" x14ac:dyDescent="0.25">
      <c r="A211" s="1089"/>
      <c r="B211" s="1379"/>
      <c r="C211" s="1182"/>
      <c r="D211" s="1182"/>
      <c r="E211" s="1182"/>
      <c r="F211" s="1184"/>
      <c r="G211" s="363" t="s">
        <v>601</v>
      </c>
      <c r="H211" s="364"/>
      <c r="I211" s="364"/>
      <c r="J211" s="365"/>
      <c r="K211" s="440"/>
      <c r="L211" s="364"/>
      <c r="M211" s="365"/>
      <c r="N211" s="440"/>
      <c r="O211" s="364"/>
      <c r="P211" s="365"/>
      <c r="Q211" s="440"/>
      <c r="R211" s="364"/>
      <c r="S211" s="365"/>
      <c r="T211" s="410">
        <f t="shared" si="90"/>
        <v>0</v>
      </c>
      <c r="U211" s="411">
        <f t="shared" si="91"/>
        <v>0</v>
      </c>
      <c r="V211" s="411">
        <f t="shared" si="92"/>
        <v>0</v>
      </c>
      <c r="W211" s="411">
        <f t="shared" si="93"/>
        <v>0</v>
      </c>
      <c r="X211" s="412">
        <f t="shared" si="94"/>
        <v>0</v>
      </c>
      <c r="Y211" s="1359"/>
      <c r="Z211" s="524"/>
      <c r="AA211" s="1201"/>
    </row>
    <row r="212" spans="1:27" ht="24.95" customHeight="1" x14ac:dyDescent="0.2">
      <c r="A212" s="1089"/>
      <c r="B212" s="1379"/>
      <c r="C212" s="1181" t="s">
        <v>512</v>
      </c>
      <c r="D212" s="1181" t="s">
        <v>517</v>
      </c>
      <c r="E212" s="1181" t="s">
        <v>515</v>
      </c>
      <c r="F212" s="1183" t="s">
        <v>516</v>
      </c>
      <c r="G212" s="300" t="s">
        <v>600</v>
      </c>
      <c r="H212" s="230"/>
      <c r="I212" s="230"/>
      <c r="J212" s="245"/>
      <c r="K212" s="231"/>
      <c r="L212" s="232"/>
      <c r="M212" s="246"/>
      <c r="N212" s="231">
        <v>1</v>
      </c>
      <c r="O212" s="232"/>
      <c r="P212" s="246"/>
      <c r="Q212" s="231"/>
      <c r="R212" s="232"/>
      <c r="S212" s="246"/>
      <c r="T212" s="216">
        <f t="shared" si="90"/>
        <v>0</v>
      </c>
      <c r="U212" s="217">
        <f t="shared" si="91"/>
        <v>0</v>
      </c>
      <c r="V212" s="217">
        <f t="shared" si="92"/>
        <v>1</v>
      </c>
      <c r="W212" s="217">
        <f t="shared" si="93"/>
        <v>0</v>
      </c>
      <c r="X212" s="372">
        <f t="shared" si="94"/>
        <v>1</v>
      </c>
      <c r="Y212" s="1357" t="s">
        <v>365</v>
      </c>
      <c r="Z212" s="524"/>
      <c r="AA212" s="1202">
        <v>100</v>
      </c>
    </row>
    <row r="213" spans="1:27" ht="24.95" customHeight="1" thickBot="1" x14ac:dyDescent="0.25">
      <c r="A213" s="1089"/>
      <c r="B213" s="1379"/>
      <c r="C213" s="1182"/>
      <c r="D213" s="1182"/>
      <c r="E213" s="1182"/>
      <c r="F213" s="1184"/>
      <c r="G213" s="363" t="s">
        <v>601</v>
      </c>
      <c r="H213" s="364"/>
      <c r="I213" s="364"/>
      <c r="J213" s="365"/>
      <c r="K213" s="440"/>
      <c r="L213" s="364"/>
      <c r="M213" s="365"/>
      <c r="N213" s="440"/>
      <c r="O213" s="364"/>
      <c r="P213" s="365"/>
      <c r="Q213" s="440"/>
      <c r="R213" s="364"/>
      <c r="S213" s="365"/>
      <c r="T213" s="410">
        <f t="shared" si="90"/>
        <v>0</v>
      </c>
      <c r="U213" s="411">
        <f t="shared" si="91"/>
        <v>0</v>
      </c>
      <c r="V213" s="411">
        <f t="shared" si="92"/>
        <v>0</v>
      </c>
      <c r="W213" s="411">
        <f t="shared" si="93"/>
        <v>0</v>
      </c>
      <c r="X213" s="412">
        <f t="shared" si="94"/>
        <v>0</v>
      </c>
      <c r="Y213" s="1359"/>
      <c r="Z213" s="524"/>
      <c r="AA213" s="1201"/>
    </row>
    <row r="214" spans="1:27" ht="24.95" customHeight="1" x14ac:dyDescent="0.2">
      <c r="A214" s="1089"/>
      <c r="B214" s="1379"/>
      <c r="C214" s="1185" t="s">
        <v>366</v>
      </c>
      <c r="D214" s="1185" t="s">
        <v>367</v>
      </c>
      <c r="E214" s="1185" t="s">
        <v>368</v>
      </c>
      <c r="F214" s="1186" t="s">
        <v>369</v>
      </c>
      <c r="G214" s="304" t="s">
        <v>600</v>
      </c>
      <c r="H214" s="232"/>
      <c r="I214" s="232"/>
      <c r="J214" s="246"/>
      <c r="K214" s="231"/>
      <c r="L214" s="232"/>
      <c r="M214" s="246"/>
      <c r="N214" s="231"/>
      <c r="O214" s="232">
        <v>1</v>
      </c>
      <c r="P214" s="246"/>
      <c r="Q214" s="231"/>
      <c r="R214" s="232"/>
      <c r="S214" s="246"/>
      <c r="T214" s="216">
        <f t="shared" si="90"/>
        <v>0</v>
      </c>
      <c r="U214" s="217">
        <f t="shared" si="91"/>
        <v>0</v>
      </c>
      <c r="V214" s="217">
        <f t="shared" si="92"/>
        <v>1</v>
      </c>
      <c r="W214" s="217">
        <f t="shared" si="93"/>
        <v>0</v>
      </c>
      <c r="X214" s="372">
        <f t="shared" si="94"/>
        <v>1</v>
      </c>
      <c r="Y214" s="1357" t="s">
        <v>414</v>
      </c>
      <c r="Z214" s="524"/>
      <c r="AA214" s="1202">
        <v>101</v>
      </c>
    </row>
    <row r="215" spans="1:27" ht="24.95" customHeight="1" thickBot="1" x14ac:dyDescent="0.25">
      <c r="A215" s="1332"/>
      <c r="B215" s="1380"/>
      <c r="C215" s="1182"/>
      <c r="D215" s="1182"/>
      <c r="E215" s="1182"/>
      <c r="F215" s="1184"/>
      <c r="G215" s="363" t="s">
        <v>601</v>
      </c>
      <c r="H215" s="364"/>
      <c r="I215" s="364"/>
      <c r="J215" s="365"/>
      <c r="K215" s="440"/>
      <c r="L215" s="364"/>
      <c r="M215" s="365"/>
      <c r="N215" s="440"/>
      <c r="O215" s="364"/>
      <c r="P215" s="365"/>
      <c r="Q215" s="440"/>
      <c r="R215" s="364"/>
      <c r="S215" s="365"/>
      <c r="T215" s="410">
        <f t="shared" si="90"/>
        <v>0</v>
      </c>
      <c r="U215" s="411">
        <f t="shared" si="91"/>
        <v>0</v>
      </c>
      <c r="V215" s="411">
        <f t="shared" si="92"/>
        <v>0</v>
      </c>
      <c r="W215" s="411">
        <f t="shared" si="93"/>
        <v>0</v>
      </c>
      <c r="X215" s="412">
        <f t="shared" si="94"/>
        <v>0</v>
      </c>
      <c r="Y215" s="1359"/>
      <c r="Z215" s="524"/>
      <c r="AA215" s="1201"/>
    </row>
    <row r="216" spans="1:27" ht="24.95" customHeight="1" x14ac:dyDescent="0.2">
      <c r="A216" s="1351" t="s">
        <v>504</v>
      </c>
      <c r="B216" s="1381" t="s">
        <v>929</v>
      </c>
      <c r="C216" s="1381" t="s">
        <v>372</v>
      </c>
      <c r="D216" s="1181" t="s">
        <v>373</v>
      </c>
      <c r="E216" s="1181" t="s">
        <v>373</v>
      </c>
      <c r="F216" s="1186" t="s">
        <v>369</v>
      </c>
      <c r="G216" s="304" t="s">
        <v>600</v>
      </c>
      <c r="H216" s="232"/>
      <c r="I216" s="232"/>
      <c r="J216" s="246"/>
      <c r="K216" s="231"/>
      <c r="L216" s="232"/>
      <c r="M216" s="246"/>
      <c r="N216" s="231"/>
      <c r="O216" s="232"/>
      <c r="P216" s="246">
        <v>1</v>
      </c>
      <c r="Q216" s="231"/>
      <c r="R216" s="232"/>
      <c r="S216" s="246"/>
      <c r="T216" s="216">
        <f t="shared" si="90"/>
        <v>0</v>
      </c>
      <c r="U216" s="217">
        <f t="shared" si="91"/>
        <v>0</v>
      </c>
      <c r="V216" s="217">
        <f t="shared" si="92"/>
        <v>1</v>
      </c>
      <c r="W216" s="217">
        <f t="shared" si="93"/>
        <v>0</v>
      </c>
      <c r="X216" s="372">
        <f t="shared" si="94"/>
        <v>1</v>
      </c>
      <c r="Y216" s="1357" t="s">
        <v>513</v>
      </c>
      <c r="Z216" s="524"/>
      <c r="AA216" s="1202">
        <v>102</v>
      </c>
    </row>
    <row r="217" spans="1:27" ht="24.95" customHeight="1" thickBot="1" x14ac:dyDescent="0.25">
      <c r="A217" s="1353"/>
      <c r="B217" s="1382"/>
      <c r="C217" s="1382"/>
      <c r="D217" s="1182"/>
      <c r="E217" s="1182"/>
      <c r="F217" s="1184"/>
      <c r="G217" s="363" t="s">
        <v>601</v>
      </c>
      <c r="H217" s="364"/>
      <c r="I217" s="364"/>
      <c r="J217" s="365"/>
      <c r="K217" s="440"/>
      <c r="L217" s="364"/>
      <c r="M217" s="365"/>
      <c r="N217" s="440"/>
      <c r="O217" s="364"/>
      <c r="P217" s="365"/>
      <c r="Q217" s="440"/>
      <c r="R217" s="364"/>
      <c r="S217" s="365"/>
      <c r="T217" s="410">
        <f t="shared" si="90"/>
        <v>0</v>
      </c>
      <c r="U217" s="411">
        <f t="shared" si="91"/>
        <v>0</v>
      </c>
      <c r="V217" s="411">
        <f t="shared" si="92"/>
        <v>0</v>
      </c>
      <c r="W217" s="411">
        <f t="shared" si="93"/>
        <v>0</v>
      </c>
      <c r="X217" s="412">
        <f t="shared" si="94"/>
        <v>0</v>
      </c>
      <c r="Y217" s="1359"/>
      <c r="Z217" s="525"/>
      <c r="AA217" s="1201"/>
    </row>
    <row r="218" spans="1:27" ht="24.95" customHeight="1" x14ac:dyDescent="0.2">
      <c r="A218" s="1367" t="s">
        <v>375</v>
      </c>
      <c r="B218" s="1383" t="s">
        <v>376</v>
      </c>
      <c r="C218" s="1181" t="s">
        <v>377</v>
      </c>
      <c r="D218" s="1181" t="s">
        <v>378</v>
      </c>
      <c r="E218" s="1181" t="s">
        <v>379</v>
      </c>
      <c r="F218" s="1183" t="s">
        <v>380</v>
      </c>
      <c r="G218" s="300" t="s">
        <v>600</v>
      </c>
      <c r="H218" s="230"/>
      <c r="I218" s="230"/>
      <c r="J218" s="245"/>
      <c r="K218" s="229"/>
      <c r="L218" s="230"/>
      <c r="M218" s="245"/>
      <c r="N218" s="229"/>
      <c r="O218" s="230"/>
      <c r="P218" s="245"/>
      <c r="Q218" s="229">
        <v>1</v>
      </c>
      <c r="R218" s="230"/>
      <c r="S218" s="245"/>
      <c r="T218" s="222">
        <f t="shared" si="90"/>
        <v>0</v>
      </c>
      <c r="U218" s="223">
        <f t="shared" si="91"/>
        <v>0</v>
      </c>
      <c r="V218" s="223">
        <f t="shared" si="92"/>
        <v>0</v>
      </c>
      <c r="W218" s="223">
        <f t="shared" si="93"/>
        <v>1</v>
      </c>
      <c r="X218" s="269">
        <f t="shared" si="94"/>
        <v>1</v>
      </c>
      <c r="Y218" s="1360" t="s">
        <v>381</v>
      </c>
      <c r="Z218" s="523" t="s">
        <v>564</v>
      </c>
      <c r="AA218" s="1202">
        <v>103</v>
      </c>
    </row>
    <row r="219" spans="1:27" ht="24.95" customHeight="1" x14ac:dyDescent="0.2">
      <c r="A219" s="1367"/>
      <c r="B219" s="1384"/>
      <c r="C219" s="1335"/>
      <c r="D219" s="1335"/>
      <c r="E219" s="1335"/>
      <c r="F219" s="1347"/>
      <c r="G219" s="366" t="s">
        <v>601</v>
      </c>
      <c r="H219" s="367"/>
      <c r="I219" s="367"/>
      <c r="J219" s="368"/>
      <c r="K219" s="441"/>
      <c r="L219" s="367"/>
      <c r="M219" s="368"/>
      <c r="N219" s="441"/>
      <c r="O219" s="367"/>
      <c r="P219" s="368"/>
      <c r="Q219" s="441"/>
      <c r="R219" s="367"/>
      <c r="S219" s="368"/>
      <c r="T219" s="413">
        <f t="shared" si="90"/>
        <v>0</v>
      </c>
      <c r="U219" s="414">
        <f t="shared" si="91"/>
        <v>0</v>
      </c>
      <c r="V219" s="414">
        <f t="shared" si="92"/>
        <v>0</v>
      </c>
      <c r="W219" s="414">
        <f t="shared" si="93"/>
        <v>0</v>
      </c>
      <c r="X219" s="415">
        <f t="shared" si="94"/>
        <v>0</v>
      </c>
      <c r="Y219" s="1361"/>
      <c r="Z219" s="524"/>
      <c r="AA219" s="1206"/>
    </row>
    <row r="220" spans="1:27" ht="24.95" customHeight="1" x14ac:dyDescent="0.2">
      <c r="A220" s="1367"/>
      <c r="B220" s="1384"/>
      <c r="C220" s="1185" t="s">
        <v>382</v>
      </c>
      <c r="D220" s="1185" t="s">
        <v>383</v>
      </c>
      <c r="E220" s="1185" t="s">
        <v>384</v>
      </c>
      <c r="F220" s="1186" t="s">
        <v>415</v>
      </c>
      <c r="G220" s="304" t="s">
        <v>600</v>
      </c>
      <c r="H220" s="232"/>
      <c r="I220" s="232"/>
      <c r="J220" s="246"/>
      <c r="K220" s="231"/>
      <c r="L220" s="232"/>
      <c r="M220" s="246"/>
      <c r="N220" s="231"/>
      <c r="O220" s="232"/>
      <c r="P220" s="246"/>
      <c r="Q220" s="231"/>
      <c r="R220" s="232">
        <v>1</v>
      </c>
      <c r="S220" s="246"/>
      <c r="T220" s="216">
        <f t="shared" ref="T220:T233" si="95">SUM(H220:J220)</f>
        <v>0</v>
      </c>
      <c r="U220" s="217">
        <f t="shared" ref="U220:U233" si="96">SUM(K220:M220)</f>
        <v>0</v>
      </c>
      <c r="V220" s="217">
        <f t="shared" ref="V220:V233" si="97">SUM(N220:P220)</f>
        <v>0</v>
      </c>
      <c r="W220" s="217">
        <f t="shared" ref="W220:W233" si="98">SUM(Q220:S220)</f>
        <v>1</v>
      </c>
      <c r="X220" s="372">
        <f t="shared" ref="X220:X233" si="99">MAX(T220:W220)</f>
        <v>1</v>
      </c>
      <c r="Y220" s="1361"/>
      <c r="Z220" s="524"/>
      <c r="AA220" s="1200">
        <v>104</v>
      </c>
    </row>
    <row r="221" spans="1:27" ht="24.95" customHeight="1" thickBot="1" x14ac:dyDescent="0.25">
      <c r="A221" s="1367"/>
      <c r="B221" s="1385"/>
      <c r="C221" s="1182"/>
      <c r="D221" s="1182"/>
      <c r="E221" s="1182"/>
      <c r="F221" s="1184"/>
      <c r="G221" s="363" t="s">
        <v>601</v>
      </c>
      <c r="H221" s="364"/>
      <c r="I221" s="364"/>
      <c r="J221" s="365"/>
      <c r="K221" s="440"/>
      <c r="L221" s="364"/>
      <c r="M221" s="365"/>
      <c r="N221" s="440"/>
      <c r="O221" s="364"/>
      <c r="P221" s="365"/>
      <c r="Q221" s="440"/>
      <c r="R221" s="364"/>
      <c r="S221" s="365"/>
      <c r="T221" s="410">
        <f t="shared" si="95"/>
        <v>0</v>
      </c>
      <c r="U221" s="411">
        <f t="shared" si="96"/>
        <v>0</v>
      </c>
      <c r="V221" s="411">
        <f t="shared" si="97"/>
        <v>0</v>
      </c>
      <c r="W221" s="411">
        <f t="shared" si="98"/>
        <v>0</v>
      </c>
      <c r="X221" s="412">
        <f t="shared" si="99"/>
        <v>0</v>
      </c>
      <c r="Y221" s="1362"/>
      <c r="Z221" s="525"/>
      <c r="AA221" s="1201"/>
    </row>
    <row r="222" spans="1:27" ht="24.95" customHeight="1" x14ac:dyDescent="0.2">
      <c r="A222" s="1367"/>
      <c r="B222" s="1369" t="s">
        <v>496</v>
      </c>
      <c r="C222" s="1372" t="s">
        <v>390</v>
      </c>
      <c r="D222" s="1372" t="s">
        <v>386</v>
      </c>
      <c r="E222" s="1372" t="s">
        <v>391</v>
      </c>
      <c r="F222" s="1375" t="s">
        <v>387</v>
      </c>
      <c r="G222" s="304" t="s">
        <v>600</v>
      </c>
      <c r="H222" s="232"/>
      <c r="I222" s="232"/>
      <c r="J222" s="246">
        <v>0.25</v>
      </c>
      <c r="K222" s="231"/>
      <c r="L222" s="232"/>
      <c r="M222" s="246">
        <v>0.5</v>
      </c>
      <c r="N222" s="231"/>
      <c r="O222" s="232"/>
      <c r="P222" s="246">
        <v>0.75</v>
      </c>
      <c r="Q222" s="231"/>
      <c r="R222" s="232"/>
      <c r="S222" s="246">
        <v>1</v>
      </c>
      <c r="T222" s="222">
        <f t="shared" si="95"/>
        <v>0.25</v>
      </c>
      <c r="U222" s="223">
        <f t="shared" si="96"/>
        <v>0.5</v>
      </c>
      <c r="V222" s="223">
        <f t="shared" si="97"/>
        <v>0.75</v>
      </c>
      <c r="W222" s="223">
        <f t="shared" si="98"/>
        <v>1</v>
      </c>
      <c r="X222" s="269">
        <f t="shared" si="99"/>
        <v>1</v>
      </c>
      <c r="Y222" s="1363" t="s">
        <v>973</v>
      </c>
      <c r="Z222" s="526" t="s">
        <v>565</v>
      </c>
      <c r="AA222" s="1202">
        <v>105</v>
      </c>
    </row>
    <row r="223" spans="1:27" ht="24.95" customHeight="1" x14ac:dyDescent="0.2">
      <c r="A223" s="1367"/>
      <c r="B223" s="1370"/>
      <c r="C223" s="1373"/>
      <c r="D223" s="1373"/>
      <c r="E223" s="1373"/>
      <c r="F223" s="1376"/>
      <c r="G223" s="366" t="s">
        <v>601</v>
      </c>
      <c r="H223" s="367"/>
      <c r="I223" s="367"/>
      <c r="J223" s="368"/>
      <c r="K223" s="441"/>
      <c r="L223" s="367"/>
      <c r="M223" s="368"/>
      <c r="N223" s="441"/>
      <c r="O223" s="367"/>
      <c r="P223" s="368"/>
      <c r="Q223" s="441"/>
      <c r="R223" s="367"/>
      <c r="S223" s="368"/>
      <c r="T223" s="413">
        <f t="shared" si="95"/>
        <v>0</v>
      </c>
      <c r="U223" s="414">
        <f t="shared" si="96"/>
        <v>0</v>
      </c>
      <c r="V223" s="414">
        <f t="shared" si="97"/>
        <v>0</v>
      </c>
      <c r="W223" s="414">
        <f t="shared" si="98"/>
        <v>0</v>
      </c>
      <c r="X223" s="415">
        <f t="shared" si="99"/>
        <v>0</v>
      </c>
      <c r="Y223" s="1364"/>
      <c r="Z223" s="527"/>
      <c r="AA223" s="1200"/>
    </row>
    <row r="224" spans="1:27" ht="24.95" customHeight="1" x14ac:dyDescent="0.2">
      <c r="A224" s="1367"/>
      <c r="B224" s="1370"/>
      <c r="C224" s="1373"/>
      <c r="D224" s="1373"/>
      <c r="E224" s="1373"/>
      <c r="F224" s="1376"/>
      <c r="G224" s="304" t="s">
        <v>600</v>
      </c>
      <c r="H224" s="232"/>
      <c r="I224" s="232"/>
      <c r="J224" s="246">
        <v>0.25</v>
      </c>
      <c r="K224" s="231"/>
      <c r="L224" s="232"/>
      <c r="M224" s="246">
        <v>0.5</v>
      </c>
      <c r="N224" s="231"/>
      <c r="O224" s="232"/>
      <c r="P224" s="246">
        <v>0.75</v>
      </c>
      <c r="Q224" s="231"/>
      <c r="R224" s="232"/>
      <c r="S224" s="246">
        <v>1</v>
      </c>
      <c r="T224" s="216">
        <f t="shared" si="95"/>
        <v>0.25</v>
      </c>
      <c r="U224" s="217">
        <f t="shared" si="96"/>
        <v>0.5</v>
      </c>
      <c r="V224" s="217">
        <f t="shared" si="97"/>
        <v>0.75</v>
      </c>
      <c r="W224" s="217">
        <f t="shared" si="98"/>
        <v>1</v>
      </c>
      <c r="X224" s="372">
        <f t="shared" si="99"/>
        <v>1</v>
      </c>
      <c r="Y224" s="1365" t="s">
        <v>974</v>
      </c>
      <c r="Z224" s="527"/>
      <c r="AA224" s="1200"/>
    </row>
    <row r="225" spans="1:27" ht="24.95" customHeight="1" x14ac:dyDescent="0.2">
      <c r="A225" s="1367"/>
      <c r="B225" s="1370"/>
      <c r="C225" s="1373"/>
      <c r="D225" s="1373"/>
      <c r="E225" s="1373"/>
      <c r="F225" s="1376"/>
      <c r="G225" s="366" t="s">
        <v>601</v>
      </c>
      <c r="H225" s="367"/>
      <c r="I225" s="367"/>
      <c r="J225" s="368"/>
      <c r="K225" s="441"/>
      <c r="L225" s="367"/>
      <c r="M225" s="368"/>
      <c r="N225" s="441"/>
      <c r="O225" s="367"/>
      <c r="P225" s="368"/>
      <c r="Q225" s="441"/>
      <c r="R225" s="367"/>
      <c r="S225" s="368"/>
      <c r="T225" s="413">
        <f t="shared" si="95"/>
        <v>0</v>
      </c>
      <c r="U225" s="414">
        <f t="shared" si="96"/>
        <v>0</v>
      </c>
      <c r="V225" s="414">
        <f t="shared" si="97"/>
        <v>0</v>
      </c>
      <c r="W225" s="414">
        <f t="shared" si="98"/>
        <v>0</v>
      </c>
      <c r="X225" s="415">
        <f t="shared" si="99"/>
        <v>0</v>
      </c>
      <c r="Y225" s="1364"/>
      <c r="Z225" s="527"/>
      <c r="AA225" s="1200"/>
    </row>
    <row r="226" spans="1:27" ht="24.95" customHeight="1" x14ac:dyDescent="0.2">
      <c r="A226" s="1367"/>
      <c r="B226" s="1370"/>
      <c r="C226" s="1373"/>
      <c r="D226" s="1373"/>
      <c r="E226" s="1373"/>
      <c r="F226" s="1376"/>
      <c r="G226" s="304" t="s">
        <v>600</v>
      </c>
      <c r="H226" s="232"/>
      <c r="I226" s="232"/>
      <c r="J226" s="246">
        <v>0.25</v>
      </c>
      <c r="K226" s="231"/>
      <c r="L226" s="232"/>
      <c r="M226" s="246">
        <v>0.5</v>
      </c>
      <c r="N226" s="231"/>
      <c r="O226" s="232"/>
      <c r="P226" s="246">
        <v>0.75</v>
      </c>
      <c r="Q226" s="231"/>
      <c r="R226" s="232"/>
      <c r="S226" s="246">
        <v>1</v>
      </c>
      <c r="T226" s="216">
        <f t="shared" si="95"/>
        <v>0.25</v>
      </c>
      <c r="U226" s="217">
        <f t="shared" si="96"/>
        <v>0.5</v>
      </c>
      <c r="V226" s="217">
        <f t="shared" si="97"/>
        <v>0.75</v>
      </c>
      <c r="W226" s="217">
        <f t="shared" si="98"/>
        <v>1</v>
      </c>
      <c r="X226" s="372">
        <f t="shared" si="99"/>
        <v>1</v>
      </c>
      <c r="Y226" s="1365" t="s">
        <v>975</v>
      </c>
      <c r="Z226" s="527"/>
      <c r="AA226" s="1200"/>
    </row>
    <row r="227" spans="1:27" ht="24.95" customHeight="1" x14ac:dyDescent="0.2">
      <c r="A227" s="1367"/>
      <c r="B227" s="1370"/>
      <c r="C227" s="1373"/>
      <c r="D227" s="1373"/>
      <c r="E227" s="1373"/>
      <c r="F227" s="1376"/>
      <c r="G227" s="366" t="s">
        <v>601</v>
      </c>
      <c r="H227" s="367"/>
      <c r="I227" s="367"/>
      <c r="J227" s="368"/>
      <c r="K227" s="441"/>
      <c r="L227" s="367"/>
      <c r="M227" s="368"/>
      <c r="N227" s="441"/>
      <c r="O227" s="367"/>
      <c r="P227" s="368"/>
      <c r="Q227" s="441"/>
      <c r="R227" s="367"/>
      <c r="S227" s="368"/>
      <c r="T227" s="413">
        <f t="shared" si="95"/>
        <v>0</v>
      </c>
      <c r="U227" s="414">
        <f t="shared" si="96"/>
        <v>0</v>
      </c>
      <c r="V227" s="414">
        <f t="shared" si="97"/>
        <v>0</v>
      </c>
      <c r="W227" s="414">
        <f t="shared" si="98"/>
        <v>0</v>
      </c>
      <c r="X227" s="415">
        <f t="shared" si="99"/>
        <v>0</v>
      </c>
      <c r="Y227" s="1364"/>
      <c r="Z227" s="527"/>
      <c r="AA227" s="1200"/>
    </row>
    <row r="228" spans="1:27" ht="24.95" customHeight="1" x14ac:dyDescent="0.2">
      <c r="A228" s="1367"/>
      <c r="B228" s="1370"/>
      <c r="C228" s="1373"/>
      <c r="D228" s="1373"/>
      <c r="E228" s="1373"/>
      <c r="F228" s="1376"/>
      <c r="G228" s="304" t="s">
        <v>600</v>
      </c>
      <c r="H228" s="232"/>
      <c r="I228" s="232"/>
      <c r="J228" s="246">
        <v>0.25</v>
      </c>
      <c r="K228" s="231"/>
      <c r="L228" s="232"/>
      <c r="M228" s="246">
        <v>0.5</v>
      </c>
      <c r="N228" s="231"/>
      <c r="O228" s="232"/>
      <c r="P228" s="246">
        <v>0.75</v>
      </c>
      <c r="Q228" s="231"/>
      <c r="R228" s="232"/>
      <c r="S228" s="246">
        <v>1</v>
      </c>
      <c r="T228" s="216">
        <f t="shared" si="95"/>
        <v>0.25</v>
      </c>
      <c r="U228" s="217">
        <f t="shared" si="96"/>
        <v>0.5</v>
      </c>
      <c r="V228" s="217">
        <f t="shared" si="97"/>
        <v>0.75</v>
      </c>
      <c r="W228" s="217">
        <f t="shared" si="98"/>
        <v>1</v>
      </c>
      <c r="X228" s="372">
        <f t="shared" si="99"/>
        <v>1</v>
      </c>
      <c r="Y228" s="1365" t="s">
        <v>976</v>
      </c>
      <c r="Z228" s="527"/>
      <c r="AA228" s="1200"/>
    </row>
    <row r="229" spans="1:27" ht="24.95" customHeight="1" x14ac:dyDescent="0.2">
      <c r="A229" s="1367"/>
      <c r="B229" s="1370"/>
      <c r="C229" s="1373"/>
      <c r="D229" s="1373"/>
      <c r="E229" s="1373"/>
      <c r="F229" s="1376"/>
      <c r="G229" s="366" t="s">
        <v>601</v>
      </c>
      <c r="H229" s="367"/>
      <c r="I229" s="367"/>
      <c r="J229" s="368"/>
      <c r="K229" s="441"/>
      <c r="L229" s="367"/>
      <c r="M229" s="368"/>
      <c r="N229" s="441"/>
      <c r="O229" s="367"/>
      <c r="P229" s="368"/>
      <c r="Q229" s="441"/>
      <c r="R229" s="367"/>
      <c r="S229" s="368"/>
      <c r="T229" s="413">
        <f t="shared" si="95"/>
        <v>0</v>
      </c>
      <c r="U229" s="414">
        <f t="shared" si="96"/>
        <v>0</v>
      </c>
      <c r="V229" s="414">
        <f t="shared" si="97"/>
        <v>0</v>
      </c>
      <c r="W229" s="414">
        <f t="shared" si="98"/>
        <v>0</v>
      </c>
      <c r="X229" s="415">
        <f t="shared" si="99"/>
        <v>0</v>
      </c>
      <c r="Y229" s="1364"/>
      <c r="Z229" s="527"/>
      <c r="AA229" s="1200"/>
    </row>
    <row r="230" spans="1:27" ht="24.95" customHeight="1" x14ac:dyDescent="0.2">
      <c r="A230" s="1367"/>
      <c r="B230" s="1370"/>
      <c r="C230" s="1373"/>
      <c r="D230" s="1373"/>
      <c r="E230" s="1373"/>
      <c r="F230" s="1376"/>
      <c r="G230" s="304" t="s">
        <v>600</v>
      </c>
      <c r="H230" s="232"/>
      <c r="I230" s="232"/>
      <c r="J230" s="246">
        <v>0.25</v>
      </c>
      <c r="K230" s="231"/>
      <c r="L230" s="232"/>
      <c r="M230" s="246">
        <v>0.5</v>
      </c>
      <c r="N230" s="231"/>
      <c r="O230" s="232"/>
      <c r="P230" s="246">
        <v>0.75</v>
      </c>
      <c r="Q230" s="231"/>
      <c r="R230" s="232"/>
      <c r="S230" s="246">
        <v>1</v>
      </c>
      <c r="T230" s="216">
        <f t="shared" si="95"/>
        <v>0.25</v>
      </c>
      <c r="U230" s="217">
        <f t="shared" si="96"/>
        <v>0.5</v>
      </c>
      <c r="V230" s="217">
        <f t="shared" si="97"/>
        <v>0.75</v>
      </c>
      <c r="W230" s="217">
        <f t="shared" si="98"/>
        <v>1</v>
      </c>
      <c r="X230" s="372">
        <f t="shared" si="99"/>
        <v>1</v>
      </c>
      <c r="Y230" s="1365" t="s">
        <v>977</v>
      </c>
      <c r="Z230" s="527"/>
      <c r="AA230" s="1200"/>
    </row>
    <row r="231" spans="1:27" ht="24.95" customHeight="1" x14ac:dyDescent="0.2">
      <c r="A231" s="1367"/>
      <c r="B231" s="1370"/>
      <c r="C231" s="1373"/>
      <c r="D231" s="1373"/>
      <c r="E231" s="1373"/>
      <c r="F231" s="1376"/>
      <c r="G231" s="366" t="s">
        <v>601</v>
      </c>
      <c r="H231" s="367"/>
      <c r="I231" s="367"/>
      <c r="J231" s="368"/>
      <c r="K231" s="441"/>
      <c r="L231" s="367"/>
      <c r="M231" s="368"/>
      <c r="N231" s="441"/>
      <c r="O231" s="367"/>
      <c r="P231" s="368"/>
      <c r="Q231" s="441"/>
      <c r="R231" s="367"/>
      <c r="S231" s="368"/>
      <c r="T231" s="413">
        <f t="shared" si="95"/>
        <v>0</v>
      </c>
      <c r="U231" s="414">
        <f t="shared" si="96"/>
        <v>0</v>
      </c>
      <c r="V231" s="414">
        <f t="shared" si="97"/>
        <v>0</v>
      </c>
      <c r="W231" s="414">
        <f t="shared" si="98"/>
        <v>0</v>
      </c>
      <c r="X231" s="415">
        <f t="shared" si="99"/>
        <v>0</v>
      </c>
      <c r="Y231" s="1364"/>
      <c r="Z231" s="527"/>
      <c r="AA231" s="1200"/>
    </row>
    <row r="232" spans="1:27" ht="24.95" customHeight="1" x14ac:dyDescent="0.2">
      <c r="A232" s="1367"/>
      <c r="B232" s="1370"/>
      <c r="C232" s="1373"/>
      <c r="D232" s="1373"/>
      <c r="E232" s="1373"/>
      <c r="F232" s="1376"/>
      <c r="G232" s="304" t="s">
        <v>600</v>
      </c>
      <c r="H232" s="232"/>
      <c r="I232" s="232"/>
      <c r="J232" s="246">
        <v>0.25</v>
      </c>
      <c r="K232" s="231"/>
      <c r="L232" s="232"/>
      <c r="M232" s="246">
        <v>0.5</v>
      </c>
      <c r="N232" s="231"/>
      <c r="O232" s="232"/>
      <c r="P232" s="246">
        <v>0.75</v>
      </c>
      <c r="Q232" s="231"/>
      <c r="R232" s="232"/>
      <c r="S232" s="246">
        <v>1</v>
      </c>
      <c r="T232" s="216">
        <f t="shared" si="95"/>
        <v>0.25</v>
      </c>
      <c r="U232" s="217">
        <f t="shared" si="96"/>
        <v>0.5</v>
      </c>
      <c r="V232" s="217">
        <f t="shared" si="97"/>
        <v>0.75</v>
      </c>
      <c r="W232" s="217">
        <f t="shared" si="98"/>
        <v>1</v>
      </c>
      <c r="X232" s="372">
        <f t="shared" si="99"/>
        <v>1</v>
      </c>
      <c r="Y232" s="1365" t="s">
        <v>973</v>
      </c>
      <c r="Z232" s="527"/>
      <c r="AA232" s="1200"/>
    </row>
    <row r="233" spans="1:27" ht="24.95" customHeight="1" thickBot="1" x14ac:dyDescent="0.25">
      <c r="A233" s="1368"/>
      <c r="B233" s="1371"/>
      <c r="C233" s="1374"/>
      <c r="D233" s="1374"/>
      <c r="E233" s="1374"/>
      <c r="F233" s="1377"/>
      <c r="G233" s="363" t="s">
        <v>601</v>
      </c>
      <c r="H233" s="364"/>
      <c r="I233" s="364"/>
      <c r="J233" s="365"/>
      <c r="K233" s="440"/>
      <c r="L233" s="364"/>
      <c r="M233" s="365"/>
      <c r="N233" s="440"/>
      <c r="O233" s="364"/>
      <c r="P233" s="365"/>
      <c r="Q233" s="440"/>
      <c r="R233" s="364"/>
      <c r="S233" s="365"/>
      <c r="T233" s="410">
        <f t="shared" si="95"/>
        <v>0</v>
      </c>
      <c r="U233" s="411">
        <f t="shared" si="96"/>
        <v>0</v>
      </c>
      <c r="V233" s="411">
        <f t="shared" si="97"/>
        <v>0</v>
      </c>
      <c r="W233" s="411">
        <f t="shared" si="98"/>
        <v>0</v>
      </c>
      <c r="X233" s="412">
        <f t="shared" si="99"/>
        <v>0</v>
      </c>
      <c r="Y233" s="1366"/>
      <c r="Z233" s="527"/>
      <c r="AA233" s="1200"/>
    </row>
    <row r="234" spans="1:27" ht="14.25" customHeight="1" x14ac:dyDescent="0.2">
      <c r="A234" s="281" t="s">
        <v>942</v>
      </c>
      <c r="B234" s="282"/>
      <c r="C234" s="282"/>
      <c r="D234" s="282"/>
      <c r="E234" s="282"/>
      <c r="F234" s="282"/>
      <c r="G234" s="1177" t="s">
        <v>600</v>
      </c>
      <c r="H234" s="237">
        <f>+SUMIF($G$4:$G$233,"P",H$4:H$233)/$F$237</f>
        <v>0</v>
      </c>
      <c r="I234" s="238">
        <f>+SUMIF($G$4:$G$233,"P",I$4:I$233)/$F$237</f>
        <v>0</v>
      </c>
      <c r="J234" s="442">
        <f t="shared" ref="J234:S234" si="100">+SUMIF($G$4:$G$233,"P",J$4:J$233)/$F$237</f>
        <v>5.1304347826086956E-2</v>
      </c>
      <c r="K234" s="237">
        <f t="shared" si="100"/>
        <v>0</v>
      </c>
      <c r="L234" s="238">
        <f t="shared" si="100"/>
        <v>0</v>
      </c>
      <c r="M234" s="249">
        <f t="shared" si="100"/>
        <v>0.18231884057971015</v>
      </c>
      <c r="N234" s="444">
        <f t="shared" si="100"/>
        <v>0.13043478260869565</v>
      </c>
      <c r="O234" s="238">
        <f t="shared" si="100"/>
        <v>0.2318840579710145</v>
      </c>
      <c r="P234" s="442">
        <f t="shared" si="100"/>
        <v>0.343768115942029</v>
      </c>
      <c r="Q234" s="237">
        <f t="shared" si="100"/>
        <v>0.2608695652173913</v>
      </c>
      <c r="R234" s="238">
        <f t="shared" si="100"/>
        <v>0.28985507246376813</v>
      </c>
      <c r="S234" s="249">
        <f t="shared" si="100"/>
        <v>0.44927536231884058</v>
      </c>
      <c r="T234" s="446">
        <f>+SUMIF($G$4:$G$233,"P",T4:T233)/$F$237</f>
        <v>5.1304347826086956E-2</v>
      </c>
      <c r="U234" s="279">
        <f>+SUMIF($G$4:$G$233,"P",U4:U233)/$F$237</f>
        <v>0.18231884057971015</v>
      </c>
      <c r="V234" s="279">
        <f>+SUMIF($G$4:$G$233,"P",V4:V233)/$F$237</f>
        <v>0.70608695652173914</v>
      </c>
      <c r="W234" s="279">
        <f>+SUMIF($G$4:$G$233,"P",W4:W233)/$F$237</f>
        <v>1</v>
      </c>
      <c r="X234" s="277">
        <f>+SUMIF($G$4:$G$233,"P",X4:X233)/$F$237</f>
        <v>1.6666666666666667</v>
      </c>
    </row>
    <row r="235" spans="1:27" ht="15" customHeight="1" thickBot="1" x14ac:dyDescent="0.25">
      <c r="A235" s="283"/>
      <c r="B235" s="283"/>
      <c r="C235" s="283"/>
      <c r="D235" s="283"/>
      <c r="E235" s="283"/>
      <c r="F235" s="283"/>
      <c r="G235" s="1178"/>
      <c r="H235" s="240">
        <f>+H234</f>
        <v>0</v>
      </c>
      <c r="I235" s="241">
        <f>+H235+I234</f>
        <v>0</v>
      </c>
      <c r="J235" s="443">
        <f t="shared" ref="J235:S235" si="101">+I235+J234</f>
        <v>5.1304347826086956E-2</v>
      </c>
      <c r="K235" s="240">
        <f t="shared" si="101"/>
        <v>5.1304347826086956E-2</v>
      </c>
      <c r="L235" s="241">
        <f t="shared" si="101"/>
        <v>5.1304347826086956E-2</v>
      </c>
      <c r="M235" s="250">
        <f t="shared" si="101"/>
        <v>0.2336231884057971</v>
      </c>
      <c r="N235" s="445">
        <f t="shared" si="101"/>
        <v>0.36405797101449278</v>
      </c>
      <c r="O235" s="241">
        <f t="shared" si="101"/>
        <v>0.5959420289855073</v>
      </c>
      <c r="P235" s="443">
        <f t="shared" si="101"/>
        <v>0.93971014492753624</v>
      </c>
      <c r="Q235" s="240">
        <f t="shared" si="101"/>
        <v>1.2005797101449276</v>
      </c>
      <c r="R235" s="241">
        <f t="shared" si="101"/>
        <v>1.4904347826086957</v>
      </c>
      <c r="S235" s="250">
        <f t="shared" si="101"/>
        <v>1.9397101449275362</v>
      </c>
      <c r="T235" s="447"/>
      <c r="U235" s="280"/>
      <c r="V235" s="280"/>
      <c r="W235" s="280"/>
      <c r="X235" s="278"/>
    </row>
    <row r="236" spans="1:27" ht="15" customHeight="1" thickBot="1" x14ac:dyDescent="0.25">
      <c r="A236" s="284"/>
      <c r="B236" s="284"/>
      <c r="C236" s="284"/>
      <c r="D236" s="284"/>
      <c r="E236" s="284"/>
      <c r="F236" s="284"/>
      <c r="G236" s="1179" t="s">
        <v>601</v>
      </c>
      <c r="H236" s="237">
        <f>+SUMIF($G$4:$G$233,"E",H$4:H$233)/$F$237</f>
        <v>0</v>
      </c>
      <c r="I236" s="238">
        <f t="shared" ref="I236:S236" si="102">+SUMIF($G$4:$G$233,"E",I$4:I$233)/$F$237</f>
        <v>0</v>
      </c>
      <c r="J236" s="442">
        <f t="shared" si="102"/>
        <v>0</v>
      </c>
      <c r="K236" s="237">
        <f t="shared" si="102"/>
        <v>0</v>
      </c>
      <c r="L236" s="238">
        <f t="shared" si="102"/>
        <v>0</v>
      </c>
      <c r="M236" s="249">
        <f t="shared" si="102"/>
        <v>0</v>
      </c>
      <c r="N236" s="444">
        <f t="shared" si="102"/>
        <v>0</v>
      </c>
      <c r="O236" s="238">
        <f t="shared" si="102"/>
        <v>0</v>
      </c>
      <c r="P236" s="442">
        <f t="shared" si="102"/>
        <v>0</v>
      </c>
      <c r="Q236" s="237">
        <f t="shared" si="102"/>
        <v>0</v>
      </c>
      <c r="R236" s="238">
        <f t="shared" si="102"/>
        <v>0</v>
      </c>
      <c r="S236" s="249">
        <f t="shared" si="102"/>
        <v>0</v>
      </c>
      <c r="T236" s="446">
        <f>+SUMIF($G$4:$G$233,"E",T4:T233)/$F$237</f>
        <v>0</v>
      </c>
      <c r="U236" s="279"/>
      <c r="V236" s="279"/>
      <c r="W236" s="279"/>
      <c r="X236" s="277">
        <f>+SUMIF($G$4:$G$233,"E",X4:X233)/$F$237</f>
        <v>0</v>
      </c>
    </row>
    <row r="237" spans="1:27" ht="15" customHeight="1" thickBot="1" x14ac:dyDescent="0.25">
      <c r="A237" s="285" t="s">
        <v>943</v>
      </c>
      <c r="B237" s="286"/>
      <c r="C237" s="286"/>
      <c r="D237" s="286"/>
      <c r="E237" s="286"/>
      <c r="F237" s="299">
        <f>+COUNTA(C4:C233)</f>
        <v>69</v>
      </c>
      <c r="G237" s="1180"/>
      <c r="H237" s="240">
        <f>+H236</f>
        <v>0</v>
      </c>
      <c r="I237" s="241">
        <f>+H237+I236</f>
        <v>0</v>
      </c>
      <c r="J237" s="443">
        <f t="shared" ref="J237:S237" si="103">+I237+J236</f>
        <v>0</v>
      </c>
      <c r="K237" s="240">
        <f t="shared" si="103"/>
        <v>0</v>
      </c>
      <c r="L237" s="241">
        <f t="shared" si="103"/>
        <v>0</v>
      </c>
      <c r="M237" s="250">
        <f t="shared" si="103"/>
        <v>0</v>
      </c>
      <c r="N237" s="445">
        <f t="shared" si="103"/>
        <v>0</v>
      </c>
      <c r="O237" s="241">
        <f t="shared" si="103"/>
        <v>0</v>
      </c>
      <c r="P237" s="443">
        <f t="shared" si="103"/>
        <v>0</v>
      </c>
      <c r="Q237" s="240">
        <f t="shared" si="103"/>
        <v>0</v>
      </c>
      <c r="R237" s="241">
        <f t="shared" si="103"/>
        <v>0</v>
      </c>
      <c r="S237" s="250">
        <f t="shared" si="103"/>
        <v>0</v>
      </c>
      <c r="T237" s="447"/>
      <c r="U237" s="280"/>
      <c r="V237" s="280"/>
      <c r="W237" s="280"/>
      <c r="X237" s="278"/>
    </row>
  </sheetData>
  <autoFilter ref="A3:AA237"/>
  <mergeCells count="577">
    <mergeCell ref="A218:A233"/>
    <mergeCell ref="B222:B233"/>
    <mergeCell ref="C222:C233"/>
    <mergeCell ref="D222:D233"/>
    <mergeCell ref="E222:E233"/>
    <mergeCell ref="F222:F233"/>
    <mergeCell ref="Y218:Y221"/>
    <mergeCell ref="B210:B215"/>
    <mergeCell ref="A210:A215"/>
    <mergeCell ref="C210:C211"/>
    <mergeCell ref="C212:C213"/>
    <mergeCell ref="C214:C215"/>
    <mergeCell ref="C216:C217"/>
    <mergeCell ref="B216:B217"/>
    <mergeCell ref="A216:A217"/>
    <mergeCell ref="Y210:Y211"/>
    <mergeCell ref="Y212:Y213"/>
    <mergeCell ref="Y214:Y215"/>
    <mergeCell ref="D218:D219"/>
    <mergeCell ref="E218:E219"/>
    <mergeCell ref="F218:F219"/>
    <mergeCell ref="B218:B221"/>
    <mergeCell ref="C218:C219"/>
    <mergeCell ref="C220:C221"/>
    <mergeCell ref="D220:D221"/>
    <mergeCell ref="E220:E221"/>
    <mergeCell ref="F220:F221"/>
    <mergeCell ref="AA222:AA233"/>
    <mergeCell ref="Y222:Y223"/>
    <mergeCell ref="Y224:Y225"/>
    <mergeCell ref="Y226:Y227"/>
    <mergeCell ref="Y228:Y229"/>
    <mergeCell ref="Y230:Y231"/>
    <mergeCell ref="Y232:Y233"/>
    <mergeCell ref="AA198:AA199"/>
    <mergeCell ref="AA200:AA201"/>
    <mergeCell ref="AA202:AA203"/>
    <mergeCell ref="Y202:Y203"/>
    <mergeCell ref="AA206:AA207"/>
    <mergeCell ref="AA208:AA209"/>
    <mergeCell ref="Y198:Y201"/>
    <mergeCell ref="AA218:AA219"/>
    <mergeCell ref="AA220:AA221"/>
    <mergeCell ref="Y216:Y217"/>
    <mergeCell ref="AA210:AA211"/>
    <mergeCell ref="AA212:AA213"/>
    <mergeCell ref="AA214:AA215"/>
    <mergeCell ref="AA216:AA217"/>
    <mergeCell ref="AA196:AA197"/>
    <mergeCell ref="Y190:Y197"/>
    <mergeCell ref="B204:B209"/>
    <mergeCell ref="A204:A209"/>
    <mergeCell ref="D202:D203"/>
    <mergeCell ref="E202:E203"/>
    <mergeCell ref="F202:F203"/>
    <mergeCell ref="D204:D205"/>
    <mergeCell ref="E204:E205"/>
    <mergeCell ref="F204:F205"/>
    <mergeCell ref="D206:D207"/>
    <mergeCell ref="E206:E207"/>
    <mergeCell ref="F206:F207"/>
    <mergeCell ref="D208:D209"/>
    <mergeCell ref="E208:E209"/>
    <mergeCell ref="F208:F209"/>
    <mergeCell ref="A190:A203"/>
    <mergeCell ref="C190:C203"/>
    <mergeCell ref="B190:B203"/>
    <mergeCell ref="F190:F191"/>
    <mergeCell ref="D192:D193"/>
    <mergeCell ref="E192:E193"/>
    <mergeCell ref="Y204:Y209"/>
    <mergeCell ref="AA204:AA205"/>
    <mergeCell ref="C204:C205"/>
    <mergeCell ref="C206:C207"/>
    <mergeCell ref="C208:C209"/>
    <mergeCell ref="F192:F193"/>
    <mergeCell ref="D194:D195"/>
    <mergeCell ref="E194:E195"/>
    <mergeCell ref="F194:F195"/>
    <mergeCell ref="D196:D197"/>
    <mergeCell ref="E196:E197"/>
    <mergeCell ref="F196:F197"/>
    <mergeCell ref="D198:D199"/>
    <mergeCell ref="E198:E199"/>
    <mergeCell ref="F198:F199"/>
    <mergeCell ref="D200:D201"/>
    <mergeCell ref="E200:E201"/>
    <mergeCell ref="F200:F201"/>
    <mergeCell ref="AA192:AA193"/>
    <mergeCell ref="AA194:AA195"/>
    <mergeCell ref="C182:C183"/>
    <mergeCell ref="D182:D183"/>
    <mergeCell ref="E182:E183"/>
    <mergeCell ref="F182:F183"/>
    <mergeCell ref="B144:B183"/>
    <mergeCell ref="Y178:Y183"/>
    <mergeCell ref="AA178:AA179"/>
    <mergeCell ref="AA180:AA181"/>
    <mergeCell ref="AA182:AA183"/>
    <mergeCell ref="C176:C177"/>
    <mergeCell ref="D176:D177"/>
    <mergeCell ref="E176:E177"/>
    <mergeCell ref="F176:F177"/>
    <mergeCell ref="AA170:AA171"/>
    <mergeCell ref="AA172:AA173"/>
    <mergeCell ref="AA174:AA175"/>
    <mergeCell ref="AA176:AA177"/>
    <mergeCell ref="Y168:Y177"/>
    <mergeCell ref="C178:C179"/>
    <mergeCell ref="D178:D179"/>
    <mergeCell ref="E178:E179"/>
    <mergeCell ref="Y184:Y189"/>
    <mergeCell ref="AA184:AA185"/>
    <mergeCell ref="AA186:AA187"/>
    <mergeCell ref="AA188:AA189"/>
    <mergeCell ref="AA190:AA191"/>
    <mergeCell ref="A184:A185"/>
    <mergeCell ref="B184:B185"/>
    <mergeCell ref="F184:F185"/>
    <mergeCell ref="E184:E185"/>
    <mergeCell ref="D184:D185"/>
    <mergeCell ref="C184:C185"/>
    <mergeCell ref="A186:A187"/>
    <mergeCell ref="B186:B187"/>
    <mergeCell ref="C186:C187"/>
    <mergeCell ref="D186:D187"/>
    <mergeCell ref="E186:E187"/>
    <mergeCell ref="F186:F187"/>
    <mergeCell ref="A188:A189"/>
    <mergeCell ref="B188:B189"/>
    <mergeCell ref="C188:C189"/>
    <mergeCell ref="D188:D189"/>
    <mergeCell ref="E188:E189"/>
    <mergeCell ref="F188:F189"/>
    <mergeCell ref="D190:D191"/>
    <mergeCell ref="E190:E191"/>
    <mergeCell ref="F178:F179"/>
    <mergeCell ref="C180:C181"/>
    <mergeCell ref="D180:D181"/>
    <mergeCell ref="E180:E181"/>
    <mergeCell ref="F180:F181"/>
    <mergeCell ref="AA162:AA163"/>
    <mergeCell ref="AA164:AA165"/>
    <mergeCell ref="AA166:AA167"/>
    <mergeCell ref="AA168:AA169"/>
    <mergeCell ref="C168:C169"/>
    <mergeCell ref="D168:D169"/>
    <mergeCell ref="E168:E169"/>
    <mergeCell ref="F168:F169"/>
    <mergeCell ref="C170:C171"/>
    <mergeCell ref="D170:D171"/>
    <mergeCell ref="E170:E171"/>
    <mergeCell ref="F170:F171"/>
    <mergeCell ref="C172:C173"/>
    <mergeCell ref="D172:D173"/>
    <mergeCell ref="E172:E173"/>
    <mergeCell ref="F172:F173"/>
    <mergeCell ref="C174:C175"/>
    <mergeCell ref="D174:D175"/>
    <mergeCell ref="E174:E175"/>
    <mergeCell ref="F158:F159"/>
    <mergeCell ref="F174:F175"/>
    <mergeCell ref="C162:C163"/>
    <mergeCell ref="D162:D163"/>
    <mergeCell ref="E162:E163"/>
    <mergeCell ref="F162:F163"/>
    <mergeCell ref="C164:C165"/>
    <mergeCell ref="D164:D165"/>
    <mergeCell ref="E164:E165"/>
    <mergeCell ref="F164:F165"/>
    <mergeCell ref="C166:C167"/>
    <mergeCell ref="D166:D167"/>
    <mergeCell ref="E166:E167"/>
    <mergeCell ref="F166:F167"/>
    <mergeCell ref="Y166:Y167"/>
    <mergeCell ref="Y164:Y165"/>
    <mergeCell ref="Y162:Y163"/>
    <mergeCell ref="C150:C151"/>
    <mergeCell ref="C152:C153"/>
    <mergeCell ref="D152:D153"/>
    <mergeCell ref="E152:E153"/>
    <mergeCell ref="F152:F153"/>
    <mergeCell ref="AA158:AA159"/>
    <mergeCell ref="Y144:Y161"/>
    <mergeCell ref="C154:C155"/>
    <mergeCell ref="D154:D155"/>
    <mergeCell ref="E154:E155"/>
    <mergeCell ref="F154:F155"/>
    <mergeCell ref="C160:C161"/>
    <mergeCell ref="D160:D161"/>
    <mergeCell ref="E160:E161"/>
    <mergeCell ref="F160:F161"/>
    <mergeCell ref="C144:C149"/>
    <mergeCell ref="C156:C157"/>
    <mergeCell ref="D156:D157"/>
    <mergeCell ref="E156:E157"/>
    <mergeCell ref="F156:F157"/>
    <mergeCell ref="C158:C159"/>
    <mergeCell ref="AA160:AA161"/>
    <mergeCell ref="D146:D147"/>
    <mergeCell ref="E146:E147"/>
    <mergeCell ref="F146:F147"/>
    <mergeCell ref="D148:D149"/>
    <mergeCell ref="E148:E149"/>
    <mergeCell ref="F148:F149"/>
    <mergeCell ref="AA136:AA137"/>
    <mergeCell ref="AA138:AA139"/>
    <mergeCell ref="AA140:AA141"/>
    <mergeCell ref="AA142:AA143"/>
    <mergeCell ref="Y136:Y139"/>
    <mergeCell ref="AA154:AA155"/>
    <mergeCell ref="AA156:AA157"/>
    <mergeCell ref="AA146:AA147"/>
    <mergeCell ref="AA148:AA149"/>
    <mergeCell ref="AA144:AA145"/>
    <mergeCell ref="D150:D151"/>
    <mergeCell ref="E150:E151"/>
    <mergeCell ref="F150:F151"/>
    <mergeCell ref="AA150:AA151"/>
    <mergeCell ref="AA152:AA153"/>
    <mergeCell ref="D158:D159"/>
    <mergeCell ref="E158:E159"/>
    <mergeCell ref="B132:B143"/>
    <mergeCell ref="D144:D145"/>
    <mergeCell ref="E144:E145"/>
    <mergeCell ref="F144:F145"/>
    <mergeCell ref="C136:C137"/>
    <mergeCell ref="D136:D137"/>
    <mergeCell ref="E136:E137"/>
    <mergeCell ref="F136:F137"/>
    <mergeCell ref="C138:C139"/>
    <mergeCell ref="D138:D139"/>
    <mergeCell ref="E138:E139"/>
    <mergeCell ref="F138:F139"/>
    <mergeCell ref="C140:C141"/>
    <mergeCell ref="D140:D141"/>
    <mergeCell ref="E140:E141"/>
    <mergeCell ref="F140:F141"/>
    <mergeCell ref="C142:C143"/>
    <mergeCell ref="D142:D143"/>
    <mergeCell ref="E142:E143"/>
    <mergeCell ref="F142:F143"/>
    <mergeCell ref="A4:A183"/>
    <mergeCell ref="B118:B131"/>
    <mergeCell ref="C132:C135"/>
    <mergeCell ref="D132:D135"/>
    <mergeCell ref="E132:E135"/>
    <mergeCell ref="F134:F135"/>
    <mergeCell ref="F132:F133"/>
    <mergeCell ref="Y132:Y135"/>
    <mergeCell ref="AA132:AA133"/>
    <mergeCell ref="AA134:AA135"/>
    <mergeCell ref="E128:E129"/>
    <mergeCell ref="F128:F129"/>
    <mergeCell ref="D130:D131"/>
    <mergeCell ref="E130:E131"/>
    <mergeCell ref="F130:F131"/>
    <mergeCell ref="C130:C131"/>
    <mergeCell ref="C124:C129"/>
    <mergeCell ref="Y130:Y131"/>
    <mergeCell ref="Y120:Y129"/>
    <mergeCell ref="Y118:Y119"/>
    <mergeCell ref="AA118:AA119"/>
    <mergeCell ref="AA120:AA121"/>
    <mergeCell ref="AA122:AA123"/>
    <mergeCell ref="AA124:AA125"/>
    <mergeCell ref="AA126:AA127"/>
    <mergeCell ref="AA128:AA129"/>
    <mergeCell ref="AA130:AA131"/>
    <mergeCell ref="C118:C119"/>
    <mergeCell ref="D118:D119"/>
    <mergeCell ref="E118:E119"/>
    <mergeCell ref="F118:F119"/>
    <mergeCell ref="D120:D121"/>
    <mergeCell ref="E120:E121"/>
    <mergeCell ref="F120:F121"/>
    <mergeCell ref="D122:D123"/>
    <mergeCell ref="E122:E123"/>
    <mergeCell ref="F122:F123"/>
    <mergeCell ref="D124:D125"/>
    <mergeCell ref="E124:E125"/>
    <mergeCell ref="F124:F125"/>
    <mergeCell ref="C120:C123"/>
    <mergeCell ref="D126:D127"/>
    <mergeCell ref="E126:E127"/>
    <mergeCell ref="F126:F127"/>
    <mergeCell ref="D128:D129"/>
    <mergeCell ref="C114:C115"/>
    <mergeCell ref="D114:D115"/>
    <mergeCell ref="E114:E115"/>
    <mergeCell ref="F114:F115"/>
    <mergeCell ref="C116:C117"/>
    <mergeCell ref="D116:D117"/>
    <mergeCell ref="E116:E117"/>
    <mergeCell ref="F116:F117"/>
    <mergeCell ref="AA114:AA115"/>
    <mergeCell ref="AA116:AA117"/>
    <mergeCell ref="Y114:Y115"/>
    <mergeCell ref="Y116:Y117"/>
    <mergeCell ref="B72:B117"/>
    <mergeCell ref="AA100:AA101"/>
    <mergeCell ref="C100:C101"/>
    <mergeCell ref="D100:D101"/>
    <mergeCell ref="E100:E101"/>
    <mergeCell ref="F100:F101"/>
    <mergeCell ref="Y100:Y101"/>
    <mergeCell ref="Y98:Y99"/>
    <mergeCell ref="Y96:Y97"/>
    <mergeCell ref="Y94:Y95"/>
    <mergeCell ref="C102:C113"/>
    <mergeCell ref="D102:D113"/>
    <mergeCell ref="E102:E113"/>
    <mergeCell ref="F102:F113"/>
    <mergeCell ref="AA102:AA113"/>
    <mergeCell ref="Y102:Y103"/>
    <mergeCell ref="Y112:Y113"/>
    <mergeCell ref="Y110:Y111"/>
    <mergeCell ref="Y108:Y109"/>
    <mergeCell ref="Y106:Y107"/>
    <mergeCell ref="Y104:Y105"/>
    <mergeCell ref="D90:D91"/>
    <mergeCell ref="D92:D93"/>
    <mergeCell ref="E90:E93"/>
    <mergeCell ref="F90:F93"/>
    <mergeCell ref="AA90:AA91"/>
    <mergeCell ref="AA92:AA93"/>
    <mergeCell ref="Y90:Y93"/>
    <mergeCell ref="D94:D95"/>
    <mergeCell ref="E94:E95"/>
    <mergeCell ref="E96:E97"/>
    <mergeCell ref="C90:C95"/>
    <mergeCell ref="C96:C99"/>
    <mergeCell ref="F94:F95"/>
    <mergeCell ref="F96:F97"/>
    <mergeCell ref="F98:F99"/>
    <mergeCell ref="E98:E99"/>
    <mergeCell ref="D96:D97"/>
    <mergeCell ref="D98:D99"/>
    <mergeCell ref="AA94:AA95"/>
    <mergeCell ref="AA96:AA97"/>
    <mergeCell ref="AA98:AA99"/>
    <mergeCell ref="AA82:AA83"/>
    <mergeCell ref="AA86:AA87"/>
    <mergeCell ref="AA88:AA89"/>
    <mergeCell ref="AA84:AA85"/>
    <mergeCell ref="D82:D83"/>
    <mergeCell ref="E82:E83"/>
    <mergeCell ref="F82:F83"/>
    <mergeCell ref="D84:D85"/>
    <mergeCell ref="E84:E85"/>
    <mergeCell ref="F84:F85"/>
    <mergeCell ref="E86:E87"/>
    <mergeCell ref="F86:F87"/>
    <mergeCell ref="E88:E89"/>
    <mergeCell ref="F88:F89"/>
    <mergeCell ref="D86:D89"/>
    <mergeCell ref="C82:C89"/>
    <mergeCell ref="Y82:Y83"/>
    <mergeCell ref="Y84:Y85"/>
    <mergeCell ref="Y86:Y89"/>
    <mergeCell ref="D74:D75"/>
    <mergeCell ref="E74:E75"/>
    <mergeCell ref="F74:F75"/>
    <mergeCell ref="Y74:Y75"/>
    <mergeCell ref="Y72:Y73"/>
    <mergeCell ref="D76:D77"/>
    <mergeCell ref="E76:E77"/>
    <mergeCell ref="F76:F77"/>
    <mergeCell ref="D78:D79"/>
    <mergeCell ref="E78:E79"/>
    <mergeCell ref="F78:F79"/>
    <mergeCell ref="C76:C81"/>
    <mergeCell ref="D80:D81"/>
    <mergeCell ref="E80:E81"/>
    <mergeCell ref="F80:F81"/>
    <mergeCell ref="C72:C73"/>
    <mergeCell ref="D72:D73"/>
    <mergeCell ref="E72:E73"/>
    <mergeCell ref="F72:F73"/>
    <mergeCell ref="C74:C75"/>
    <mergeCell ref="AA72:AA73"/>
    <mergeCell ref="AA74:AA75"/>
    <mergeCell ref="AA76:AA77"/>
    <mergeCell ref="AA78:AA79"/>
    <mergeCell ref="AA80:AA81"/>
    <mergeCell ref="Y76:Y77"/>
    <mergeCell ref="Y78:Y79"/>
    <mergeCell ref="Y80:Y81"/>
    <mergeCell ref="B52:B71"/>
    <mergeCell ref="C66:C67"/>
    <mergeCell ref="D66:D67"/>
    <mergeCell ref="E66:E67"/>
    <mergeCell ref="F66:F67"/>
    <mergeCell ref="C68:C69"/>
    <mergeCell ref="D68:D69"/>
    <mergeCell ref="E68:E69"/>
    <mergeCell ref="F68:F69"/>
    <mergeCell ref="C70:C71"/>
    <mergeCell ref="D70:D71"/>
    <mergeCell ref="E70:E71"/>
    <mergeCell ref="F70:F71"/>
    <mergeCell ref="Y66:Y69"/>
    <mergeCell ref="AA66:AA67"/>
    <mergeCell ref="AA68:AA69"/>
    <mergeCell ref="AA70:AA71"/>
    <mergeCell ref="C58:C59"/>
    <mergeCell ref="D58:D59"/>
    <mergeCell ref="E58:E59"/>
    <mergeCell ref="F58:F59"/>
    <mergeCell ref="Y56:Y57"/>
    <mergeCell ref="Y58:Y59"/>
    <mergeCell ref="AA58:AA59"/>
    <mergeCell ref="C60:C61"/>
    <mergeCell ref="D60:D61"/>
    <mergeCell ref="E60:E61"/>
    <mergeCell ref="F60:F61"/>
    <mergeCell ref="D62:D63"/>
    <mergeCell ref="E62:E63"/>
    <mergeCell ref="F62:F63"/>
    <mergeCell ref="D64:D65"/>
    <mergeCell ref="E64:E65"/>
    <mergeCell ref="F64:F65"/>
    <mergeCell ref="C62:C65"/>
    <mergeCell ref="AA60:AA61"/>
    <mergeCell ref="AA62:AA63"/>
    <mergeCell ref="AA64:AA65"/>
    <mergeCell ref="Y60:Y61"/>
    <mergeCell ref="Y62:Y65"/>
    <mergeCell ref="Y52:Y53"/>
    <mergeCell ref="AA52:AA53"/>
    <mergeCell ref="AA54:AA55"/>
    <mergeCell ref="AA56:AA57"/>
    <mergeCell ref="Y54:Y55"/>
    <mergeCell ref="C52:C53"/>
    <mergeCell ref="D52:D53"/>
    <mergeCell ref="E52:E53"/>
    <mergeCell ref="F52:F53"/>
    <mergeCell ref="C54:C55"/>
    <mergeCell ref="D54:D55"/>
    <mergeCell ref="E54:E55"/>
    <mergeCell ref="F54:F55"/>
    <mergeCell ref="C56:C57"/>
    <mergeCell ref="D56:D57"/>
    <mergeCell ref="E56:E57"/>
    <mergeCell ref="F56:F57"/>
    <mergeCell ref="C50:C51"/>
    <mergeCell ref="D50:D51"/>
    <mergeCell ref="E50:E51"/>
    <mergeCell ref="F50:F51"/>
    <mergeCell ref="AA34:AA35"/>
    <mergeCell ref="AA36:AA37"/>
    <mergeCell ref="AA38:AA39"/>
    <mergeCell ref="AA40:AA41"/>
    <mergeCell ref="AA42:AA43"/>
    <mergeCell ref="AA44:AA45"/>
    <mergeCell ref="AA46:AA47"/>
    <mergeCell ref="AA48:AA49"/>
    <mergeCell ref="AA50:AA51"/>
    <mergeCell ref="Y40:Y41"/>
    <mergeCell ref="Y42:Y47"/>
    <mergeCell ref="Y48:Y49"/>
    <mergeCell ref="Y50:Y51"/>
    <mergeCell ref="D44:D45"/>
    <mergeCell ref="E44:E45"/>
    <mergeCell ref="D48:D49"/>
    <mergeCell ref="E48:E49"/>
    <mergeCell ref="F48:F49"/>
    <mergeCell ref="C42:C47"/>
    <mergeCell ref="C48:C49"/>
    <mergeCell ref="B4:B39"/>
    <mergeCell ref="C40:C41"/>
    <mergeCell ref="D40:D41"/>
    <mergeCell ref="E40:E41"/>
    <mergeCell ref="F40:F41"/>
    <mergeCell ref="D42:D43"/>
    <mergeCell ref="E42:E43"/>
    <mergeCell ref="F42:F43"/>
    <mergeCell ref="B40:B51"/>
    <mergeCell ref="C34:C35"/>
    <mergeCell ref="D34:D35"/>
    <mergeCell ref="E34:E35"/>
    <mergeCell ref="F34:F35"/>
    <mergeCell ref="C36:C39"/>
    <mergeCell ref="D36:D37"/>
    <mergeCell ref="E36:E37"/>
    <mergeCell ref="F36:F37"/>
    <mergeCell ref="C22:C33"/>
    <mergeCell ref="D14:D15"/>
    <mergeCell ref="E14:E15"/>
    <mergeCell ref="F14:F15"/>
    <mergeCell ref="E10:E11"/>
    <mergeCell ref="F10:F11"/>
    <mergeCell ref="D8:D11"/>
    <mergeCell ref="AA28:AA29"/>
    <mergeCell ref="AA30:AA31"/>
    <mergeCell ref="AA32:AA33"/>
    <mergeCell ref="Y22:Y33"/>
    <mergeCell ref="F44:F45"/>
    <mergeCell ref="D46:D47"/>
    <mergeCell ref="E46:E47"/>
    <mergeCell ref="F46:F47"/>
    <mergeCell ref="D38:D39"/>
    <mergeCell ref="E38:E39"/>
    <mergeCell ref="F38:F39"/>
    <mergeCell ref="D22:D23"/>
    <mergeCell ref="E22:E23"/>
    <mergeCell ref="D28:D29"/>
    <mergeCell ref="E28:E29"/>
    <mergeCell ref="F28:F29"/>
    <mergeCell ref="D30:D31"/>
    <mergeCell ref="E30:E31"/>
    <mergeCell ref="F30:F31"/>
    <mergeCell ref="D32:D33"/>
    <mergeCell ref="E32:E33"/>
    <mergeCell ref="F32:F33"/>
    <mergeCell ref="AA16:AA17"/>
    <mergeCell ref="F6:F7"/>
    <mergeCell ref="AA18:AA19"/>
    <mergeCell ref="AA20:AA21"/>
    <mergeCell ref="F22:F23"/>
    <mergeCell ref="D24:D25"/>
    <mergeCell ref="E24:E25"/>
    <mergeCell ref="F24:F25"/>
    <mergeCell ref="D26:D27"/>
    <mergeCell ref="E26:E27"/>
    <mergeCell ref="F26:F27"/>
    <mergeCell ref="AA22:AA23"/>
    <mergeCell ref="AA24:AA25"/>
    <mergeCell ref="AA26:AA27"/>
    <mergeCell ref="F12:F13"/>
    <mergeCell ref="C16:C21"/>
    <mergeCell ref="D16:D17"/>
    <mergeCell ref="E16:E17"/>
    <mergeCell ref="F16:F17"/>
    <mergeCell ref="D18:D19"/>
    <mergeCell ref="E18:E19"/>
    <mergeCell ref="F18:F19"/>
    <mergeCell ref="D20:D21"/>
    <mergeCell ref="E20:E21"/>
    <mergeCell ref="F20:F21"/>
    <mergeCell ref="C4:C15"/>
    <mergeCell ref="Y4:Y7"/>
    <mergeCell ref="AA4:AA5"/>
    <mergeCell ref="AA6:AA7"/>
    <mergeCell ref="Y8:Y13"/>
    <mergeCell ref="AA8:AA9"/>
    <mergeCell ref="AA10:AA11"/>
    <mergeCell ref="AA12:AA13"/>
    <mergeCell ref="AA14:AA15"/>
    <mergeCell ref="D6:D7"/>
    <mergeCell ref="E6:E7"/>
    <mergeCell ref="E8:E9"/>
    <mergeCell ref="F8:F9"/>
    <mergeCell ref="A1:AA1"/>
    <mergeCell ref="G234:G235"/>
    <mergeCell ref="G236:G237"/>
    <mergeCell ref="D210:D211"/>
    <mergeCell ref="E210:E211"/>
    <mergeCell ref="F210:F211"/>
    <mergeCell ref="D212:D213"/>
    <mergeCell ref="E212:E213"/>
    <mergeCell ref="F212:F213"/>
    <mergeCell ref="D214:D215"/>
    <mergeCell ref="E214:E215"/>
    <mergeCell ref="F214:F215"/>
    <mergeCell ref="D216:D217"/>
    <mergeCell ref="E216:E217"/>
    <mergeCell ref="F216:F217"/>
    <mergeCell ref="Y20:Y21"/>
    <mergeCell ref="Y18:Y19"/>
    <mergeCell ref="Y16:Y17"/>
    <mergeCell ref="Y14:Y15"/>
    <mergeCell ref="D4:D5"/>
    <mergeCell ref="E4:E5"/>
    <mergeCell ref="F4:F5"/>
    <mergeCell ref="D12:D13"/>
    <mergeCell ref="E12:E13"/>
  </mergeCells>
  <conditionalFormatting sqref="H237:S237">
    <cfRule type="iconSet" priority="3">
      <iconSet iconSet="3Symbols">
        <cfvo type="percent" val="0"/>
        <cfvo type="num" val="0.95*$J$379" gte="0"/>
        <cfvo type="formula" val="$J$379"/>
      </iconSet>
    </cfRule>
  </conditionalFormatting>
  <conditionalFormatting sqref="H236">
    <cfRule type="iconSet" priority="2">
      <iconSet iconSet="3Symbols">
        <cfvo type="percent" val="0"/>
        <cfvo type="formula" val="0.95*$J$378"/>
        <cfvo type="formula" val="$J$378"/>
      </iconSet>
    </cfRule>
  </conditionalFormatting>
  <conditionalFormatting sqref="I236:S236">
    <cfRule type="iconSet" priority="1">
      <iconSet iconSet="3Symbols">
        <cfvo type="percent" val="0"/>
        <cfvo type="formula" val="0.95*$J$378"/>
        <cfvo type="formula" val="$J$378"/>
      </iconSet>
    </cfRule>
  </conditionalFormatting>
  <printOptions horizontalCentered="1"/>
  <pageMargins left="0.19685039370078741" right="0.19685039370078741" top="0.39370078740157483" bottom="0.19685039370078741" header="0.19685039370078741" footer="0.19685039370078741"/>
  <pageSetup scale="2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18"/>
  <sheetViews>
    <sheetView view="pageBreakPreview" topLeftCell="H1" zoomScale="60" zoomScaleNormal="55" workbookViewId="0">
      <pane ySplit="3" topLeftCell="A398" activePane="bottomLeft" state="frozen"/>
      <selection activeCell="D22" sqref="D22:D23"/>
      <selection pane="bottomLeft" activeCell="Y424" sqref="Y424"/>
    </sheetView>
  </sheetViews>
  <sheetFormatPr baseColWidth="10" defaultRowHeight="14.25" x14ac:dyDescent="0.2"/>
  <cols>
    <col min="1" max="1" width="24.85546875" style="206" customWidth="1"/>
    <col min="2" max="2" width="23.5703125" style="206" customWidth="1"/>
    <col min="3" max="3" width="44.28515625" style="209" customWidth="1"/>
    <col min="4" max="4" width="35.7109375" style="206" customWidth="1"/>
    <col min="5" max="5" width="33.42578125" style="206" customWidth="1"/>
    <col min="6" max="6" width="19.42578125" style="206" customWidth="1"/>
    <col min="7" max="7" width="82.140625" style="206" customWidth="1"/>
    <col min="8" max="8" width="17.28515625" style="215" customWidth="1"/>
    <col min="9" max="9" width="2.85546875" style="206" bestFit="1" customWidth="1"/>
    <col min="10" max="10" width="14.140625" style="206" bestFit="1" customWidth="1"/>
    <col min="11" max="21" width="12.7109375" style="206" customWidth="1"/>
    <col min="22" max="25" width="18.42578125" style="206" customWidth="1"/>
    <col min="26" max="26" width="18.140625" style="206" customWidth="1"/>
    <col min="27" max="27" width="34.140625" style="212" customWidth="1"/>
    <col min="28" max="28" width="44.85546875" style="212" bestFit="1" customWidth="1"/>
    <col min="29" max="29" width="13.42578125" style="206" customWidth="1"/>
    <col min="30" max="30" width="26.42578125" style="206" customWidth="1"/>
    <col min="31" max="31" width="23.28515625" style="206" customWidth="1"/>
    <col min="32" max="32" width="27.42578125" style="206" customWidth="1"/>
    <col min="33" max="16384" width="11.42578125" style="206"/>
  </cols>
  <sheetData>
    <row r="1" spans="1:32" ht="82.5" customHeight="1" x14ac:dyDescent="0.2">
      <c r="A1" s="856" t="s">
        <v>619</v>
      </c>
      <c r="B1" s="856"/>
      <c r="C1" s="856"/>
      <c r="D1" s="856"/>
      <c r="E1" s="856"/>
      <c r="F1" s="856"/>
      <c r="G1" s="856"/>
      <c r="H1" s="856"/>
      <c r="I1" s="856"/>
      <c r="J1" s="856"/>
      <c r="K1" s="856"/>
      <c r="L1" s="856"/>
      <c r="M1" s="856"/>
      <c r="N1" s="856"/>
      <c r="O1" s="856"/>
      <c r="P1" s="856"/>
      <c r="Q1" s="856"/>
      <c r="R1" s="856"/>
      <c r="S1" s="856"/>
      <c r="T1" s="856"/>
      <c r="U1" s="856"/>
      <c r="V1" s="856"/>
      <c r="W1" s="856"/>
      <c r="X1" s="856"/>
      <c r="Y1" s="856"/>
      <c r="Z1" s="856"/>
      <c r="AA1" s="856"/>
      <c r="AB1" s="856"/>
      <c r="AC1" s="856"/>
    </row>
    <row r="3" spans="1:32" ht="43.5" thickBot="1" x14ac:dyDescent="0.25">
      <c r="A3" s="207" t="s">
        <v>0</v>
      </c>
      <c r="B3" s="207" t="s">
        <v>1</v>
      </c>
      <c r="C3" s="207" t="s">
        <v>52</v>
      </c>
      <c r="D3" s="208" t="s">
        <v>53</v>
      </c>
      <c r="E3" s="208" t="s">
        <v>54</v>
      </c>
      <c r="F3" s="207" t="s">
        <v>55</v>
      </c>
      <c r="G3" s="208" t="s">
        <v>2</v>
      </c>
      <c r="H3" s="869" t="s">
        <v>606</v>
      </c>
      <c r="I3" s="870"/>
      <c r="J3" s="211">
        <v>43466</v>
      </c>
      <c r="K3" s="211">
        <v>43497</v>
      </c>
      <c r="L3" s="211">
        <v>43525</v>
      </c>
      <c r="M3" s="211">
        <v>43556</v>
      </c>
      <c r="N3" s="211">
        <v>43586</v>
      </c>
      <c r="O3" s="211">
        <v>43617</v>
      </c>
      <c r="P3" s="211">
        <v>43647</v>
      </c>
      <c r="Q3" s="211">
        <v>43678</v>
      </c>
      <c r="R3" s="211">
        <v>43709</v>
      </c>
      <c r="S3" s="211">
        <v>43739</v>
      </c>
      <c r="T3" s="211">
        <v>43770</v>
      </c>
      <c r="U3" s="211">
        <v>43800</v>
      </c>
      <c r="V3" s="287" t="s">
        <v>615</v>
      </c>
      <c r="W3" s="287" t="s">
        <v>616</v>
      </c>
      <c r="X3" s="287" t="s">
        <v>617</v>
      </c>
      <c r="Y3" s="287" t="s">
        <v>618</v>
      </c>
      <c r="Z3" s="287" t="s">
        <v>609</v>
      </c>
      <c r="AA3" s="213" t="s">
        <v>511</v>
      </c>
      <c r="AB3" s="287" t="s">
        <v>552</v>
      </c>
      <c r="AC3" s="214" t="s">
        <v>599</v>
      </c>
      <c r="AD3" s="287" t="s">
        <v>1020</v>
      </c>
      <c r="AE3" s="287" t="s">
        <v>1021</v>
      </c>
      <c r="AF3" s="287" t="s">
        <v>1023</v>
      </c>
    </row>
    <row r="4" spans="1:32" ht="24.95" customHeight="1" x14ac:dyDescent="0.2">
      <c r="A4" s="837" t="s">
        <v>375</v>
      </c>
      <c r="B4" s="871" t="s">
        <v>607</v>
      </c>
      <c r="C4" s="829" t="s">
        <v>10</v>
      </c>
      <c r="D4" s="844" t="s">
        <v>117</v>
      </c>
      <c r="E4" s="844" t="s">
        <v>118</v>
      </c>
      <c r="F4" s="829" t="s">
        <v>134</v>
      </c>
      <c r="G4" s="841" t="s">
        <v>602</v>
      </c>
      <c r="H4" s="1386">
        <v>0.2</v>
      </c>
      <c r="I4" s="604" t="s">
        <v>600</v>
      </c>
      <c r="J4" s="454"/>
      <c r="K4" s="455"/>
      <c r="L4" s="456">
        <v>0.6</v>
      </c>
      <c r="M4" s="457"/>
      <c r="N4" s="455"/>
      <c r="O4" s="456">
        <v>1</v>
      </c>
      <c r="P4" s="457"/>
      <c r="Q4" s="455"/>
      <c r="R4" s="456">
        <v>1</v>
      </c>
      <c r="S4" s="457"/>
      <c r="T4" s="455"/>
      <c r="U4" s="458">
        <v>1</v>
      </c>
      <c r="V4" s="216">
        <f>SUM(J4:L4)*H4</f>
        <v>0.12</v>
      </c>
      <c r="W4" s="217">
        <f>SUM(M4:O4)*H4</f>
        <v>0.2</v>
      </c>
      <c r="X4" s="217">
        <f>SUM(P4:R4)*H4</f>
        <v>0.2</v>
      </c>
      <c r="Y4" s="217">
        <f>SUM(S4:U4)*H4</f>
        <v>0.2</v>
      </c>
      <c r="Z4" s="218">
        <f>MAX(V4:Y4)</f>
        <v>0.2</v>
      </c>
      <c r="AA4" s="857" t="s">
        <v>3</v>
      </c>
      <c r="AB4" s="574" t="s">
        <v>559</v>
      </c>
      <c r="AC4" s="860">
        <v>1</v>
      </c>
      <c r="AD4" s="1477" t="s">
        <v>1022</v>
      </c>
      <c r="AE4" s="1477" t="s">
        <v>1022</v>
      </c>
    </row>
    <row r="5" spans="1:32" ht="24.95" customHeight="1" x14ac:dyDescent="0.2">
      <c r="A5" s="838"/>
      <c r="B5" s="872"/>
      <c r="C5" s="830"/>
      <c r="D5" s="845"/>
      <c r="E5" s="845"/>
      <c r="F5" s="830"/>
      <c r="G5" s="798"/>
      <c r="H5" s="1387"/>
      <c r="I5" s="251" t="s">
        <v>601</v>
      </c>
      <c r="J5" s="474"/>
      <c r="K5" s="475"/>
      <c r="L5" s="476">
        <v>0.6</v>
      </c>
      <c r="M5" s="477"/>
      <c r="N5" s="475"/>
      <c r="O5" s="476"/>
      <c r="P5" s="477"/>
      <c r="Q5" s="475"/>
      <c r="R5" s="476"/>
      <c r="S5" s="477"/>
      <c r="T5" s="475"/>
      <c r="U5" s="478"/>
      <c r="V5" s="252">
        <f>SUM(J5:L5)*H4</f>
        <v>0.12</v>
      </c>
      <c r="W5" s="253">
        <f>SUM(M5:O5)*H4</f>
        <v>0</v>
      </c>
      <c r="X5" s="253">
        <f>SUM(P5:R5)*H4</f>
        <v>0</v>
      </c>
      <c r="Y5" s="253">
        <f>SUM(S5:U5)*H4</f>
        <v>0</v>
      </c>
      <c r="Z5" s="254">
        <f t="shared" ref="Z5:Z68" si="0">MAX(V5:Y5)</f>
        <v>0.12</v>
      </c>
      <c r="AA5" s="858"/>
      <c r="AB5" s="575" t="s">
        <v>559</v>
      </c>
      <c r="AC5" s="861"/>
      <c r="AD5" s="1478"/>
      <c r="AE5" s="1478"/>
    </row>
    <row r="6" spans="1:32" ht="24.95" customHeight="1" x14ac:dyDescent="0.2">
      <c r="A6" s="838"/>
      <c r="B6" s="872"/>
      <c r="C6" s="830"/>
      <c r="D6" s="845"/>
      <c r="E6" s="845"/>
      <c r="F6" s="830"/>
      <c r="G6" s="798" t="s">
        <v>603</v>
      </c>
      <c r="H6" s="1388">
        <v>0.2</v>
      </c>
      <c r="I6" s="226" t="s">
        <v>600</v>
      </c>
      <c r="J6" s="459"/>
      <c r="K6" s="460"/>
      <c r="L6" s="461">
        <v>0.1</v>
      </c>
      <c r="M6" s="462"/>
      <c r="N6" s="460"/>
      <c r="O6" s="461">
        <v>0.1</v>
      </c>
      <c r="P6" s="462"/>
      <c r="Q6" s="460"/>
      <c r="R6" s="461">
        <v>1</v>
      </c>
      <c r="S6" s="462"/>
      <c r="T6" s="460"/>
      <c r="U6" s="463">
        <v>1</v>
      </c>
      <c r="V6" s="216">
        <f>SUM(J6:L6)*H6</f>
        <v>2.0000000000000004E-2</v>
      </c>
      <c r="W6" s="217">
        <f>SUM(M6:O6)*H6</f>
        <v>2.0000000000000004E-2</v>
      </c>
      <c r="X6" s="217">
        <f>SUM(P6:R6)*H6</f>
        <v>0.2</v>
      </c>
      <c r="Y6" s="217">
        <f>SUM(S6:U6)*H6</f>
        <v>0.2</v>
      </c>
      <c r="Z6" s="218">
        <f t="shared" si="0"/>
        <v>0.2</v>
      </c>
      <c r="AA6" s="858"/>
      <c r="AB6" s="575" t="s">
        <v>559</v>
      </c>
      <c r="AC6" s="861"/>
      <c r="AD6" s="1478"/>
      <c r="AE6" s="1478"/>
    </row>
    <row r="7" spans="1:32" ht="24.95" customHeight="1" x14ac:dyDescent="0.2">
      <c r="A7" s="838"/>
      <c r="B7" s="872"/>
      <c r="C7" s="830"/>
      <c r="D7" s="845"/>
      <c r="E7" s="845"/>
      <c r="F7" s="830"/>
      <c r="G7" s="798"/>
      <c r="H7" s="1387"/>
      <c r="I7" s="251" t="s">
        <v>601</v>
      </c>
      <c r="J7" s="474"/>
      <c r="K7" s="475"/>
      <c r="L7" s="476">
        <v>0.1</v>
      </c>
      <c r="M7" s="477"/>
      <c r="N7" s="475"/>
      <c r="O7" s="476"/>
      <c r="P7" s="477"/>
      <c r="Q7" s="475"/>
      <c r="R7" s="476"/>
      <c r="S7" s="477"/>
      <c r="T7" s="475"/>
      <c r="U7" s="478"/>
      <c r="V7" s="252">
        <f>SUM(J7:L7)*H6</f>
        <v>2.0000000000000004E-2</v>
      </c>
      <c r="W7" s="253">
        <f>SUM(M7:O7)*H6</f>
        <v>0</v>
      </c>
      <c r="X7" s="253">
        <f>SUM(P7:R7)*H6</f>
        <v>0</v>
      </c>
      <c r="Y7" s="253">
        <f>SUM(S7:U7)*H6</f>
        <v>0</v>
      </c>
      <c r="Z7" s="254">
        <f t="shared" si="0"/>
        <v>2.0000000000000004E-2</v>
      </c>
      <c r="AA7" s="858"/>
      <c r="AB7" s="575" t="s">
        <v>559</v>
      </c>
      <c r="AC7" s="861"/>
      <c r="AD7" s="1478"/>
      <c r="AE7" s="1478"/>
    </row>
    <row r="8" spans="1:32" ht="24.95" customHeight="1" x14ac:dyDescent="0.2">
      <c r="A8" s="838"/>
      <c r="B8" s="872"/>
      <c r="C8" s="830"/>
      <c r="D8" s="845"/>
      <c r="E8" s="845"/>
      <c r="F8" s="830"/>
      <c r="G8" s="798" t="s">
        <v>604</v>
      </c>
      <c r="H8" s="1389">
        <v>0.3</v>
      </c>
      <c r="I8" s="226" t="s">
        <v>600</v>
      </c>
      <c r="J8" s="459"/>
      <c r="K8" s="460"/>
      <c r="L8" s="461"/>
      <c r="M8" s="462"/>
      <c r="N8" s="460"/>
      <c r="O8" s="461"/>
      <c r="P8" s="462"/>
      <c r="Q8" s="460"/>
      <c r="R8" s="461">
        <v>0.4</v>
      </c>
      <c r="S8" s="462"/>
      <c r="T8" s="460"/>
      <c r="U8" s="463">
        <v>1</v>
      </c>
      <c r="V8" s="216">
        <f>SUM(J8:L8)*H8</f>
        <v>0</v>
      </c>
      <c r="W8" s="217">
        <f>SUM(M8:O8)*H8</f>
        <v>0</v>
      </c>
      <c r="X8" s="217">
        <f>SUM(P8:R8)*H8</f>
        <v>0.12</v>
      </c>
      <c r="Y8" s="217">
        <f>SUM(S8:U8)*H8</f>
        <v>0.3</v>
      </c>
      <c r="Z8" s="218">
        <f t="shared" si="0"/>
        <v>0.3</v>
      </c>
      <c r="AA8" s="858"/>
      <c r="AB8" s="575" t="s">
        <v>559</v>
      </c>
      <c r="AC8" s="861"/>
      <c r="AD8" s="1478"/>
      <c r="AE8" s="1478"/>
    </row>
    <row r="9" spans="1:32" ht="24.95" customHeight="1" x14ac:dyDescent="0.2">
      <c r="A9" s="838"/>
      <c r="B9" s="872"/>
      <c r="C9" s="830"/>
      <c r="D9" s="845"/>
      <c r="E9" s="845"/>
      <c r="F9" s="830"/>
      <c r="G9" s="798"/>
      <c r="H9" s="1387"/>
      <c r="I9" s="251" t="s">
        <v>601</v>
      </c>
      <c r="J9" s="474"/>
      <c r="K9" s="475"/>
      <c r="L9" s="476"/>
      <c r="M9" s="477"/>
      <c r="N9" s="475"/>
      <c r="O9" s="476"/>
      <c r="P9" s="477"/>
      <c r="Q9" s="475"/>
      <c r="R9" s="476"/>
      <c r="S9" s="477"/>
      <c r="T9" s="475"/>
      <c r="U9" s="478"/>
      <c r="V9" s="252">
        <f>SUM(J9:L9)*H8</f>
        <v>0</v>
      </c>
      <c r="W9" s="253">
        <f>SUM(M9:O9)*H8</f>
        <v>0</v>
      </c>
      <c r="X9" s="253">
        <f>SUM(P9:R9)*H8</f>
        <v>0</v>
      </c>
      <c r="Y9" s="253">
        <f>SUM(S9:U9)*H8</f>
        <v>0</v>
      </c>
      <c r="Z9" s="254">
        <f t="shared" si="0"/>
        <v>0</v>
      </c>
      <c r="AA9" s="858"/>
      <c r="AB9" s="575" t="s">
        <v>559</v>
      </c>
      <c r="AC9" s="861"/>
      <c r="AD9" s="1478"/>
      <c r="AE9" s="1478"/>
    </row>
    <row r="10" spans="1:32" ht="24.95" customHeight="1" x14ac:dyDescent="0.2">
      <c r="A10" s="838"/>
      <c r="B10" s="872"/>
      <c r="C10" s="830"/>
      <c r="D10" s="845"/>
      <c r="E10" s="845"/>
      <c r="F10" s="830"/>
      <c r="G10" s="798" t="s">
        <v>605</v>
      </c>
      <c r="H10" s="1389">
        <v>0.3</v>
      </c>
      <c r="I10" s="605" t="s">
        <v>600</v>
      </c>
      <c r="J10" s="464"/>
      <c r="K10" s="465"/>
      <c r="L10" s="466"/>
      <c r="M10" s="467"/>
      <c r="N10" s="465"/>
      <c r="O10" s="466"/>
      <c r="P10" s="467"/>
      <c r="Q10" s="465"/>
      <c r="R10" s="466"/>
      <c r="S10" s="467"/>
      <c r="T10" s="465"/>
      <c r="U10" s="468">
        <v>1</v>
      </c>
      <c r="V10" s="219">
        <f>SUM(J10:L10)*H10</f>
        <v>0</v>
      </c>
      <c r="W10" s="220">
        <f>SUM(M10:O10)*H10</f>
        <v>0</v>
      </c>
      <c r="X10" s="220">
        <f>SUM(P10:R10)*H10</f>
        <v>0</v>
      </c>
      <c r="Y10" s="220">
        <f>SUM(S10:U10)*H10</f>
        <v>0.3</v>
      </c>
      <c r="Z10" s="221">
        <f t="shared" si="0"/>
        <v>0.3</v>
      </c>
      <c r="AA10" s="858"/>
      <c r="AB10" s="575" t="s">
        <v>559</v>
      </c>
      <c r="AC10" s="861"/>
      <c r="AD10" s="1478"/>
      <c r="AE10" s="1478"/>
    </row>
    <row r="11" spans="1:32" ht="24.95" customHeight="1" thickBot="1" x14ac:dyDescent="0.25">
      <c r="A11" s="838"/>
      <c r="B11" s="872"/>
      <c r="C11" s="830"/>
      <c r="D11" s="845"/>
      <c r="E11" s="845"/>
      <c r="F11" s="830"/>
      <c r="G11" s="843"/>
      <c r="H11" s="1390"/>
      <c r="I11" s="255" t="s">
        <v>601</v>
      </c>
      <c r="J11" s="479"/>
      <c r="K11" s="480"/>
      <c r="L11" s="481"/>
      <c r="M11" s="482"/>
      <c r="N11" s="480"/>
      <c r="O11" s="481"/>
      <c r="P11" s="482"/>
      <c r="Q11" s="480"/>
      <c r="R11" s="481"/>
      <c r="S11" s="482"/>
      <c r="T11" s="480"/>
      <c r="U11" s="483"/>
      <c r="V11" s="259">
        <f>SUM(J11:L11)*H10</f>
        <v>0</v>
      </c>
      <c r="W11" s="260">
        <f>SUM(M11:O11)*H10</f>
        <v>0</v>
      </c>
      <c r="X11" s="260">
        <f>SUM(P11:R11)*H10</f>
        <v>0</v>
      </c>
      <c r="Y11" s="260">
        <f>SUM(S11:U11)*H10</f>
        <v>0</v>
      </c>
      <c r="Z11" s="261">
        <f t="shared" si="0"/>
        <v>0</v>
      </c>
      <c r="AA11" s="858"/>
      <c r="AB11" s="575" t="s">
        <v>559</v>
      </c>
      <c r="AC11" s="861"/>
      <c r="AD11" s="1478"/>
      <c r="AE11" s="1478"/>
    </row>
    <row r="12" spans="1:32" ht="24.95" customHeight="1" x14ac:dyDescent="0.2">
      <c r="A12" s="838"/>
      <c r="B12" s="873"/>
      <c r="C12" s="830"/>
      <c r="D12" s="844" t="s">
        <v>392</v>
      </c>
      <c r="E12" s="844" t="s">
        <v>181</v>
      </c>
      <c r="F12" s="829" t="s">
        <v>188</v>
      </c>
      <c r="G12" s="836" t="s">
        <v>614</v>
      </c>
      <c r="H12" s="1388">
        <v>0.2</v>
      </c>
      <c r="I12" s="226" t="s">
        <v>600</v>
      </c>
      <c r="J12" s="459"/>
      <c r="K12" s="460"/>
      <c r="L12" s="461">
        <v>0.25</v>
      </c>
      <c r="M12" s="462"/>
      <c r="N12" s="460"/>
      <c r="O12" s="461">
        <v>0.5</v>
      </c>
      <c r="P12" s="462"/>
      <c r="Q12" s="460"/>
      <c r="R12" s="461">
        <v>0.75</v>
      </c>
      <c r="S12" s="462"/>
      <c r="T12" s="460"/>
      <c r="U12" s="463">
        <v>1</v>
      </c>
      <c r="V12" s="216">
        <f>SUM(J12:L12)*H12</f>
        <v>0.05</v>
      </c>
      <c r="W12" s="217">
        <f>SUM(M12:O12)*H12</f>
        <v>0.1</v>
      </c>
      <c r="X12" s="217">
        <f>SUM(P12:R12)*H12</f>
        <v>0.15000000000000002</v>
      </c>
      <c r="Y12" s="217">
        <f>SUM(S12:U12)*H12</f>
        <v>0.2</v>
      </c>
      <c r="Z12" s="218">
        <f t="shared" si="0"/>
        <v>0.2</v>
      </c>
      <c r="AA12" s="858"/>
      <c r="AB12" s="575" t="s">
        <v>559</v>
      </c>
      <c r="AC12" s="860">
        <v>2</v>
      </c>
      <c r="AD12" s="1478"/>
      <c r="AE12" s="1478"/>
    </row>
    <row r="13" spans="1:32" ht="24.95" customHeight="1" x14ac:dyDescent="0.2">
      <c r="A13" s="838"/>
      <c r="B13" s="873"/>
      <c r="C13" s="830"/>
      <c r="D13" s="845"/>
      <c r="E13" s="845"/>
      <c r="F13" s="830"/>
      <c r="G13" s="798"/>
      <c r="H13" s="1387"/>
      <c r="I13" s="251" t="s">
        <v>601</v>
      </c>
      <c r="J13" s="474"/>
      <c r="K13" s="475"/>
      <c r="L13" s="476">
        <v>0.25</v>
      </c>
      <c r="M13" s="477"/>
      <c r="N13" s="475"/>
      <c r="O13" s="476"/>
      <c r="P13" s="477"/>
      <c r="Q13" s="475"/>
      <c r="R13" s="476"/>
      <c r="S13" s="477"/>
      <c r="T13" s="475"/>
      <c r="U13" s="478"/>
      <c r="V13" s="252">
        <f>SUM(J13:L13)*H12</f>
        <v>0.05</v>
      </c>
      <c r="W13" s="253">
        <f>SUM(M13:O13)*H12</f>
        <v>0</v>
      </c>
      <c r="X13" s="253">
        <f>SUM(P13:R13)*H12</f>
        <v>0</v>
      </c>
      <c r="Y13" s="253">
        <f>SUM(S13:U13)*H12</f>
        <v>0</v>
      </c>
      <c r="Z13" s="254">
        <f t="shared" si="0"/>
        <v>0.05</v>
      </c>
      <c r="AA13" s="858"/>
      <c r="AB13" s="575" t="s">
        <v>559</v>
      </c>
      <c r="AC13" s="861"/>
      <c r="AD13" s="1478"/>
      <c r="AE13" s="1478"/>
    </row>
    <row r="14" spans="1:32" ht="24.95" customHeight="1" x14ac:dyDescent="0.2">
      <c r="A14" s="838"/>
      <c r="B14" s="873"/>
      <c r="C14" s="830"/>
      <c r="D14" s="845"/>
      <c r="E14" s="845"/>
      <c r="F14" s="830"/>
      <c r="G14" s="798" t="s">
        <v>610</v>
      </c>
      <c r="H14" s="1388">
        <v>0.15</v>
      </c>
      <c r="I14" s="226" t="s">
        <v>600</v>
      </c>
      <c r="J14" s="459"/>
      <c r="K14" s="460"/>
      <c r="L14" s="461">
        <v>0.25</v>
      </c>
      <c r="M14" s="462"/>
      <c r="N14" s="460"/>
      <c r="O14" s="461">
        <v>0.5</v>
      </c>
      <c r="P14" s="462"/>
      <c r="Q14" s="460"/>
      <c r="R14" s="461">
        <v>0.75</v>
      </c>
      <c r="S14" s="462"/>
      <c r="T14" s="460"/>
      <c r="U14" s="463">
        <v>1</v>
      </c>
      <c r="V14" s="216">
        <f>SUM(J14:L14)*H14</f>
        <v>3.7499999999999999E-2</v>
      </c>
      <c r="W14" s="217">
        <f>SUM(M14:O14)*H14</f>
        <v>7.4999999999999997E-2</v>
      </c>
      <c r="X14" s="217">
        <f>SUM(P14:R14)*H14</f>
        <v>0.11249999999999999</v>
      </c>
      <c r="Y14" s="217">
        <f>SUM(S14:U14)*H14</f>
        <v>0.15</v>
      </c>
      <c r="Z14" s="218">
        <f t="shared" si="0"/>
        <v>0.15</v>
      </c>
      <c r="AA14" s="858"/>
      <c r="AB14" s="575" t="s">
        <v>559</v>
      </c>
      <c r="AC14" s="861"/>
      <c r="AD14" s="1478"/>
      <c r="AE14" s="1478"/>
    </row>
    <row r="15" spans="1:32" ht="24.95" customHeight="1" x14ac:dyDescent="0.2">
      <c r="A15" s="838"/>
      <c r="B15" s="873"/>
      <c r="C15" s="830"/>
      <c r="D15" s="845"/>
      <c r="E15" s="845"/>
      <c r="F15" s="830"/>
      <c r="G15" s="798"/>
      <c r="H15" s="1387"/>
      <c r="I15" s="251" t="s">
        <v>601</v>
      </c>
      <c r="J15" s="474"/>
      <c r="K15" s="475"/>
      <c r="L15" s="476">
        <v>0.25</v>
      </c>
      <c r="M15" s="477"/>
      <c r="N15" s="475"/>
      <c r="O15" s="476"/>
      <c r="P15" s="477"/>
      <c r="Q15" s="475"/>
      <c r="R15" s="476"/>
      <c r="S15" s="477"/>
      <c r="T15" s="475"/>
      <c r="U15" s="478"/>
      <c r="V15" s="252">
        <f>SUM(J15:L15)*H14</f>
        <v>3.7499999999999999E-2</v>
      </c>
      <c r="W15" s="253">
        <f>SUM(M15:O15)*H14</f>
        <v>0</v>
      </c>
      <c r="X15" s="253">
        <f>SUM(P15:R15)*H14</f>
        <v>0</v>
      </c>
      <c r="Y15" s="253">
        <f>SUM(S15:U15)*H14</f>
        <v>0</v>
      </c>
      <c r="Z15" s="254">
        <f t="shared" si="0"/>
        <v>3.7499999999999999E-2</v>
      </c>
      <c r="AA15" s="858"/>
      <c r="AB15" s="575" t="s">
        <v>559</v>
      </c>
      <c r="AC15" s="861"/>
      <c r="AD15" s="1478"/>
      <c r="AE15" s="1478"/>
    </row>
    <row r="16" spans="1:32" ht="24.95" customHeight="1" x14ac:dyDescent="0.2">
      <c r="A16" s="838"/>
      <c r="B16" s="873"/>
      <c r="C16" s="830"/>
      <c r="D16" s="845"/>
      <c r="E16" s="845"/>
      <c r="F16" s="830"/>
      <c r="G16" s="798" t="s">
        <v>611</v>
      </c>
      <c r="H16" s="1388">
        <v>0.15</v>
      </c>
      <c r="I16" s="226" t="s">
        <v>600</v>
      </c>
      <c r="J16" s="459"/>
      <c r="K16" s="460"/>
      <c r="L16" s="461">
        <v>0.25</v>
      </c>
      <c r="M16" s="462"/>
      <c r="N16" s="460"/>
      <c r="O16" s="461">
        <v>0.5</v>
      </c>
      <c r="P16" s="462"/>
      <c r="Q16" s="460"/>
      <c r="R16" s="461">
        <v>0.75</v>
      </c>
      <c r="S16" s="462"/>
      <c r="T16" s="460"/>
      <c r="U16" s="463">
        <v>1</v>
      </c>
      <c r="V16" s="216">
        <f>SUM(J16:L16)*H16</f>
        <v>3.7499999999999999E-2</v>
      </c>
      <c r="W16" s="217">
        <f>SUM(M16:O16)*H16</f>
        <v>7.4999999999999997E-2</v>
      </c>
      <c r="X16" s="217">
        <f>SUM(P16:R16)*H16</f>
        <v>0.11249999999999999</v>
      </c>
      <c r="Y16" s="217">
        <f>SUM(S16:U16)*H16</f>
        <v>0.15</v>
      </c>
      <c r="Z16" s="218">
        <f t="shared" si="0"/>
        <v>0.15</v>
      </c>
      <c r="AA16" s="858"/>
      <c r="AB16" s="575" t="s">
        <v>559</v>
      </c>
      <c r="AC16" s="861"/>
      <c r="AD16" s="1478"/>
      <c r="AE16" s="1478"/>
    </row>
    <row r="17" spans="1:31" ht="24.95" customHeight="1" x14ac:dyDescent="0.2">
      <c r="A17" s="838"/>
      <c r="B17" s="873"/>
      <c r="C17" s="830"/>
      <c r="D17" s="845"/>
      <c r="E17" s="845"/>
      <c r="F17" s="830"/>
      <c r="G17" s="798"/>
      <c r="H17" s="1387"/>
      <c r="I17" s="251" t="s">
        <v>601</v>
      </c>
      <c r="J17" s="474"/>
      <c r="K17" s="475"/>
      <c r="L17" s="476">
        <v>0.25</v>
      </c>
      <c r="M17" s="477"/>
      <c r="N17" s="475"/>
      <c r="O17" s="476"/>
      <c r="P17" s="477"/>
      <c r="Q17" s="475"/>
      <c r="R17" s="476"/>
      <c r="S17" s="477"/>
      <c r="T17" s="475"/>
      <c r="U17" s="478"/>
      <c r="V17" s="252">
        <f>SUM(J17:L17)*H16</f>
        <v>3.7499999999999999E-2</v>
      </c>
      <c r="W17" s="253">
        <f>SUM(M17:O17)*H16</f>
        <v>0</v>
      </c>
      <c r="X17" s="253">
        <f>SUM(P17:R17)*H16</f>
        <v>0</v>
      </c>
      <c r="Y17" s="253">
        <f>SUM(S17:U17)*H16</f>
        <v>0</v>
      </c>
      <c r="Z17" s="254">
        <f t="shared" si="0"/>
        <v>3.7499999999999999E-2</v>
      </c>
      <c r="AA17" s="858"/>
      <c r="AB17" s="575" t="s">
        <v>559</v>
      </c>
      <c r="AC17" s="861"/>
      <c r="AD17" s="1478"/>
      <c r="AE17" s="1478"/>
    </row>
    <row r="18" spans="1:31" ht="24.95" customHeight="1" x14ac:dyDescent="0.2">
      <c r="A18" s="838"/>
      <c r="B18" s="873"/>
      <c r="C18" s="830"/>
      <c r="D18" s="845"/>
      <c r="E18" s="845"/>
      <c r="F18" s="830"/>
      <c r="G18" s="798" t="s">
        <v>612</v>
      </c>
      <c r="H18" s="1388">
        <v>0.25</v>
      </c>
      <c r="I18" s="226" t="s">
        <v>600</v>
      </c>
      <c r="J18" s="459"/>
      <c r="K18" s="460"/>
      <c r="L18" s="461">
        <v>0.25</v>
      </c>
      <c r="M18" s="462"/>
      <c r="N18" s="460"/>
      <c r="O18" s="461">
        <v>0.5</v>
      </c>
      <c r="P18" s="462"/>
      <c r="Q18" s="460"/>
      <c r="R18" s="461">
        <v>0.75</v>
      </c>
      <c r="S18" s="462"/>
      <c r="T18" s="460"/>
      <c r="U18" s="463">
        <v>1</v>
      </c>
      <c r="V18" s="216">
        <f>SUM(J18:L18)*H18</f>
        <v>6.25E-2</v>
      </c>
      <c r="W18" s="217">
        <f>SUM(M18:O18)*H18</f>
        <v>0.125</v>
      </c>
      <c r="X18" s="217">
        <f>SUM(P18:R18)*H18</f>
        <v>0.1875</v>
      </c>
      <c r="Y18" s="217">
        <f>SUM(S18:U18)*H18</f>
        <v>0.25</v>
      </c>
      <c r="Z18" s="218">
        <f t="shared" si="0"/>
        <v>0.25</v>
      </c>
      <c r="AA18" s="858"/>
      <c r="AB18" s="575" t="s">
        <v>559</v>
      </c>
      <c r="AC18" s="861"/>
      <c r="AD18" s="1478"/>
      <c r="AE18" s="1478"/>
    </row>
    <row r="19" spans="1:31" ht="24.95" customHeight="1" x14ac:dyDescent="0.2">
      <c r="A19" s="838"/>
      <c r="B19" s="873"/>
      <c r="C19" s="830"/>
      <c r="D19" s="845"/>
      <c r="E19" s="845"/>
      <c r="F19" s="830"/>
      <c r="G19" s="798"/>
      <c r="H19" s="1387"/>
      <c r="I19" s="251" t="s">
        <v>601</v>
      </c>
      <c r="J19" s="474"/>
      <c r="K19" s="475"/>
      <c r="L19" s="476">
        <v>0.25</v>
      </c>
      <c r="M19" s="477"/>
      <c r="N19" s="475"/>
      <c r="O19" s="476"/>
      <c r="P19" s="477"/>
      <c r="Q19" s="475"/>
      <c r="R19" s="476"/>
      <c r="S19" s="477"/>
      <c r="T19" s="475"/>
      <c r="U19" s="478"/>
      <c r="V19" s="252">
        <f>SUM(J19:L19)*H18</f>
        <v>6.25E-2</v>
      </c>
      <c r="W19" s="253">
        <f>SUM(M19:O19)*H18</f>
        <v>0</v>
      </c>
      <c r="X19" s="253">
        <f>SUM(P19:R19)*H18</f>
        <v>0</v>
      </c>
      <c r="Y19" s="253">
        <f>SUM(S19:U19)*H18</f>
        <v>0</v>
      </c>
      <c r="Z19" s="254">
        <f t="shared" si="0"/>
        <v>6.25E-2</v>
      </c>
      <c r="AA19" s="858"/>
      <c r="AB19" s="575" t="s">
        <v>559</v>
      </c>
      <c r="AC19" s="861"/>
      <c r="AD19" s="1478"/>
      <c r="AE19" s="1478"/>
    </row>
    <row r="20" spans="1:31" ht="24.95" customHeight="1" x14ac:dyDescent="0.2">
      <c r="A20" s="838"/>
      <c r="B20" s="873"/>
      <c r="C20" s="830"/>
      <c r="D20" s="845"/>
      <c r="E20" s="845"/>
      <c r="F20" s="830"/>
      <c r="G20" s="798" t="s">
        <v>613</v>
      </c>
      <c r="H20" s="1389">
        <v>0.25</v>
      </c>
      <c r="I20" s="226" t="s">
        <v>600</v>
      </c>
      <c r="J20" s="459"/>
      <c r="K20" s="460"/>
      <c r="L20" s="461">
        <v>0.25</v>
      </c>
      <c r="M20" s="462"/>
      <c r="N20" s="460"/>
      <c r="O20" s="461">
        <v>0.5</v>
      </c>
      <c r="P20" s="462"/>
      <c r="Q20" s="460"/>
      <c r="R20" s="461">
        <v>0.75</v>
      </c>
      <c r="S20" s="462"/>
      <c r="T20" s="460"/>
      <c r="U20" s="463">
        <v>1</v>
      </c>
      <c r="V20" s="216">
        <f>SUM(J20:L20)*H20</f>
        <v>6.25E-2</v>
      </c>
      <c r="W20" s="217">
        <f>SUM(M20:O20)*H20</f>
        <v>0.125</v>
      </c>
      <c r="X20" s="217">
        <f>SUM(P20:R20)*H20</f>
        <v>0.1875</v>
      </c>
      <c r="Y20" s="217">
        <f>SUM(S20:U20)*H20</f>
        <v>0.25</v>
      </c>
      <c r="Z20" s="218">
        <f t="shared" si="0"/>
        <v>0.25</v>
      </c>
      <c r="AA20" s="858"/>
      <c r="AB20" s="575" t="s">
        <v>559</v>
      </c>
      <c r="AC20" s="861"/>
      <c r="AD20" s="1478"/>
      <c r="AE20" s="1478"/>
    </row>
    <row r="21" spans="1:31" ht="24.95" customHeight="1" thickBot="1" x14ac:dyDescent="0.25">
      <c r="A21" s="838"/>
      <c r="B21" s="873"/>
      <c r="C21" s="830"/>
      <c r="D21" s="845"/>
      <c r="E21" s="845"/>
      <c r="F21" s="830"/>
      <c r="G21" s="847"/>
      <c r="H21" s="1390"/>
      <c r="I21" s="255" t="s">
        <v>601</v>
      </c>
      <c r="J21" s="479"/>
      <c r="K21" s="480"/>
      <c r="L21" s="481">
        <v>0.25</v>
      </c>
      <c r="M21" s="482"/>
      <c r="N21" s="480"/>
      <c r="O21" s="481"/>
      <c r="P21" s="482"/>
      <c r="Q21" s="480"/>
      <c r="R21" s="481"/>
      <c r="S21" s="482"/>
      <c r="T21" s="480"/>
      <c r="U21" s="483"/>
      <c r="V21" s="259">
        <f>SUM(J21:L21)*H20</f>
        <v>6.25E-2</v>
      </c>
      <c r="W21" s="260">
        <f>SUM(M21:O21)*H20</f>
        <v>0</v>
      </c>
      <c r="X21" s="260">
        <f>SUM(P21:R21)*H20</f>
        <v>0</v>
      </c>
      <c r="Y21" s="260">
        <f>SUM(S21:U21)*H20</f>
        <v>0</v>
      </c>
      <c r="Z21" s="261">
        <f t="shared" si="0"/>
        <v>6.25E-2</v>
      </c>
      <c r="AA21" s="859"/>
      <c r="AB21" s="575" t="s">
        <v>559</v>
      </c>
      <c r="AC21" s="861"/>
      <c r="AD21" s="1479"/>
      <c r="AE21" s="1479"/>
    </row>
    <row r="22" spans="1:31" ht="24.95" customHeight="1" x14ac:dyDescent="0.2">
      <c r="A22" s="838"/>
      <c r="B22" s="873"/>
      <c r="C22" s="830"/>
      <c r="D22" s="834" t="s">
        <v>136</v>
      </c>
      <c r="E22" s="799" t="s">
        <v>114</v>
      </c>
      <c r="F22" s="801" t="s">
        <v>189</v>
      </c>
      <c r="G22" s="803" t="s">
        <v>394</v>
      </c>
      <c r="H22" s="1388">
        <v>1</v>
      </c>
      <c r="I22" s="226" t="s">
        <v>600</v>
      </c>
      <c r="J22" s="469"/>
      <c r="K22" s="470"/>
      <c r="L22" s="471"/>
      <c r="M22" s="472"/>
      <c r="N22" s="470"/>
      <c r="O22" s="471"/>
      <c r="P22" s="472"/>
      <c r="Q22" s="470"/>
      <c r="R22" s="471">
        <v>1</v>
      </c>
      <c r="S22" s="472"/>
      <c r="T22" s="470"/>
      <c r="U22" s="473">
        <v>1</v>
      </c>
      <c r="V22" s="216">
        <f>SUM(J22:L22)*H22</f>
        <v>0</v>
      </c>
      <c r="W22" s="217">
        <f>SUM(M22:O22)*H22</f>
        <v>0</v>
      </c>
      <c r="X22" s="217">
        <f>SUM(P22:R22)*H22</f>
        <v>1</v>
      </c>
      <c r="Y22" s="217">
        <f>SUM(S22:U22)*H22</f>
        <v>1</v>
      </c>
      <c r="Z22" s="218">
        <f t="shared" si="0"/>
        <v>1</v>
      </c>
      <c r="AA22" s="878" t="s">
        <v>397</v>
      </c>
      <c r="AB22" s="574" t="s">
        <v>556</v>
      </c>
      <c r="AC22" s="860">
        <v>3</v>
      </c>
      <c r="AD22" s="1468" t="s">
        <v>1022</v>
      </c>
      <c r="AE22" s="1468" t="s">
        <v>1022</v>
      </c>
    </row>
    <row r="23" spans="1:31" ht="24.95" customHeight="1" thickBot="1" x14ac:dyDescent="0.25">
      <c r="A23" s="838"/>
      <c r="B23" s="873"/>
      <c r="C23" s="830"/>
      <c r="D23" s="835"/>
      <c r="E23" s="800"/>
      <c r="F23" s="802"/>
      <c r="G23" s="804"/>
      <c r="H23" s="1390"/>
      <c r="I23" s="255" t="s">
        <v>601</v>
      </c>
      <c r="J23" s="484"/>
      <c r="K23" s="485"/>
      <c r="L23" s="486"/>
      <c r="M23" s="487"/>
      <c r="N23" s="485"/>
      <c r="O23" s="486"/>
      <c r="P23" s="487"/>
      <c r="Q23" s="485"/>
      <c r="R23" s="486"/>
      <c r="S23" s="487"/>
      <c r="T23" s="485"/>
      <c r="U23" s="488"/>
      <c r="V23" s="259">
        <f>SUM(J23:L23)*H22</f>
        <v>0</v>
      </c>
      <c r="W23" s="260">
        <f>SUM(M23:O23)*H22</f>
        <v>0</v>
      </c>
      <c r="X23" s="260">
        <f>SUM(P23:R23)*H22</f>
        <v>0</v>
      </c>
      <c r="Y23" s="260">
        <f>SUM(S23:U23)*H22</f>
        <v>0</v>
      </c>
      <c r="Z23" s="261">
        <f t="shared" si="0"/>
        <v>0</v>
      </c>
      <c r="AA23" s="879"/>
      <c r="AB23" s="575" t="s">
        <v>556</v>
      </c>
      <c r="AC23" s="881"/>
      <c r="AD23" s="1469"/>
      <c r="AE23" s="1469"/>
    </row>
    <row r="24" spans="1:31" ht="24.95" customHeight="1" x14ac:dyDescent="0.2">
      <c r="A24" s="838"/>
      <c r="B24" s="873"/>
      <c r="C24" s="830"/>
      <c r="D24" s="835"/>
      <c r="E24" s="862" t="s">
        <v>116</v>
      </c>
      <c r="F24" s="866" t="s">
        <v>187</v>
      </c>
      <c r="G24" s="867" t="s">
        <v>299</v>
      </c>
      <c r="H24" s="1388">
        <v>1</v>
      </c>
      <c r="I24" s="226" t="s">
        <v>600</v>
      </c>
      <c r="J24" s="469"/>
      <c r="K24" s="470"/>
      <c r="L24" s="471">
        <v>0.5</v>
      </c>
      <c r="M24" s="472"/>
      <c r="N24" s="470"/>
      <c r="O24" s="471">
        <v>1</v>
      </c>
      <c r="P24" s="472"/>
      <c r="Q24" s="470"/>
      <c r="R24" s="471">
        <v>1</v>
      </c>
      <c r="S24" s="472"/>
      <c r="T24" s="470"/>
      <c r="U24" s="473">
        <v>1</v>
      </c>
      <c r="V24" s="216">
        <f>SUM(J24:L24)*H24</f>
        <v>0.5</v>
      </c>
      <c r="W24" s="217">
        <f>SUM(M24:O24)*H24</f>
        <v>1</v>
      </c>
      <c r="X24" s="217">
        <f>SUM(P24:R24)*H24</f>
        <v>1</v>
      </c>
      <c r="Y24" s="217">
        <f>SUM(S24:U24)*H24</f>
        <v>1</v>
      </c>
      <c r="Z24" s="218">
        <f t="shared" si="0"/>
        <v>1</v>
      </c>
      <c r="AA24" s="879"/>
      <c r="AB24" s="575" t="s">
        <v>556</v>
      </c>
      <c r="AC24" s="861">
        <v>4</v>
      </c>
      <c r="AD24" s="1469"/>
      <c r="AE24" s="1469"/>
    </row>
    <row r="25" spans="1:31" ht="24.95" customHeight="1" thickBot="1" x14ac:dyDescent="0.25">
      <c r="A25" s="838"/>
      <c r="B25" s="873"/>
      <c r="C25" s="830"/>
      <c r="D25" s="835"/>
      <c r="E25" s="862"/>
      <c r="F25" s="866"/>
      <c r="G25" s="868"/>
      <c r="H25" s="1390"/>
      <c r="I25" s="255" t="s">
        <v>601</v>
      </c>
      <c r="J25" s="484"/>
      <c r="K25" s="485"/>
      <c r="L25" s="486">
        <v>0.5</v>
      </c>
      <c r="M25" s="487"/>
      <c r="N25" s="485"/>
      <c r="O25" s="486"/>
      <c r="P25" s="487"/>
      <c r="Q25" s="485"/>
      <c r="R25" s="486"/>
      <c r="S25" s="487"/>
      <c r="T25" s="485"/>
      <c r="U25" s="488"/>
      <c r="V25" s="259">
        <f>SUM(J25:L25)*H24</f>
        <v>0.5</v>
      </c>
      <c r="W25" s="260">
        <f>SUM(M25:O25)*H24</f>
        <v>0</v>
      </c>
      <c r="X25" s="260">
        <f>SUM(P25:R25)*H24</f>
        <v>0</v>
      </c>
      <c r="Y25" s="260">
        <f>SUM(S25:U25)*H24</f>
        <v>0</v>
      </c>
      <c r="Z25" s="261">
        <f t="shared" si="0"/>
        <v>0.5</v>
      </c>
      <c r="AA25" s="879"/>
      <c r="AB25" s="575" t="s">
        <v>556</v>
      </c>
      <c r="AC25" s="881"/>
      <c r="AD25" s="1469"/>
      <c r="AE25" s="1469"/>
    </row>
    <row r="26" spans="1:31" ht="24.95" customHeight="1" x14ac:dyDescent="0.2">
      <c r="A26" s="838"/>
      <c r="B26" s="873"/>
      <c r="C26" s="830"/>
      <c r="D26" s="834" t="s">
        <v>395</v>
      </c>
      <c r="E26" s="799" t="s">
        <v>115</v>
      </c>
      <c r="F26" s="801" t="s">
        <v>186</v>
      </c>
      <c r="G26" s="863" t="s">
        <v>620</v>
      </c>
      <c r="H26" s="1388">
        <v>0.5</v>
      </c>
      <c r="I26" s="226" t="s">
        <v>600</v>
      </c>
      <c r="J26" s="469"/>
      <c r="K26" s="470"/>
      <c r="L26" s="471"/>
      <c r="M26" s="472"/>
      <c r="N26" s="470"/>
      <c r="O26" s="471"/>
      <c r="P26" s="472"/>
      <c r="Q26" s="470"/>
      <c r="R26" s="471">
        <v>1</v>
      </c>
      <c r="S26" s="472"/>
      <c r="T26" s="470"/>
      <c r="U26" s="473">
        <v>1</v>
      </c>
      <c r="V26" s="216">
        <f>SUM(J26:L26)*H26</f>
        <v>0</v>
      </c>
      <c r="W26" s="217">
        <f>SUM(M26:O26)*H26</f>
        <v>0</v>
      </c>
      <c r="X26" s="217">
        <f>SUM(P26:R26)*H26</f>
        <v>0.5</v>
      </c>
      <c r="Y26" s="217">
        <f>SUM(S26:U26)*H26</f>
        <v>0.5</v>
      </c>
      <c r="Z26" s="218">
        <f t="shared" si="0"/>
        <v>0.5</v>
      </c>
      <c r="AA26" s="879"/>
      <c r="AB26" s="575" t="s">
        <v>556</v>
      </c>
      <c r="AC26" s="861">
        <v>5</v>
      </c>
      <c r="AD26" s="1469"/>
      <c r="AE26" s="1469"/>
    </row>
    <row r="27" spans="1:31" ht="24.95" customHeight="1" x14ac:dyDescent="0.2">
      <c r="A27" s="838"/>
      <c r="B27" s="873"/>
      <c r="C27" s="830"/>
      <c r="D27" s="835"/>
      <c r="E27" s="862"/>
      <c r="F27" s="866"/>
      <c r="G27" s="864"/>
      <c r="H27" s="1387"/>
      <c r="I27" s="251" t="s">
        <v>601</v>
      </c>
      <c r="J27" s="489"/>
      <c r="K27" s="490"/>
      <c r="L27" s="491"/>
      <c r="M27" s="492"/>
      <c r="N27" s="490"/>
      <c r="O27" s="491"/>
      <c r="P27" s="492"/>
      <c r="Q27" s="490"/>
      <c r="R27" s="491"/>
      <c r="S27" s="492"/>
      <c r="T27" s="490"/>
      <c r="U27" s="493"/>
      <c r="V27" s="252">
        <f>SUM(J27:L27)*H26</f>
        <v>0</v>
      </c>
      <c r="W27" s="253">
        <f>SUM(M27:O27)*H26</f>
        <v>0</v>
      </c>
      <c r="X27" s="253">
        <f>SUM(P27:R27)*H26</f>
        <v>0</v>
      </c>
      <c r="Y27" s="253">
        <f>SUM(S27:U27)*H26</f>
        <v>0</v>
      </c>
      <c r="Z27" s="254">
        <f t="shared" si="0"/>
        <v>0</v>
      </c>
      <c r="AA27" s="879"/>
      <c r="AB27" s="575" t="s">
        <v>556</v>
      </c>
      <c r="AC27" s="861"/>
      <c r="AD27" s="1469"/>
      <c r="AE27" s="1469"/>
    </row>
    <row r="28" spans="1:31" ht="24.95" customHeight="1" x14ac:dyDescent="0.2">
      <c r="A28" s="838"/>
      <c r="B28" s="873"/>
      <c r="C28" s="830"/>
      <c r="D28" s="835"/>
      <c r="E28" s="862"/>
      <c r="F28" s="866"/>
      <c r="G28" s="864" t="s">
        <v>621</v>
      </c>
      <c r="H28" s="1389">
        <v>0.5</v>
      </c>
      <c r="I28" s="226" t="s">
        <v>600</v>
      </c>
      <c r="J28" s="469"/>
      <c r="K28" s="470"/>
      <c r="L28" s="471"/>
      <c r="M28" s="472"/>
      <c r="N28" s="470"/>
      <c r="O28" s="471"/>
      <c r="P28" s="472"/>
      <c r="Q28" s="470"/>
      <c r="R28" s="471">
        <v>1</v>
      </c>
      <c r="S28" s="472"/>
      <c r="T28" s="470"/>
      <c r="U28" s="473">
        <v>1</v>
      </c>
      <c r="V28" s="216">
        <f>SUM(J28:L28)*H28</f>
        <v>0</v>
      </c>
      <c r="W28" s="217">
        <f>SUM(M28:O28)*H28</f>
        <v>0</v>
      </c>
      <c r="X28" s="217">
        <f>SUM(P28:R28)*H28</f>
        <v>0.5</v>
      </c>
      <c r="Y28" s="217">
        <f>SUM(S28:U28)*H28</f>
        <v>0.5</v>
      </c>
      <c r="Z28" s="218">
        <f t="shared" si="0"/>
        <v>0.5</v>
      </c>
      <c r="AA28" s="879"/>
      <c r="AB28" s="575" t="s">
        <v>556</v>
      </c>
      <c r="AC28" s="861"/>
      <c r="AD28" s="1469"/>
      <c r="AE28" s="1469"/>
    </row>
    <row r="29" spans="1:31" ht="24.95" customHeight="1" thickBot="1" x14ac:dyDescent="0.25">
      <c r="A29" s="838"/>
      <c r="B29" s="873"/>
      <c r="C29" s="830"/>
      <c r="D29" s="835"/>
      <c r="E29" s="862"/>
      <c r="F29" s="866"/>
      <c r="G29" s="865"/>
      <c r="H29" s="1390"/>
      <c r="I29" s="255" t="s">
        <v>601</v>
      </c>
      <c r="J29" s="484"/>
      <c r="K29" s="485"/>
      <c r="L29" s="486"/>
      <c r="M29" s="487"/>
      <c r="N29" s="485"/>
      <c r="O29" s="486"/>
      <c r="P29" s="487"/>
      <c r="Q29" s="485"/>
      <c r="R29" s="486"/>
      <c r="S29" s="487"/>
      <c r="T29" s="485"/>
      <c r="U29" s="488"/>
      <c r="V29" s="259">
        <f>SUM(J29:L29)*H28</f>
        <v>0</v>
      </c>
      <c r="W29" s="260">
        <f>SUM(M29:O29)*H28</f>
        <v>0</v>
      </c>
      <c r="X29" s="260">
        <f>SUM(P29:R29)*H28</f>
        <v>0</v>
      </c>
      <c r="Y29" s="260">
        <f>SUM(S29:U29)*H28</f>
        <v>0</v>
      </c>
      <c r="Z29" s="261">
        <f t="shared" si="0"/>
        <v>0</v>
      </c>
      <c r="AA29" s="880"/>
      <c r="AB29" s="575" t="s">
        <v>556</v>
      </c>
      <c r="AC29" s="861"/>
      <c r="AD29" s="1480"/>
      <c r="AE29" s="1480"/>
    </row>
    <row r="30" spans="1:31" ht="24.95" customHeight="1" x14ac:dyDescent="0.2">
      <c r="A30" s="838"/>
      <c r="B30" s="873"/>
      <c r="C30" s="830"/>
      <c r="D30" s="834" t="s">
        <v>137</v>
      </c>
      <c r="E30" s="799" t="s">
        <v>135</v>
      </c>
      <c r="F30" s="805" t="s">
        <v>182</v>
      </c>
      <c r="G30" s="841" t="s">
        <v>300</v>
      </c>
      <c r="H30" s="1392">
        <v>1</v>
      </c>
      <c r="I30" s="604" t="s">
        <v>600</v>
      </c>
      <c r="J30" s="454"/>
      <c r="K30" s="455"/>
      <c r="L30" s="456">
        <v>0.25</v>
      </c>
      <c r="M30" s="457"/>
      <c r="N30" s="455"/>
      <c r="O30" s="456">
        <v>0.5</v>
      </c>
      <c r="P30" s="457"/>
      <c r="Q30" s="455"/>
      <c r="R30" s="456">
        <v>0.75</v>
      </c>
      <c r="S30" s="457"/>
      <c r="T30" s="455"/>
      <c r="U30" s="458">
        <v>1</v>
      </c>
      <c r="V30" s="222">
        <f>SUM(J30:L30)*H30</f>
        <v>0.25</v>
      </c>
      <c r="W30" s="223">
        <f>SUM(M30:O30)*H30</f>
        <v>0.5</v>
      </c>
      <c r="X30" s="223">
        <f>SUM(P30:R30)*H30</f>
        <v>0.75</v>
      </c>
      <c r="Y30" s="223">
        <f>SUM(S30:U30)*H30</f>
        <v>1</v>
      </c>
      <c r="Z30" s="224">
        <f t="shared" si="0"/>
        <v>1</v>
      </c>
      <c r="AA30" s="858" t="s">
        <v>317</v>
      </c>
      <c r="AB30" s="575" t="s">
        <v>556</v>
      </c>
      <c r="AC30" s="860">
        <v>6</v>
      </c>
      <c r="AD30" s="1478" t="s">
        <v>1022</v>
      </c>
      <c r="AE30" s="1500" t="s">
        <v>1036</v>
      </c>
    </row>
    <row r="31" spans="1:31" ht="24.95" customHeight="1" x14ac:dyDescent="0.2">
      <c r="A31" s="838"/>
      <c r="B31" s="873"/>
      <c r="C31" s="830"/>
      <c r="D31" s="835"/>
      <c r="E31" s="862"/>
      <c r="F31" s="795"/>
      <c r="G31" s="798"/>
      <c r="H31" s="1391"/>
      <c r="I31" s="251" t="s">
        <v>601</v>
      </c>
      <c r="J31" s="474"/>
      <c r="K31" s="475"/>
      <c r="L31" s="476"/>
      <c r="M31" s="477"/>
      <c r="N31" s="475"/>
      <c r="O31" s="476"/>
      <c r="P31" s="477"/>
      <c r="Q31" s="475"/>
      <c r="R31" s="476"/>
      <c r="S31" s="477"/>
      <c r="T31" s="475"/>
      <c r="U31" s="478"/>
      <c r="V31" s="252">
        <f>SUM(J31:L31)*H30</f>
        <v>0</v>
      </c>
      <c r="W31" s="253">
        <f>SUM(M31:O31)*H30</f>
        <v>0</v>
      </c>
      <c r="X31" s="253">
        <f>SUM(P31:R31)*H30</f>
        <v>0</v>
      </c>
      <c r="Y31" s="253">
        <f>SUM(S31:U31)*H30</f>
        <v>0</v>
      </c>
      <c r="Z31" s="254">
        <f t="shared" si="0"/>
        <v>0</v>
      </c>
      <c r="AA31" s="858"/>
      <c r="AB31" s="575" t="s">
        <v>556</v>
      </c>
      <c r="AC31" s="861"/>
      <c r="AD31" s="1478"/>
      <c r="AE31" s="1500"/>
    </row>
    <row r="32" spans="1:31" ht="24.95" customHeight="1" x14ac:dyDescent="0.2">
      <c r="A32" s="838"/>
      <c r="B32" s="873"/>
      <c r="C32" s="830"/>
      <c r="D32" s="835"/>
      <c r="E32" s="862"/>
      <c r="F32" s="795"/>
      <c r="G32" s="798" t="s">
        <v>1014</v>
      </c>
      <c r="H32" s="1391"/>
      <c r="I32" s="605" t="s">
        <v>600</v>
      </c>
      <c r="J32" s="464"/>
      <c r="K32" s="465"/>
      <c r="L32" s="466"/>
      <c r="M32" s="467"/>
      <c r="N32" s="465"/>
      <c r="O32" s="466"/>
      <c r="P32" s="467"/>
      <c r="Q32" s="465"/>
      <c r="R32" s="466"/>
      <c r="S32" s="467"/>
      <c r="T32" s="465"/>
      <c r="U32" s="468"/>
      <c r="V32" s="219">
        <f>SUM(J32:L32)*H32</f>
        <v>0</v>
      </c>
      <c r="W32" s="220">
        <f>SUM(M32:O32)*H32</f>
        <v>0</v>
      </c>
      <c r="X32" s="220">
        <f>SUM(P32:R32)*H32</f>
        <v>0</v>
      </c>
      <c r="Y32" s="220">
        <f>SUM(S32:U32)*H32</f>
        <v>0</v>
      </c>
      <c r="Z32" s="221">
        <f t="shared" si="0"/>
        <v>0</v>
      </c>
      <c r="AA32" s="858"/>
      <c r="AB32" s="575" t="s">
        <v>556</v>
      </c>
      <c r="AC32" s="861"/>
      <c r="AD32" s="1478"/>
      <c r="AE32" s="1500"/>
    </row>
    <row r="33" spans="1:31" ht="24.95" customHeight="1" x14ac:dyDescent="0.2">
      <c r="A33" s="838"/>
      <c r="B33" s="873"/>
      <c r="C33" s="830"/>
      <c r="D33" s="835"/>
      <c r="E33" s="862"/>
      <c r="F33" s="795"/>
      <c r="G33" s="798"/>
      <c r="H33" s="1391"/>
      <c r="I33" s="251" t="s">
        <v>601</v>
      </c>
      <c r="J33" s="474"/>
      <c r="K33" s="475"/>
      <c r="L33" s="476"/>
      <c r="M33" s="477"/>
      <c r="N33" s="475"/>
      <c r="O33" s="476"/>
      <c r="P33" s="477"/>
      <c r="Q33" s="475"/>
      <c r="R33" s="476"/>
      <c r="S33" s="477"/>
      <c r="T33" s="475"/>
      <c r="U33" s="478"/>
      <c r="V33" s="252">
        <f>SUM(J33:L33)*H32</f>
        <v>0</v>
      </c>
      <c r="W33" s="253">
        <f>SUM(M33:O33)*H32</f>
        <v>0</v>
      </c>
      <c r="X33" s="253">
        <f>SUM(P33:R33)*H32</f>
        <v>0</v>
      </c>
      <c r="Y33" s="253">
        <f>SUM(S33:U33)*H32</f>
        <v>0</v>
      </c>
      <c r="Z33" s="254">
        <f t="shared" si="0"/>
        <v>0</v>
      </c>
      <c r="AA33" s="858"/>
      <c r="AB33" s="575" t="s">
        <v>556</v>
      </c>
      <c r="AC33" s="861"/>
      <c r="AD33" s="1478"/>
      <c r="AE33" s="1500"/>
    </row>
    <row r="34" spans="1:31" ht="24.95" customHeight="1" x14ac:dyDescent="0.2">
      <c r="A34" s="838"/>
      <c r="B34" s="873"/>
      <c r="C34" s="830"/>
      <c r="D34" s="835"/>
      <c r="E34" s="862"/>
      <c r="F34" s="795"/>
      <c r="G34" s="798" t="s">
        <v>1015</v>
      </c>
      <c r="H34" s="1391"/>
      <c r="I34" s="605" t="s">
        <v>600</v>
      </c>
      <c r="J34" s="464"/>
      <c r="K34" s="465"/>
      <c r="L34" s="466"/>
      <c r="M34" s="467"/>
      <c r="N34" s="465"/>
      <c r="O34" s="466"/>
      <c r="P34" s="467"/>
      <c r="Q34" s="465"/>
      <c r="R34" s="466"/>
      <c r="S34" s="467"/>
      <c r="T34" s="465"/>
      <c r="U34" s="468"/>
      <c r="V34" s="219">
        <f>SUM(J34:L34)*H34</f>
        <v>0</v>
      </c>
      <c r="W34" s="220">
        <f>SUM(M34:O34)*H34</f>
        <v>0</v>
      </c>
      <c r="X34" s="220">
        <f>SUM(P34:R34)*H34</f>
        <v>0</v>
      </c>
      <c r="Y34" s="220">
        <f>SUM(S34:U34)*H34</f>
        <v>0</v>
      </c>
      <c r="Z34" s="221">
        <f t="shared" si="0"/>
        <v>0</v>
      </c>
      <c r="AA34" s="858"/>
      <c r="AB34" s="575" t="s">
        <v>556</v>
      </c>
      <c r="AC34" s="861"/>
      <c r="AD34" s="1478"/>
      <c r="AE34" s="1500"/>
    </row>
    <row r="35" spans="1:31" ht="24.95" customHeight="1" thickBot="1" x14ac:dyDescent="0.25">
      <c r="A35" s="838"/>
      <c r="B35" s="873"/>
      <c r="C35" s="830"/>
      <c r="D35" s="835"/>
      <c r="E35" s="862"/>
      <c r="F35" s="795"/>
      <c r="G35" s="798"/>
      <c r="H35" s="1391"/>
      <c r="I35" s="251" t="s">
        <v>601</v>
      </c>
      <c r="J35" s="474"/>
      <c r="K35" s="475"/>
      <c r="L35" s="476"/>
      <c r="M35" s="477"/>
      <c r="N35" s="475"/>
      <c r="O35" s="476"/>
      <c r="P35" s="477"/>
      <c r="Q35" s="475"/>
      <c r="R35" s="476"/>
      <c r="S35" s="477"/>
      <c r="T35" s="475"/>
      <c r="U35" s="478"/>
      <c r="V35" s="252">
        <f>SUM(J35:L35)*H34</f>
        <v>0</v>
      </c>
      <c r="W35" s="253">
        <f>SUM(M35:O35)*H34</f>
        <v>0</v>
      </c>
      <c r="X35" s="253">
        <f>SUM(P35:R35)*H34</f>
        <v>0</v>
      </c>
      <c r="Y35" s="253">
        <f>SUM(S35:U35)*H34</f>
        <v>0</v>
      </c>
      <c r="Z35" s="254">
        <f t="shared" si="0"/>
        <v>0</v>
      </c>
      <c r="AA35" s="858"/>
      <c r="AB35" s="575" t="s">
        <v>556</v>
      </c>
      <c r="AC35" s="861"/>
      <c r="AD35" s="1478"/>
      <c r="AE35" s="1500"/>
    </row>
    <row r="36" spans="1:31" ht="24.95" customHeight="1" x14ac:dyDescent="0.2">
      <c r="A36" s="838"/>
      <c r="B36" s="873"/>
      <c r="C36" s="829" t="s">
        <v>510</v>
      </c>
      <c r="D36" s="844" t="s">
        <v>183</v>
      </c>
      <c r="E36" s="844" t="s">
        <v>112</v>
      </c>
      <c r="F36" s="844" t="s">
        <v>184</v>
      </c>
      <c r="G36" s="841" t="s">
        <v>622</v>
      </c>
      <c r="H36" s="1396">
        <v>0.2</v>
      </c>
      <c r="I36" s="604" t="s">
        <v>600</v>
      </c>
      <c r="J36" s="454"/>
      <c r="K36" s="455"/>
      <c r="L36" s="456">
        <v>0.25</v>
      </c>
      <c r="M36" s="457"/>
      <c r="N36" s="455"/>
      <c r="O36" s="456">
        <v>0.5</v>
      </c>
      <c r="P36" s="457"/>
      <c r="Q36" s="455"/>
      <c r="R36" s="456">
        <v>0.75</v>
      </c>
      <c r="S36" s="457"/>
      <c r="T36" s="455"/>
      <c r="U36" s="458">
        <v>1</v>
      </c>
      <c r="V36" s="222">
        <f>SUM(J36:L36)*H36</f>
        <v>0.05</v>
      </c>
      <c r="W36" s="223">
        <f>SUM(M36:O36)*H36</f>
        <v>0.1</v>
      </c>
      <c r="X36" s="223">
        <f>SUM(P36:R36)*H36</f>
        <v>0.15000000000000002</v>
      </c>
      <c r="Y36" s="223">
        <f>SUM(S36:U36)*H36</f>
        <v>0.2</v>
      </c>
      <c r="Z36" s="224">
        <f t="shared" si="0"/>
        <v>0.2</v>
      </c>
      <c r="AA36" s="857" t="s">
        <v>425</v>
      </c>
      <c r="AB36" s="575" t="s">
        <v>556</v>
      </c>
      <c r="AC36" s="860">
        <v>7</v>
      </c>
      <c r="AD36" s="1477" t="s">
        <v>1022</v>
      </c>
      <c r="AE36" s="1477" t="s">
        <v>1022</v>
      </c>
    </row>
    <row r="37" spans="1:31" ht="24.95" customHeight="1" x14ac:dyDescent="0.2">
      <c r="A37" s="838"/>
      <c r="B37" s="873"/>
      <c r="C37" s="830"/>
      <c r="D37" s="845"/>
      <c r="E37" s="845"/>
      <c r="F37" s="845"/>
      <c r="G37" s="798"/>
      <c r="H37" s="1393"/>
      <c r="I37" s="251" t="s">
        <v>601</v>
      </c>
      <c r="J37" s="474"/>
      <c r="K37" s="475"/>
      <c r="L37" s="476">
        <v>0.25</v>
      </c>
      <c r="M37" s="477"/>
      <c r="N37" s="475"/>
      <c r="O37" s="476"/>
      <c r="P37" s="477"/>
      <c r="Q37" s="475"/>
      <c r="R37" s="476"/>
      <c r="S37" s="477"/>
      <c r="T37" s="475"/>
      <c r="U37" s="478"/>
      <c r="V37" s="252">
        <f>SUM(J37:L37)*H36</f>
        <v>0.05</v>
      </c>
      <c r="W37" s="253">
        <f>SUM(M37:O37)*H36</f>
        <v>0</v>
      </c>
      <c r="X37" s="253">
        <f>SUM(P37:R37)*H36</f>
        <v>0</v>
      </c>
      <c r="Y37" s="253">
        <f>SUM(S37:U37)*H36</f>
        <v>0</v>
      </c>
      <c r="Z37" s="254">
        <f t="shared" si="0"/>
        <v>0.05</v>
      </c>
      <c r="AA37" s="858"/>
      <c r="AB37" s="575" t="s">
        <v>556</v>
      </c>
      <c r="AC37" s="861"/>
      <c r="AD37" s="1478"/>
      <c r="AE37" s="1478"/>
    </row>
    <row r="38" spans="1:31" ht="24.95" customHeight="1" x14ac:dyDescent="0.2">
      <c r="A38" s="838"/>
      <c r="B38" s="873"/>
      <c r="C38" s="830"/>
      <c r="D38" s="845"/>
      <c r="E38" s="845"/>
      <c r="F38" s="845"/>
      <c r="G38" s="798" t="s">
        <v>623</v>
      </c>
      <c r="H38" s="1393">
        <v>0.2</v>
      </c>
      <c r="I38" s="605" t="s">
        <v>600</v>
      </c>
      <c r="J38" s="464"/>
      <c r="K38" s="465"/>
      <c r="L38" s="466">
        <v>1</v>
      </c>
      <c r="M38" s="467"/>
      <c r="N38" s="465"/>
      <c r="O38" s="466">
        <v>1</v>
      </c>
      <c r="P38" s="467"/>
      <c r="Q38" s="465"/>
      <c r="R38" s="466">
        <v>1</v>
      </c>
      <c r="S38" s="467"/>
      <c r="T38" s="465"/>
      <c r="U38" s="468">
        <v>1</v>
      </c>
      <c r="V38" s="219">
        <f>SUM(J38:L38)*H38</f>
        <v>0.2</v>
      </c>
      <c r="W38" s="220">
        <f>SUM(M38:O38)*H38</f>
        <v>0.2</v>
      </c>
      <c r="X38" s="220">
        <f>SUM(P38:R38)*H38</f>
        <v>0.2</v>
      </c>
      <c r="Y38" s="220">
        <f>SUM(S38:U38)*H38</f>
        <v>0.2</v>
      </c>
      <c r="Z38" s="221">
        <f t="shared" si="0"/>
        <v>0.2</v>
      </c>
      <c r="AA38" s="858"/>
      <c r="AB38" s="575" t="s">
        <v>556</v>
      </c>
      <c r="AC38" s="861"/>
      <c r="AD38" s="1478"/>
      <c r="AE38" s="1478"/>
    </row>
    <row r="39" spans="1:31" ht="24.95" customHeight="1" x14ac:dyDescent="0.2">
      <c r="A39" s="838"/>
      <c r="B39" s="873"/>
      <c r="C39" s="830"/>
      <c r="D39" s="845"/>
      <c r="E39" s="845"/>
      <c r="F39" s="845"/>
      <c r="G39" s="798"/>
      <c r="H39" s="1393"/>
      <c r="I39" s="251" t="s">
        <v>601</v>
      </c>
      <c r="J39" s="474"/>
      <c r="K39" s="475"/>
      <c r="L39" s="476">
        <v>1</v>
      </c>
      <c r="M39" s="477"/>
      <c r="N39" s="475"/>
      <c r="O39" s="476"/>
      <c r="P39" s="477"/>
      <c r="Q39" s="475"/>
      <c r="R39" s="476"/>
      <c r="S39" s="477"/>
      <c r="T39" s="475"/>
      <c r="U39" s="478"/>
      <c r="V39" s="252">
        <f>SUM(J39:L39)*H38</f>
        <v>0.2</v>
      </c>
      <c r="W39" s="253">
        <f>SUM(M39:O39)*H38</f>
        <v>0</v>
      </c>
      <c r="X39" s="253">
        <f>SUM(P39:R39)*H38</f>
        <v>0</v>
      </c>
      <c r="Y39" s="253">
        <f>SUM(S39:U39)*H38</f>
        <v>0</v>
      </c>
      <c r="Z39" s="254">
        <f t="shared" si="0"/>
        <v>0.2</v>
      </c>
      <c r="AA39" s="858"/>
      <c r="AB39" s="575" t="s">
        <v>556</v>
      </c>
      <c r="AC39" s="861"/>
      <c r="AD39" s="1478"/>
      <c r="AE39" s="1478"/>
    </row>
    <row r="40" spans="1:31" ht="24.95" customHeight="1" x14ac:dyDescent="0.2">
      <c r="A40" s="838"/>
      <c r="B40" s="873"/>
      <c r="C40" s="830"/>
      <c r="D40" s="845"/>
      <c r="E40" s="845"/>
      <c r="F40" s="845"/>
      <c r="G40" s="798" t="s">
        <v>624</v>
      </c>
      <c r="H40" s="1393">
        <v>0.2</v>
      </c>
      <c r="I40" s="605" t="s">
        <v>600</v>
      </c>
      <c r="J40" s="464"/>
      <c r="K40" s="465"/>
      <c r="L40" s="466">
        <v>0.25</v>
      </c>
      <c r="M40" s="467"/>
      <c r="N40" s="465"/>
      <c r="O40" s="466">
        <v>1</v>
      </c>
      <c r="P40" s="467"/>
      <c r="Q40" s="465"/>
      <c r="R40" s="466">
        <v>1</v>
      </c>
      <c r="S40" s="467"/>
      <c r="T40" s="465"/>
      <c r="U40" s="468">
        <v>1</v>
      </c>
      <c r="V40" s="219">
        <f>SUM(J40:L40)*H40</f>
        <v>0.05</v>
      </c>
      <c r="W40" s="220">
        <f>SUM(M40:O40)*H40</f>
        <v>0.2</v>
      </c>
      <c r="X40" s="220">
        <f>SUM(P40:R40)*H40</f>
        <v>0.2</v>
      </c>
      <c r="Y40" s="220">
        <f>SUM(S40:U40)*H40</f>
        <v>0.2</v>
      </c>
      <c r="Z40" s="221">
        <f t="shared" si="0"/>
        <v>0.2</v>
      </c>
      <c r="AA40" s="858"/>
      <c r="AB40" s="575" t="s">
        <v>556</v>
      </c>
      <c r="AC40" s="861"/>
      <c r="AD40" s="1478"/>
      <c r="AE40" s="1478"/>
    </row>
    <row r="41" spans="1:31" ht="24.95" customHeight="1" x14ac:dyDescent="0.2">
      <c r="A41" s="838"/>
      <c r="B41" s="873"/>
      <c r="C41" s="830"/>
      <c r="D41" s="845"/>
      <c r="E41" s="845"/>
      <c r="F41" s="845"/>
      <c r="G41" s="798"/>
      <c r="H41" s="1393"/>
      <c r="I41" s="251" t="s">
        <v>601</v>
      </c>
      <c r="J41" s="474"/>
      <c r="K41" s="475"/>
      <c r="L41" s="476">
        <v>0.25</v>
      </c>
      <c r="M41" s="477"/>
      <c r="N41" s="475"/>
      <c r="O41" s="476"/>
      <c r="P41" s="477"/>
      <c r="Q41" s="475"/>
      <c r="R41" s="476"/>
      <c r="S41" s="477"/>
      <c r="T41" s="475"/>
      <c r="U41" s="478"/>
      <c r="V41" s="252">
        <f>SUM(J41:L41)*H40</f>
        <v>0.05</v>
      </c>
      <c r="W41" s="253">
        <f>SUM(M41:O41)*H40</f>
        <v>0</v>
      </c>
      <c r="X41" s="253">
        <f>SUM(P41:R41)*H40</f>
        <v>0</v>
      </c>
      <c r="Y41" s="253">
        <f>SUM(S41:U41)*H40</f>
        <v>0</v>
      </c>
      <c r="Z41" s="254">
        <f t="shared" si="0"/>
        <v>0.05</v>
      </c>
      <c r="AA41" s="858"/>
      <c r="AB41" s="575" t="s">
        <v>556</v>
      </c>
      <c r="AC41" s="861"/>
      <c r="AD41" s="1478"/>
      <c r="AE41" s="1478"/>
    </row>
    <row r="42" spans="1:31" ht="24.95" customHeight="1" x14ac:dyDescent="0.2">
      <c r="A42" s="838"/>
      <c r="B42" s="873"/>
      <c r="C42" s="830"/>
      <c r="D42" s="845"/>
      <c r="E42" s="845"/>
      <c r="F42" s="845"/>
      <c r="G42" s="798" t="s">
        <v>625</v>
      </c>
      <c r="H42" s="1393">
        <v>0.2</v>
      </c>
      <c r="I42" s="605" t="s">
        <v>600</v>
      </c>
      <c r="J42" s="464"/>
      <c r="K42" s="465"/>
      <c r="L42" s="466">
        <v>0.5</v>
      </c>
      <c r="M42" s="467"/>
      <c r="N42" s="465"/>
      <c r="O42" s="466">
        <v>1</v>
      </c>
      <c r="P42" s="467"/>
      <c r="Q42" s="465"/>
      <c r="R42" s="466">
        <v>1</v>
      </c>
      <c r="S42" s="467"/>
      <c r="T42" s="465"/>
      <c r="U42" s="468">
        <v>1</v>
      </c>
      <c r="V42" s="219">
        <f>SUM(J42:L42)*H42</f>
        <v>0.1</v>
      </c>
      <c r="W42" s="220">
        <f>SUM(M42:O42)*H42</f>
        <v>0.2</v>
      </c>
      <c r="X42" s="220">
        <f>SUM(P42:R42)*H42</f>
        <v>0.2</v>
      </c>
      <c r="Y42" s="220">
        <f>SUM(S42:U42)*H42</f>
        <v>0.2</v>
      </c>
      <c r="Z42" s="221">
        <f t="shared" si="0"/>
        <v>0.2</v>
      </c>
      <c r="AA42" s="858"/>
      <c r="AB42" s="575" t="s">
        <v>556</v>
      </c>
      <c r="AC42" s="861"/>
      <c r="AD42" s="1478"/>
      <c r="AE42" s="1478"/>
    </row>
    <row r="43" spans="1:31" ht="24.95" customHeight="1" x14ac:dyDescent="0.2">
      <c r="A43" s="838"/>
      <c r="B43" s="873"/>
      <c r="C43" s="830"/>
      <c r="D43" s="845"/>
      <c r="E43" s="845"/>
      <c r="F43" s="845"/>
      <c r="G43" s="798"/>
      <c r="H43" s="1393"/>
      <c r="I43" s="251" t="s">
        <v>601</v>
      </c>
      <c r="J43" s="474"/>
      <c r="K43" s="475"/>
      <c r="L43" s="476">
        <v>0.5</v>
      </c>
      <c r="M43" s="477"/>
      <c r="N43" s="475"/>
      <c r="O43" s="476"/>
      <c r="P43" s="477"/>
      <c r="Q43" s="475"/>
      <c r="R43" s="476"/>
      <c r="S43" s="477"/>
      <c r="T43" s="475"/>
      <c r="U43" s="478"/>
      <c r="V43" s="252">
        <f>SUM(J43:L43)*H42</f>
        <v>0.1</v>
      </c>
      <c r="W43" s="253">
        <f>SUM(M43:O43)*H42</f>
        <v>0</v>
      </c>
      <c r="X43" s="253">
        <f>SUM(P43:R43)*H42</f>
        <v>0</v>
      </c>
      <c r="Y43" s="253">
        <f>SUM(S43:U43)*H42</f>
        <v>0</v>
      </c>
      <c r="Z43" s="254">
        <f t="shared" si="0"/>
        <v>0.1</v>
      </c>
      <c r="AA43" s="858"/>
      <c r="AB43" s="575" t="s">
        <v>556</v>
      </c>
      <c r="AC43" s="861"/>
      <c r="AD43" s="1478"/>
      <c r="AE43" s="1478"/>
    </row>
    <row r="44" spans="1:31" ht="24.95" customHeight="1" x14ac:dyDescent="0.2">
      <c r="A44" s="838"/>
      <c r="B44" s="873"/>
      <c r="C44" s="830"/>
      <c r="D44" s="845"/>
      <c r="E44" s="845"/>
      <c r="F44" s="845"/>
      <c r="G44" s="798" t="s">
        <v>626</v>
      </c>
      <c r="H44" s="1393">
        <v>0.2</v>
      </c>
      <c r="I44" s="605" t="s">
        <v>600</v>
      </c>
      <c r="J44" s="464"/>
      <c r="K44" s="465"/>
      <c r="L44" s="466"/>
      <c r="M44" s="467"/>
      <c r="N44" s="465"/>
      <c r="O44" s="466"/>
      <c r="P44" s="467"/>
      <c r="Q44" s="465"/>
      <c r="R44" s="466">
        <v>0.5</v>
      </c>
      <c r="S44" s="467"/>
      <c r="T44" s="465"/>
      <c r="U44" s="468">
        <v>1</v>
      </c>
      <c r="V44" s="219">
        <f>SUM(J44:L44)*H44</f>
        <v>0</v>
      </c>
      <c r="W44" s="220">
        <f>SUM(M44:O44)*H44</f>
        <v>0</v>
      </c>
      <c r="X44" s="220">
        <f>SUM(P44:R44)*H44</f>
        <v>0.1</v>
      </c>
      <c r="Y44" s="220">
        <f>SUM(S44:U44)*H44</f>
        <v>0.2</v>
      </c>
      <c r="Z44" s="221">
        <f t="shared" si="0"/>
        <v>0.2</v>
      </c>
      <c r="AA44" s="858"/>
      <c r="AB44" s="575" t="s">
        <v>556</v>
      </c>
      <c r="AC44" s="861"/>
      <c r="AD44" s="1478"/>
      <c r="AE44" s="1478"/>
    </row>
    <row r="45" spans="1:31" ht="24.95" customHeight="1" thickBot="1" x14ac:dyDescent="0.25">
      <c r="A45" s="838"/>
      <c r="B45" s="873"/>
      <c r="C45" s="830"/>
      <c r="D45" s="845"/>
      <c r="E45" s="845"/>
      <c r="F45" s="845"/>
      <c r="G45" s="847"/>
      <c r="H45" s="1395"/>
      <c r="I45" s="262" t="s">
        <v>601</v>
      </c>
      <c r="J45" s="499"/>
      <c r="K45" s="500"/>
      <c r="L45" s="501"/>
      <c r="M45" s="502"/>
      <c r="N45" s="500"/>
      <c r="O45" s="501"/>
      <c r="P45" s="502"/>
      <c r="Q45" s="500"/>
      <c r="R45" s="501"/>
      <c r="S45" s="502"/>
      <c r="T45" s="500"/>
      <c r="U45" s="503"/>
      <c r="V45" s="263">
        <f>SUM(J45:L45)*H44</f>
        <v>0</v>
      </c>
      <c r="W45" s="264">
        <f>SUM(M45:O45)*H44</f>
        <v>0</v>
      </c>
      <c r="X45" s="264">
        <f>SUM(P45:R45)*H44</f>
        <v>0</v>
      </c>
      <c r="Y45" s="264">
        <f>SUM(S45:U45)*H44</f>
        <v>0</v>
      </c>
      <c r="Z45" s="265">
        <f t="shared" si="0"/>
        <v>0</v>
      </c>
      <c r="AA45" s="858"/>
      <c r="AB45" s="575" t="s">
        <v>556</v>
      </c>
      <c r="AC45" s="861"/>
      <c r="AD45" s="1478"/>
      <c r="AE45" s="1478"/>
    </row>
    <row r="46" spans="1:31" ht="24.95" customHeight="1" x14ac:dyDescent="0.2">
      <c r="A46" s="838"/>
      <c r="B46" s="873"/>
      <c r="C46" s="830"/>
      <c r="D46" s="844" t="s">
        <v>113</v>
      </c>
      <c r="E46" s="844" t="s">
        <v>420</v>
      </c>
      <c r="F46" s="844" t="s">
        <v>419</v>
      </c>
      <c r="G46" s="841" t="s">
        <v>627</v>
      </c>
      <c r="H46" s="1396">
        <v>0.2</v>
      </c>
      <c r="I46" s="604" t="s">
        <v>600</v>
      </c>
      <c r="J46" s="454"/>
      <c r="K46" s="455"/>
      <c r="L46" s="456">
        <v>0.25</v>
      </c>
      <c r="M46" s="457"/>
      <c r="N46" s="455"/>
      <c r="O46" s="456">
        <v>0.5</v>
      </c>
      <c r="P46" s="457"/>
      <c r="Q46" s="455"/>
      <c r="R46" s="456">
        <v>0.75</v>
      </c>
      <c r="S46" s="457"/>
      <c r="T46" s="455"/>
      <c r="U46" s="458">
        <v>1</v>
      </c>
      <c r="V46" s="222">
        <f>SUM(J46:L46)*H46</f>
        <v>0.05</v>
      </c>
      <c r="W46" s="223">
        <f>SUM(M46:O46)*H46</f>
        <v>0.1</v>
      </c>
      <c r="X46" s="223">
        <f>SUM(P46:R46)*H46</f>
        <v>0.15000000000000002</v>
      </c>
      <c r="Y46" s="223">
        <f>SUM(S46:U46)*H46</f>
        <v>0.2</v>
      </c>
      <c r="Z46" s="224">
        <f t="shared" si="0"/>
        <v>0.2</v>
      </c>
      <c r="AA46" s="857" t="s">
        <v>185</v>
      </c>
      <c r="AB46" s="575" t="s">
        <v>556</v>
      </c>
      <c r="AC46" s="860">
        <v>8</v>
      </c>
      <c r="AD46" s="1477" t="s">
        <v>1022</v>
      </c>
      <c r="AE46" s="1477" t="s">
        <v>1022</v>
      </c>
    </row>
    <row r="47" spans="1:31" ht="24.95" customHeight="1" x14ac:dyDescent="0.2">
      <c r="A47" s="838"/>
      <c r="B47" s="873"/>
      <c r="C47" s="830"/>
      <c r="D47" s="845"/>
      <c r="E47" s="845"/>
      <c r="F47" s="845"/>
      <c r="G47" s="798"/>
      <c r="H47" s="1393"/>
      <c r="I47" s="251" t="s">
        <v>601</v>
      </c>
      <c r="J47" s="474"/>
      <c r="K47" s="475"/>
      <c r="L47" s="476">
        <v>0.25</v>
      </c>
      <c r="M47" s="477"/>
      <c r="N47" s="475"/>
      <c r="O47" s="476"/>
      <c r="P47" s="477"/>
      <c r="Q47" s="475"/>
      <c r="R47" s="476"/>
      <c r="S47" s="477"/>
      <c r="T47" s="475"/>
      <c r="U47" s="478"/>
      <c r="V47" s="252">
        <f>SUM(J47:L47)*H46</f>
        <v>0.05</v>
      </c>
      <c r="W47" s="253">
        <f>SUM(M47:O47)*H46</f>
        <v>0</v>
      </c>
      <c r="X47" s="253">
        <f>SUM(P47:R47)*H46</f>
        <v>0</v>
      </c>
      <c r="Y47" s="253">
        <f>SUM(S47:U47)*H46</f>
        <v>0</v>
      </c>
      <c r="Z47" s="254">
        <f t="shared" si="0"/>
        <v>0.05</v>
      </c>
      <c r="AA47" s="858"/>
      <c r="AB47" s="575" t="s">
        <v>556</v>
      </c>
      <c r="AC47" s="861"/>
      <c r="AD47" s="1478"/>
      <c r="AE47" s="1478"/>
    </row>
    <row r="48" spans="1:31" ht="24.95" customHeight="1" x14ac:dyDescent="0.2">
      <c r="A48" s="838"/>
      <c r="B48" s="873"/>
      <c r="C48" s="830"/>
      <c r="D48" s="845"/>
      <c r="E48" s="845"/>
      <c r="F48" s="845"/>
      <c r="G48" s="798" t="s">
        <v>628</v>
      </c>
      <c r="H48" s="1393">
        <v>0.2</v>
      </c>
      <c r="I48" s="605" t="s">
        <v>600</v>
      </c>
      <c r="J48" s="464"/>
      <c r="K48" s="465"/>
      <c r="L48" s="466">
        <v>0.25</v>
      </c>
      <c r="M48" s="467"/>
      <c r="N48" s="465"/>
      <c r="O48" s="466">
        <v>0.5</v>
      </c>
      <c r="P48" s="467"/>
      <c r="Q48" s="465"/>
      <c r="R48" s="466">
        <v>0.75</v>
      </c>
      <c r="S48" s="467"/>
      <c r="T48" s="465"/>
      <c r="U48" s="468">
        <v>1</v>
      </c>
      <c r="V48" s="219">
        <f>SUM(J48:L48)*H48</f>
        <v>0.05</v>
      </c>
      <c r="W48" s="220">
        <f>SUM(M48:O48)*H48</f>
        <v>0.1</v>
      </c>
      <c r="X48" s="220">
        <f>SUM(P48:R48)*H48</f>
        <v>0.15000000000000002</v>
      </c>
      <c r="Y48" s="220">
        <f>SUM(S48:U48)*H48</f>
        <v>0.2</v>
      </c>
      <c r="Z48" s="221">
        <f t="shared" si="0"/>
        <v>0.2</v>
      </c>
      <c r="AA48" s="858"/>
      <c r="AB48" s="575" t="s">
        <v>556</v>
      </c>
      <c r="AC48" s="861"/>
      <c r="AD48" s="1478"/>
      <c r="AE48" s="1478"/>
    </row>
    <row r="49" spans="1:31" ht="24.95" customHeight="1" x14ac:dyDescent="0.2">
      <c r="A49" s="838"/>
      <c r="B49" s="873"/>
      <c r="C49" s="830"/>
      <c r="D49" s="845"/>
      <c r="E49" s="845"/>
      <c r="F49" s="845"/>
      <c r="G49" s="798"/>
      <c r="H49" s="1393"/>
      <c r="I49" s="251" t="s">
        <v>601</v>
      </c>
      <c r="J49" s="474"/>
      <c r="K49" s="475"/>
      <c r="L49" s="476">
        <v>0.25</v>
      </c>
      <c r="M49" s="477"/>
      <c r="N49" s="475"/>
      <c r="O49" s="476"/>
      <c r="P49" s="477"/>
      <c r="Q49" s="475"/>
      <c r="R49" s="476"/>
      <c r="S49" s="477"/>
      <c r="T49" s="475"/>
      <c r="U49" s="478"/>
      <c r="V49" s="252">
        <f>SUM(J49:L49)*H48</f>
        <v>0.05</v>
      </c>
      <c r="W49" s="253">
        <f>SUM(M49:O49)*H48</f>
        <v>0</v>
      </c>
      <c r="X49" s="253">
        <f>SUM(P49:R49)*H48</f>
        <v>0</v>
      </c>
      <c r="Y49" s="253">
        <f>SUM(S49:U49)*H48</f>
        <v>0</v>
      </c>
      <c r="Z49" s="254">
        <f t="shared" si="0"/>
        <v>0.05</v>
      </c>
      <c r="AA49" s="858"/>
      <c r="AB49" s="575" t="s">
        <v>556</v>
      </c>
      <c r="AC49" s="861"/>
      <c r="AD49" s="1478"/>
      <c r="AE49" s="1478"/>
    </row>
    <row r="50" spans="1:31" ht="24.95" customHeight="1" x14ac:dyDescent="0.2">
      <c r="A50" s="838"/>
      <c r="B50" s="873"/>
      <c r="C50" s="830"/>
      <c r="D50" s="845"/>
      <c r="E50" s="845"/>
      <c r="F50" s="845"/>
      <c r="G50" s="798" t="s">
        <v>629</v>
      </c>
      <c r="H50" s="1393">
        <v>0.2</v>
      </c>
      <c r="I50" s="605" t="s">
        <v>600</v>
      </c>
      <c r="J50" s="464"/>
      <c r="K50" s="465"/>
      <c r="L50" s="466">
        <v>0.25</v>
      </c>
      <c r="M50" s="467"/>
      <c r="N50" s="465"/>
      <c r="O50" s="466">
        <v>0.5</v>
      </c>
      <c r="P50" s="467"/>
      <c r="Q50" s="465"/>
      <c r="R50" s="466">
        <v>0.75</v>
      </c>
      <c r="S50" s="467"/>
      <c r="T50" s="465"/>
      <c r="U50" s="468">
        <v>1</v>
      </c>
      <c r="V50" s="219">
        <f>SUM(J50:L50)*H50</f>
        <v>0.05</v>
      </c>
      <c r="W50" s="220">
        <f>SUM(M50:O50)*H50</f>
        <v>0.1</v>
      </c>
      <c r="X50" s="220">
        <f>SUM(P50:R50)*H50</f>
        <v>0.15000000000000002</v>
      </c>
      <c r="Y50" s="220">
        <f>SUM(S50:U50)*H50</f>
        <v>0.2</v>
      </c>
      <c r="Z50" s="221">
        <f t="shared" si="0"/>
        <v>0.2</v>
      </c>
      <c r="AA50" s="858"/>
      <c r="AB50" s="575" t="s">
        <v>556</v>
      </c>
      <c r="AC50" s="861"/>
      <c r="AD50" s="1478"/>
      <c r="AE50" s="1478"/>
    </row>
    <row r="51" spans="1:31" ht="24.95" customHeight="1" x14ac:dyDescent="0.2">
      <c r="A51" s="838"/>
      <c r="B51" s="873"/>
      <c r="C51" s="830"/>
      <c r="D51" s="845"/>
      <c r="E51" s="845"/>
      <c r="F51" s="845"/>
      <c r="G51" s="798"/>
      <c r="H51" s="1393"/>
      <c r="I51" s="251" t="s">
        <v>601</v>
      </c>
      <c r="J51" s="474"/>
      <c r="K51" s="475"/>
      <c r="L51" s="476">
        <v>0.25</v>
      </c>
      <c r="M51" s="477"/>
      <c r="N51" s="475"/>
      <c r="O51" s="476"/>
      <c r="P51" s="477"/>
      <c r="Q51" s="475"/>
      <c r="R51" s="476"/>
      <c r="S51" s="477"/>
      <c r="T51" s="475"/>
      <c r="U51" s="478"/>
      <c r="V51" s="252">
        <f>SUM(J51:L51)*H50</f>
        <v>0.05</v>
      </c>
      <c r="W51" s="253">
        <f>SUM(M51:O51)*H50</f>
        <v>0</v>
      </c>
      <c r="X51" s="253">
        <f>SUM(P51:R51)*H50</f>
        <v>0</v>
      </c>
      <c r="Y51" s="253">
        <f>SUM(S51:U51)*H50</f>
        <v>0</v>
      </c>
      <c r="Z51" s="254">
        <f t="shared" si="0"/>
        <v>0.05</v>
      </c>
      <c r="AA51" s="858"/>
      <c r="AB51" s="575" t="s">
        <v>556</v>
      </c>
      <c r="AC51" s="861"/>
      <c r="AD51" s="1478"/>
      <c r="AE51" s="1478"/>
    </row>
    <row r="52" spans="1:31" ht="24.95" customHeight="1" x14ac:dyDescent="0.2">
      <c r="A52" s="838"/>
      <c r="B52" s="873"/>
      <c r="C52" s="830"/>
      <c r="D52" s="845"/>
      <c r="E52" s="845"/>
      <c r="F52" s="845"/>
      <c r="G52" s="798" t="s">
        <v>630</v>
      </c>
      <c r="H52" s="1393">
        <v>0.2</v>
      </c>
      <c r="I52" s="605" t="s">
        <v>600</v>
      </c>
      <c r="J52" s="464"/>
      <c r="K52" s="465"/>
      <c r="L52" s="466">
        <v>0.25</v>
      </c>
      <c r="M52" s="467"/>
      <c r="N52" s="465"/>
      <c r="O52" s="466">
        <v>0.5</v>
      </c>
      <c r="P52" s="467"/>
      <c r="Q52" s="465"/>
      <c r="R52" s="466">
        <v>0.75</v>
      </c>
      <c r="S52" s="467"/>
      <c r="T52" s="465"/>
      <c r="U52" s="468">
        <v>1</v>
      </c>
      <c r="V52" s="219">
        <f>SUM(J52:L52)*H52</f>
        <v>0.05</v>
      </c>
      <c r="W52" s="220">
        <f>SUM(M52:O52)*H52</f>
        <v>0.1</v>
      </c>
      <c r="X52" s="220">
        <f>SUM(P52:R52)*H52</f>
        <v>0.15000000000000002</v>
      </c>
      <c r="Y52" s="220">
        <f>SUM(S52:U52)*H52</f>
        <v>0.2</v>
      </c>
      <c r="Z52" s="221">
        <f t="shared" si="0"/>
        <v>0.2</v>
      </c>
      <c r="AA52" s="858"/>
      <c r="AB52" s="575" t="s">
        <v>556</v>
      </c>
      <c r="AC52" s="861"/>
      <c r="AD52" s="1478"/>
      <c r="AE52" s="1478"/>
    </row>
    <row r="53" spans="1:31" ht="24.95" customHeight="1" x14ac:dyDescent="0.2">
      <c r="A53" s="838"/>
      <c r="B53" s="873"/>
      <c r="C53" s="830"/>
      <c r="D53" s="845"/>
      <c r="E53" s="845"/>
      <c r="F53" s="845"/>
      <c r="G53" s="798"/>
      <c r="H53" s="1393"/>
      <c r="I53" s="251" t="s">
        <v>601</v>
      </c>
      <c r="J53" s="474"/>
      <c r="K53" s="475"/>
      <c r="L53" s="476">
        <v>0.25</v>
      </c>
      <c r="M53" s="477"/>
      <c r="N53" s="475"/>
      <c r="O53" s="476"/>
      <c r="P53" s="477"/>
      <c r="Q53" s="475"/>
      <c r="R53" s="476"/>
      <c r="S53" s="477"/>
      <c r="T53" s="475"/>
      <c r="U53" s="478"/>
      <c r="V53" s="252">
        <f>SUM(J53:L53)*H52</f>
        <v>0.05</v>
      </c>
      <c r="W53" s="253">
        <f>SUM(M53:O53)*H52</f>
        <v>0</v>
      </c>
      <c r="X53" s="253">
        <f>SUM(P53:R53)*H52</f>
        <v>0</v>
      </c>
      <c r="Y53" s="253">
        <f>SUM(S53:U53)*H52</f>
        <v>0</v>
      </c>
      <c r="Z53" s="254">
        <f t="shared" si="0"/>
        <v>0.05</v>
      </c>
      <c r="AA53" s="858"/>
      <c r="AB53" s="575" t="s">
        <v>556</v>
      </c>
      <c r="AC53" s="861"/>
      <c r="AD53" s="1478"/>
      <c r="AE53" s="1478"/>
    </row>
    <row r="54" spans="1:31" ht="24.95" customHeight="1" x14ac:dyDescent="0.2">
      <c r="A54" s="838"/>
      <c r="B54" s="873"/>
      <c r="C54" s="830"/>
      <c r="D54" s="845"/>
      <c r="E54" s="845"/>
      <c r="F54" s="845"/>
      <c r="G54" s="798" t="s">
        <v>631</v>
      </c>
      <c r="H54" s="1393">
        <v>0.2</v>
      </c>
      <c r="I54" s="605" t="s">
        <v>600</v>
      </c>
      <c r="J54" s="464"/>
      <c r="K54" s="465"/>
      <c r="L54" s="466">
        <v>0.25</v>
      </c>
      <c r="M54" s="467"/>
      <c r="N54" s="465"/>
      <c r="O54" s="466">
        <v>0.5</v>
      </c>
      <c r="P54" s="467"/>
      <c r="Q54" s="465"/>
      <c r="R54" s="466">
        <v>0.75</v>
      </c>
      <c r="S54" s="467"/>
      <c r="T54" s="465"/>
      <c r="U54" s="468">
        <v>1</v>
      </c>
      <c r="V54" s="219">
        <f>SUM(J54:L54)*H54</f>
        <v>0.05</v>
      </c>
      <c r="W54" s="220">
        <f>SUM(M54:O54)*H54</f>
        <v>0.1</v>
      </c>
      <c r="X54" s="220">
        <f>SUM(P54:R54)*H54</f>
        <v>0.15000000000000002</v>
      </c>
      <c r="Y54" s="220">
        <f>SUM(S54:U54)*H54</f>
        <v>0.2</v>
      </c>
      <c r="Z54" s="221">
        <f t="shared" si="0"/>
        <v>0.2</v>
      </c>
      <c r="AA54" s="858"/>
      <c r="AB54" s="575" t="s">
        <v>556</v>
      </c>
      <c r="AC54" s="861"/>
      <c r="AD54" s="1478"/>
      <c r="AE54" s="1478"/>
    </row>
    <row r="55" spans="1:31" ht="24.95" customHeight="1" thickBot="1" x14ac:dyDescent="0.25">
      <c r="A55" s="838"/>
      <c r="B55" s="873"/>
      <c r="C55" s="830"/>
      <c r="D55" s="845"/>
      <c r="E55" s="845"/>
      <c r="F55" s="845"/>
      <c r="G55" s="847"/>
      <c r="H55" s="1394"/>
      <c r="I55" s="255" t="s">
        <v>601</v>
      </c>
      <c r="J55" s="479"/>
      <c r="K55" s="480"/>
      <c r="L55" s="481">
        <v>0.25</v>
      </c>
      <c r="M55" s="482"/>
      <c r="N55" s="480"/>
      <c r="O55" s="481"/>
      <c r="P55" s="482"/>
      <c r="Q55" s="480"/>
      <c r="R55" s="481"/>
      <c r="S55" s="482"/>
      <c r="T55" s="480"/>
      <c r="U55" s="483"/>
      <c r="V55" s="259">
        <f>SUM(J55:L55)*H54</f>
        <v>0.05</v>
      </c>
      <c r="W55" s="260">
        <f>SUM(M55:O55)*H54</f>
        <v>0</v>
      </c>
      <c r="X55" s="260">
        <f>SUM(P55:R55)*H54</f>
        <v>0</v>
      </c>
      <c r="Y55" s="260">
        <f>SUM(S55:U55)*H54</f>
        <v>0</v>
      </c>
      <c r="Z55" s="261">
        <f t="shared" si="0"/>
        <v>0.05</v>
      </c>
      <c r="AA55" s="858"/>
      <c r="AB55" s="575" t="s">
        <v>556</v>
      </c>
      <c r="AC55" s="881"/>
      <c r="AD55" s="1478"/>
      <c r="AE55" s="1478"/>
    </row>
    <row r="56" spans="1:31" ht="24.95" customHeight="1" x14ac:dyDescent="0.2">
      <c r="A56" s="838"/>
      <c r="B56" s="873"/>
      <c r="C56" s="830"/>
      <c r="D56" s="844" t="s">
        <v>139</v>
      </c>
      <c r="E56" s="844" t="s">
        <v>138</v>
      </c>
      <c r="F56" s="844" t="s">
        <v>190</v>
      </c>
      <c r="G56" s="803" t="s">
        <v>421</v>
      </c>
      <c r="H56" s="1388">
        <v>1</v>
      </c>
      <c r="I56" s="226" t="s">
        <v>600</v>
      </c>
      <c r="J56" s="520"/>
      <c r="K56" s="470"/>
      <c r="L56" s="471"/>
      <c r="M56" s="472"/>
      <c r="N56" s="470"/>
      <c r="O56" s="471"/>
      <c r="P56" s="472"/>
      <c r="Q56" s="470"/>
      <c r="R56" s="471"/>
      <c r="S56" s="472"/>
      <c r="T56" s="470"/>
      <c r="U56" s="473">
        <v>1</v>
      </c>
      <c r="V56" s="216">
        <f>SUM(J56:L56)*H56</f>
        <v>0</v>
      </c>
      <c r="W56" s="217">
        <f>SUM(M56:O56)*H56</f>
        <v>0</v>
      </c>
      <c r="X56" s="217">
        <f>SUM(P56:R56)*H56</f>
        <v>0</v>
      </c>
      <c r="Y56" s="217">
        <f>SUM(S56:U56)*H56</f>
        <v>1</v>
      </c>
      <c r="Z56" s="218">
        <f t="shared" si="0"/>
        <v>1</v>
      </c>
      <c r="AA56" s="857" t="s">
        <v>42</v>
      </c>
      <c r="AB56" s="575" t="s">
        <v>556</v>
      </c>
      <c r="AC56" s="861">
        <v>9</v>
      </c>
      <c r="AD56" s="1477"/>
      <c r="AE56" s="1477"/>
    </row>
    <row r="57" spans="1:31" ht="24.95" customHeight="1" thickBot="1" x14ac:dyDescent="0.25">
      <c r="A57" s="838"/>
      <c r="B57" s="873"/>
      <c r="C57" s="830"/>
      <c r="D57" s="845"/>
      <c r="E57" s="845"/>
      <c r="F57" s="845"/>
      <c r="G57" s="868"/>
      <c r="H57" s="1390"/>
      <c r="I57" s="262" t="s">
        <v>601</v>
      </c>
      <c r="J57" s="494"/>
      <c r="K57" s="495"/>
      <c r="L57" s="496"/>
      <c r="M57" s="497"/>
      <c r="N57" s="495"/>
      <c r="O57" s="496"/>
      <c r="P57" s="497"/>
      <c r="Q57" s="495"/>
      <c r="R57" s="496"/>
      <c r="S57" s="497"/>
      <c r="T57" s="495"/>
      <c r="U57" s="498"/>
      <c r="V57" s="263">
        <f>SUM(J57:L57)*H56</f>
        <v>0</v>
      </c>
      <c r="W57" s="264">
        <f>SUM(M57:O57)*H56</f>
        <v>0</v>
      </c>
      <c r="X57" s="264">
        <f>SUM(P57:R57)*H56</f>
        <v>0</v>
      </c>
      <c r="Y57" s="264">
        <f>SUM(S57:U57)*H56</f>
        <v>0</v>
      </c>
      <c r="Z57" s="265">
        <f t="shared" si="0"/>
        <v>0</v>
      </c>
      <c r="AA57" s="858"/>
      <c r="AB57" s="575" t="s">
        <v>556</v>
      </c>
      <c r="AC57" s="861"/>
      <c r="AD57" s="1478"/>
      <c r="AE57" s="1478"/>
    </row>
    <row r="58" spans="1:31" ht="24.95" customHeight="1" x14ac:dyDescent="0.2">
      <c r="A58" s="838"/>
      <c r="B58" s="873"/>
      <c r="C58" s="875" t="s">
        <v>422</v>
      </c>
      <c r="D58" s="805" t="s">
        <v>72</v>
      </c>
      <c r="E58" s="805" t="s">
        <v>73</v>
      </c>
      <c r="F58" s="805" t="s">
        <v>608</v>
      </c>
      <c r="G58" s="841" t="s">
        <v>632</v>
      </c>
      <c r="H58" s="1396">
        <v>0.05</v>
      </c>
      <c r="I58" s="604" t="s">
        <v>600</v>
      </c>
      <c r="J58" s="454"/>
      <c r="K58" s="455"/>
      <c r="L58" s="456">
        <v>1</v>
      </c>
      <c r="M58" s="457"/>
      <c r="N58" s="455"/>
      <c r="O58" s="456">
        <v>1</v>
      </c>
      <c r="P58" s="457"/>
      <c r="Q58" s="455"/>
      <c r="R58" s="456">
        <v>1</v>
      </c>
      <c r="S58" s="457"/>
      <c r="T58" s="455"/>
      <c r="U58" s="458">
        <v>1</v>
      </c>
      <c r="V58" s="222">
        <f>SUM(J58:L58)*H58</f>
        <v>0.05</v>
      </c>
      <c r="W58" s="223">
        <f>SUM(M58:O58)*H58</f>
        <v>0.05</v>
      </c>
      <c r="X58" s="223">
        <f>SUM(P58:R58)*H58</f>
        <v>0.05</v>
      </c>
      <c r="Y58" s="223">
        <f>SUM(S58:U58)*H58</f>
        <v>0.05</v>
      </c>
      <c r="Z58" s="224">
        <f t="shared" si="0"/>
        <v>0.05</v>
      </c>
      <c r="AA58" s="857" t="s">
        <v>36</v>
      </c>
      <c r="AB58" s="574" t="s">
        <v>557</v>
      </c>
      <c r="AC58" s="860">
        <v>10</v>
      </c>
      <c r="AD58" s="1477" t="s">
        <v>1022</v>
      </c>
      <c r="AE58" s="1477" t="s">
        <v>1036</v>
      </c>
    </row>
    <row r="59" spans="1:31" ht="24.95" customHeight="1" x14ac:dyDescent="0.2">
      <c r="A59" s="838"/>
      <c r="B59" s="873"/>
      <c r="C59" s="831"/>
      <c r="D59" s="795"/>
      <c r="E59" s="795"/>
      <c r="F59" s="795"/>
      <c r="G59" s="798"/>
      <c r="H59" s="1393"/>
      <c r="I59" s="251" t="s">
        <v>601</v>
      </c>
      <c r="J59" s="474"/>
      <c r="K59" s="475"/>
      <c r="L59" s="476">
        <v>1</v>
      </c>
      <c r="M59" s="477"/>
      <c r="N59" s="475"/>
      <c r="O59" s="476"/>
      <c r="P59" s="477"/>
      <c r="Q59" s="475"/>
      <c r="R59" s="476"/>
      <c r="S59" s="477"/>
      <c r="T59" s="475"/>
      <c r="U59" s="478"/>
      <c r="V59" s="252">
        <f>SUM(J59:L59)*H58</f>
        <v>0.05</v>
      </c>
      <c r="W59" s="253">
        <f>SUM(M59:O59)*H58</f>
        <v>0</v>
      </c>
      <c r="X59" s="253">
        <f>SUM(P59:R59)*H58</f>
        <v>0</v>
      </c>
      <c r="Y59" s="253">
        <f>SUM(S59:U59)*H58</f>
        <v>0</v>
      </c>
      <c r="Z59" s="254">
        <f t="shared" si="0"/>
        <v>0.05</v>
      </c>
      <c r="AA59" s="858"/>
      <c r="AB59" s="575" t="s">
        <v>557</v>
      </c>
      <c r="AC59" s="861"/>
      <c r="AD59" s="1478"/>
      <c r="AE59" s="1478"/>
    </row>
    <row r="60" spans="1:31" ht="24.95" customHeight="1" x14ac:dyDescent="0.2">
      <c r="A60" s="838"/>
      <c r="B60" s="873"/>
      <c r="C60" s="831"/>
      <c r="D60" s="795"/>
      <c r="E60" s="795"/>
      <c r="F60" s="795"/>
      <c r="G60" s="798" t="s">
        <v>633</v>
      </c>
      <c r="H60" s="1393">
        <v>0.05</v>
      </c>
      <c r="I60" s="605" t="s">
        <v>600</v>
      </c>
      <c r="J60" s="464"/>
      <c r="K60" s="465"/>
      <c r="L60" s="466"/>
      <c r="M60" s="467"/>
      <c r="N60" s="465"/>
      <c r="O60" s="466">
        <v>1</v>
      </c>
      <c r="P60" s="467"/>
      <c r="Q60" s="465"/>
      <c r="R60" s="466">
        <v>1</v>
      </c>
      <c r="S60" s="467"/>
      <c r="T60" s="465"/>
      <c r="U60" s="468">
        <v>1</v>
      </c>
      <c r="V60" s="219">
        <f>SUM(J60:L60)*H60</f>
        <v>0</v>
      </c>
      <c r="W60" s="220">
        <f>SUM(M60:O60)*H60</f>
        <v>0.05</v>
      </c>
      <c r="X60" s="220">
        <f>SUM(P60:R60)*H60</f>
        <v>0.05</v>
      </c>
      <c r="Y60" s="220">
        <f>SUM(S60:U60)*H60</f>
        <v>0.05</v>
      </c>
      <c r="Z60" s="221">
        <f t="shared" si="0"/>
        <v>0.05</v>
      </c>
      <c r="AA60" s="858"/>
      <c r="AB60" s="575" t="s">
        <v>557</v>
      </c>
      <c r="AC60" s="861"/>
      <c r="AD60" s="1478"/>
      <c r="AE60" s="1478"/>
    </row>
    <row r="61" spans="1:31" ht="24.95" customHeight="1" x14ac:dyDescent="0.2">
      <c r="A61" s="838"/>
      <c r="B61" s="873"/>
      <c r="C61" s="831"/>
      <c r="D61" s="795"/>
      <c r="E61" s="795"/>
      <c r="F61" s="795"/>
      <c r="G61" s="798"/>
      <c r="H61" s="1393"/>
      <c r="I61" s="251" t="s">
        <v>601</v>
      </c>
      <c r="J61" s="474"/>
      <c r="K61" s="475"/>
      <c r="L61" s="476"/>
      <c r="M61" s="477"/>
      <c r="N61" s="475"/>
      <c r="O61" s="476"/>
      <c r="P61" s="477"/>
      <c r="Q61" s="475"/>
      <c r="R61" s="476"/>
      <c r="S61" s="477"/>
      <c r="T61" s="475"/>
      <c r="U61" s="478"/>
      <c r="V61" s="252">
        <f>SUM(J61:L61)*H60</f>
        <v>0</v>
      </c>
      <c r="W61" s="253">
        <f>SUM(M61:O61)*H60</f>
        <v>0</v>
      </c>
      <c r="X61" s="253">
        <f>SUM(P61:R61)*H60</f>
        <v>0</v>
      </c>
      <c r="Y61" s="253">
        <f>SUM(S61:U61)*H60</f>
        <v>0</v>
      </c>
      <c r="Z61" s="254">
        <f t="shared" si="0"/>
        <v>0</v>
      </c>
      <c r="AA61" s="858"/>
      <c r="AB61" s="575" t="s">
        <v>557</v>
      </c>
      <c r="AC61" s="861"/>
      <c r="AD61" s="1478"/>
      <c r="AE61" s="1478"/>
    </row>
    <row r="62" spans="1:31" ht="24.95" customHeight="1" x14ac:dyDescent="0.2">
      <c r="A62" s="838"/>
      <c r="B62" s="873"/>
      <c r="C62" s="831"/>
      <c r="D62" s="795"/>
      <c r="E62" s="795"/>
      <c r="F62" s="795"/>
      <c r="G62" s="798" t="s">
        <v>634</v>
      </c>
      <c r="H62" s="1393">
        <v>0.15</v>
      </c>
      <c r="I62" s="605" t="s">
        <v>600</v>
      </c>
      <c r="J62" s="464"/>
      <c r="K62" s="465"/>
      <c r="L62" s="466"/>
      <c r="M62" s="467"/>
      <c r="N62" s="465"/>
      <c r="O62" s="466">
        <v>0.33</v>
      </c>
      <c r="P62" s="467"/>
      <c r="Q62" s="465"/>
      <c r="R62" s="466">
        <v>0.66</v>
      </c>
      <c r="S62" s="467"/>
      <c r="T62" s="465"/>
      <c r="U62" s="468">
        <v>1</v>
      </c>
      <c r="V62" s="219">
        <f>SUM(J62:L62)*H62</f>
        <v>0</v>
      </c>
      <c r="W62" s="220">
        <f>SUM(M62:O62)*H62</f>
        <v>4.9500000000000002E-2</v>
      </c>
      <c r="X62" s="220">
        <f>SUM(P62:R62)*H62</f>
        <v>9.9000000000000005E-2</v>
      </c>
      <c r="Y62" s="220">
        <f>SUM(S62:U62)*H62</f>
        <v>0.15</v>
      </c>
      <c r="Z62" s="221">
        <f t="shared" si="0"/>
        <v>0.15</v>
      </c>
      <c r="AA62" s="858"/>
      <c r="AB62" s="575" t="s">
        <v>557</v>
      </c>
      <c r="AC62" s="861"/>
      <c r="AD62" s="1478"/>
      <c r="AE62" s="1478"/>
    </row>
    <row r="63" spans="1:31" ht="24.95" customHeight="1" x14ac:dyDescent="0.2">
      <c r="A63" s="838"/>
      <c r="B63" s="873"/>
      <c r="C63" s="831"/>
      <c r="D63" s="795"/>
      <c r="E63" s="795"/>
      <c r="F63" s="795"/>
      <c r="G63" s="798"/>
      <c r="H63" s="1393"/>
      <c r="I63" s="251" t="s">
        <v>601</v>
      </c>
      <c r="J63" s="474"/>
      <c r="K63" s="475"/>
      <c r="L63" s="476"/>
      <c r="M63" s="477"/>
      <c r="N63" s="475"/>
      <c r="O63" s="476"/>
      <c r="P63" s="477"/>
      <c r="Q63" s="475"/>
      <c r="R63" s="476"/>
      <c r="S63" s="477"/>
      <c r="T63" s="475"/>
      <c r="U63" s="478"/>
      <c r="V63" s="252">
        <f>SUM(J63:L63)*H62</f>
        <v>0</v>
      </c>
      <c r="W63" s="253">
        <f>SUM(M63:O63)*H62</f>
        <v>0</v>
      </c>
      <c r="X63" s="253">
        <f>SUM(P63:R63)*H62</f>
        <v>0</v>
      </c>
      <c r="Y63" s="253">
        <f>SUM(S63:U63)*H62</f>
        <v>0</v>
      </c>
      <c r="Z63" s="254">
        <f t="shared" si="0"/>
        <v>0</v>
      </c>
      <c r="AA63" s="858"/>
      <c r="AB63" s="575" t="s">
        <v>557</v>
      </c>
      <c r="AC63" s="861"/>
      <c r="AD63" s="1478"/>
      <c r="AE63" s="1478"/>
    </row>
    <row r="64" spans="1:31" ht="24.95" customHeight="1" x14ac:dyDescent="0.2">
      <c r="A64" s="838"/>
      <c r="B64" s="873"/>
      <c r="C64" s="831"/>
      <c r="D64" s="795"/>
      <c r="E64" s="795"/>
      <c r="F64" s="795"/>
      <c r="G64" s="798" t="s">
        <v>635</v>
      </c>
      <c r="H64" s="1393">
        <v>0.15</v>
      </c>
      <c r="I64" s="605" t="s">
        <v>600</v>
      </c>
      <c r="J64" s="464"/>
      <c r="K64" s="465"/>
      <c r="L64" s="466"/>
      <c r="M64" s="467"/>
      <c r="N64" s="465"/>
      <c r="O64" s="466"/>
      <c r="P64" s="467"/>
      <c r="Q64" s="465"/>
      <c r="R64" s="466">
        <v>0.33</v>
      </c>
      <c r="S64" s="467"/>
      <c r="T64" s="465"/>
      <c r="U64" s="468">
        <v>1</v>
      </c>
      <c r="V64" s="219">
        <f>SUM(J64:L64)*H64</f>
        <v>0</v>
      </c>
      <c r="W64" s="220">
        <f>SUM(M64:O64)*H64</f>
        <v>0</v>
      </c>
      <c r="X64" s="220">
        <f>SUM(P64:R64)*H64</f>
        <v>4.9500000000000002E-2</v>
      </c>
      <c r="Y64" s="220">
        <f>SUM(S64:U64)*H64</f>
        <v>0.15</v>
      </c>
      <c r="Z64" s="221">
        <f t="shared" si="0"/>
        <v>0.15</v>
      </c>
      <c r="AA64" s="858"/>
      <c r="AB64" s="575" t="s">
        <v>557</v>
      </c>
      <c r="AC64" s="861"/>
      <c r="AD64" s="1478"/>
      <c r="AE64" s="1478"/>
    </row>
    <row r="65" spans="1:31" ht="24.95" customHeight="1" x14ac:dyDescent="0.2">
      <c r="A65" s="838"/>
      <c r="B65" s="873"/>
      <c r="C65" s="831"/>
      <c r="D65" s="795"/>
      <c r="E65" s="795"/>
      <c r="F65" s="795"/>
      <c r="G65" s="798"/>
      <c r="H65" s="1393"/>
      <c r="I65" s="251" t="s">
        <v>601</v>
      </c>
      <c r="J65" s="474"/>
      <c r="K65" s="475"/>
      <c r="L65" s="476"/>
      <c r="M65" s="477"/>
      <c r="N65" s="475"/>
      <c r="O65" s="476"/>
      <c r="P65" s="477"/>
      <c r="Q65" s="475"/>
      <c r="R65" s="476"/>
      <c r="S65" s="477"/>
      <c r="T65" s="475"/>
      <c r="U65" s="478"/>
      <c r="V65" s="252">
        <f>SUM(J65:L65)*H64</f>
        <v>0</v>
      </c>
      <c r="W65" s="253">
        <f>SUM(M65:O65)*H64</f>
        <v>0</v>
      </c>
      <c r="X65" s="253">
        <f>SUM(P65:R65)*H64</f>
        <v>0</v>
      </c>
      <c r="Y65" s="253">
        <f>SUM(S65:U65)*H64</f>
        <v>0</v>
      </c>
      <c r="Z65" s="254">
        <f t="shared" si="0"/>
        <v>0</v>
      </c>
      <c r="AA65" s="858"/>
      <c r="AB65" s="575" t="s">
        <v>557</v>
      </c>
      <c r="AC65" s="861"/>
      <c r="AD65" s="1478"/>
      <c r="AE65" s="1478"/>
    </row>
    <row r="66" spans="1:31" ht="24.95" customHeight="1" x14ac:dyDescent="0.2">
      <c r="A66" s="838"/>
      <c r="B66" s="873"/>
      <c r="C66" s="831"/>
      <c r="D66" s="795"/>
      <c r="E66" s="795"/>
      <c r="F66" s="795"/>
      <c r="G66" s="798" t="s">
        <v>636</v>
      </c>
      <c r="H66" s="1393">
        <v>0.15</v>
      </c>
      <c r="I66" s="605" t="s">
        <v>600</v>
      </c>
      <c r="J66" s="464"/>
      <c r="K66" s="465"/>
      <c r="L66" s="466"/>
      <c r="M66" s="467"/>
      <c r="N66" s="465"/>
      <c r="O66" s="466"/>
      <c r="P66" s="467"/>
      <c r="Q66" s="465"/>
      <c r="R66" s="466">
        <v>0.33</v>
      </c>
      <c r="S66" s="467"/>
      <c r="T66" s="465"/>
      <c r="U66" s="468">
        <v>1</v>
      </c>
      <c r="V66" s="219">
        <f>SUM(J66:L66)*H66</f>
        <v>0</v>
      </c>
      <c r="W66" s="220">
        <f>SUM(M66:O66)*H66</f>
        <v>0</v>
      </c>
      <c r="X66" s="220">
        <f>SUM(P66:R66)*H66</f>
        <v>4.9500000000000002E-2</v>
      </c>
      <c r="Y66" s="220">
        <f>SUM(S66:U66)*H66</f>
        <v>0.15</v>
      </c>
      <c r="Z66" s="221">
        <f t="shared" si="0"/>
        <v>0.15</v>
      </c>
      <c r="AA66" s="858"/>
      <c r="AB66" s="575" t="s">
        <v>557</v>
      </c>
      <c r="AC66" s="861"/>
      <c r="AD66" s="1478"/>
      <c r="AE66" s="1478"/>
    </row>
    <row r="67" spans="1:31" ht="24.95" customHeight="1" x14ac:dyDescent="0.2">
      <c r="A67" s="838"/>
      <c r="B67" s="873"/>
      <c r="C67" s="831"/>
      <c r="D67" s="795"/>
      <c r="E67" s="795"/>
      <c r="F67" s="795"/>
      <c r="G67" s="798"/>
      <c r="H67" s="1393"/>
      <c r="I67" s="251" t="s">
        <v>601</v>
      </c>
      <c r="J67" s="474"/>
      <c r="K67" s="475"/>
      <c r="L67" s="476"/>
      <c r="M67" s="477"/>
      <c r="N67" s="475"/>
      <c r="O67" s="476"/>
      <c r="P67" s="477"/>
      <c r="Q67" s="475"/>
      <c r="R67" s="476"/>
      <c r="S67" s="477"/>
      <c r="T67" s="475"/>
      <c r="U67" s="478"/>
      <c r="V67" s="252">
        <f>SUM(J67:L67)*H66</f>
        <v>0</v>
      </c>
      <c r="W67" s="253">
        <f>SUM(M67:O67)*H66</f>
        <v>0</v>
      </c>
      <c r="X67" s="253">
        <f>SUM(P67:R67)*H66</f>
        <v>0</v>
      </c>
      <c r="Y67" s="253">
        <f>SUM(S67:U67)*H66</f>
        <v>0</v>
      </c>
      <c r="Z67" s="254">
        <f t="shared" si="0"/>
        <v>0</v>
      </c>
      <c r="AA67" s="858"/>
      <c r="AB67" s="575" t="s">
        <v>557</v>
      </c>
      <c r="AC67" s="861"/>
      <c r="AD67" s="1478"/>
      <c r="AE67" s="1478"/>
    </row>
    <row r="68" spans="1:31" ht="24.95" customHeight="1" x14ac:dyDescent="0.2">
      <c r="A68" s="838"/>
      <c r="B68" s="873"/>
      <c r="C68" s="831"/>
      <c r="D68" s="795"/>
      <c r="E68" s="795"/>
      <c r="F68" s="795"/>
      <c r="G68" s="798" t="s">
        <v>637</v>
      </c>
      <c r="H68" s="1393">
        <v>0.1</v>
      </c>
      <c r="I68" s="605" t="s">
        <v>600</v>
      </c>
      <c r="J68" s="464"/>
      <c r="K68" s="465"/>
      <c r="L68" s="466"/>
      <c r="M68" s="467"/>
      <c r="N68" s="465"/>
      <c r="O68" s="466"/>
      <c r="P68" s="467"/>
      <c r="Q68" s="465"/>
      <c r="R68" s="466">
        <v>1</v>
      </c>
      <c r="S68" s="467"/>
      <c r="T68" s="465"/>
      <c r="U68" s="468">
        <v>1</v>
      </c>
      <c r="V68" s="219">
        <f>SUM(J68:L68)*H68</f>
        <v>0</v>
      </c>
      <c r="W68" s="220">
        <f>SUM(M68:O68)*H68</f>
        <v>0</v>
      </c>
      <c r="X68" s="220">
        <f>SUM(P68:R68)*H68</f>
        <v>0.1</v>
      </c>
      <c r="Y68" s="220">
        <f>SUM(S68:U68)*H68</f>
        <v>0.1</v>
      </c>
      <c r="Z68" s="221">
        <f t="shared" si="0"/>
        <v>0.1</v>
      </c>
      <c r="AA68" s="858"/>
      <c r="AB68" s="575" t="s">
        <v>557</v>
      </c>
      <c r="AC68" s="861"/>
      <c r="AD68" s="1478"/>
      <c r="AE68" s="1478"/>
    </row>
    <row r="69" spans="1:31" ht="24.95" customHeight="1" x14ac:dyDescent="0.2">
      <c r="A69" s="838"/>
      <c r="B69" s="873"/>
      <c r="C69" s="831"/>
      <c r="D69" s="795"/>
      <c r="E69" s="795"/>
      <c r="F69" s="795"/>
      <c r="G69" s="798"/>
      <c r="H69" s="1393"/>
      <c r="I69" s="251" t="s">
        <v>601</v>
      </c>
      <c r="J69" s="474"/>
      <c r="K69" s="475"/>
      <c r="L69" s="476"/>
      <c r="M69" s="477"/>
      <c r="N69" s="475"/>
      <c r="O69" s="476"/>
      <c r="P69" s="477"/>
      <c r="Q69" s="475"/>
      <c r="R69" s="476"/>
      <c r="S69" s="477"/>
      <c r="T69" s="475"/>
      <c r="U69" s="478"/>
      <c r="V69" s="252">
        <f>SUM(J69:L69)*H68</f>
        <v>0</v>
      </c>
      <c r="W69" s="253">
        <f>SUM(M69:O69)*H68</f>
        <v>0</v>
      </c>
      <c r="X69" s="253">
        <f>SUM(P69:R69)*H68</f>
        <v>0</v>
      </c>
      <c r="Y69" s="253">
        <f>SUM(S69:U69)*H68</f>
        <v>0</v>
      </c>
      <c r="Z69" s="254">
        <f t="shared" ref="Z69:Z132" si="1">MAX(V69:Y69)</f>
        <v>0</v>
      </c>
      <c r="AA69" s="858"/>
      <c r="AB69" s="575" t="s">
        <v>557</v>
      </c>
      <c r="AC69" s="861"/>
      <c r="AD69" s="1478"/>
      <c r="AE69" s="1478"/>
    </row>
    <row r="70" spans="1:31" ht="24.95" customHeight="1" x14ac:dyDescent="0.2">
      <c r="A70" s="838"/>
      <c r="B70" s="873"/>
      <c r="C70" s="831"/>
      <c r="D70" s="795"/>
      <c r="E70" s="795"/>
      <c r="F70" s="795"/>
      <c r="G70" s="798" t="s">
        <v>638</v>
      </c>
      <c r="H70" s="1393">
        <v>0.1</v>
      </c>
      <c r="I70" s="605" t="s">
        <v>600</v>
      </c>
      <c r="J70" s="464"/>
      <c r="K70" s="465"/>
      <c r="L70" s="466"/>
      <c r="M70" s="467"/>
      <c r="N70" s="465"/>
      <c r="O70" s="466"/>
      <c r="P70" s="467"/>
      <c r="Q70" s="465"/>
      <c r="R70" s="466">
        <v>1</v>
      </c>
      <c r="S70" s="467"/>
      <c r="T70" s="465"/>
      <c r="U70" s="468">
        <v>1</v>
      </c>
      <c r="V70" s="219">
        <f>SUM(J70:L70)*H70</f>
        <v>0</v>
      </c>
      <c r="W70" s="220">
        <f>SUM(M70:O70)*H70</f>
        <v>0</v>
      </c>
      <c r="X70" s="220">
        <f>SUM(P70:R70)*H70</f>
        <v>0.1</v>
      </c>
      <c r="Y70" s="220">
        <f>SUM(S70:U70)*H70</f>
        <v>0.1</v>
      </c>
      <c r="Z70" s="221">
        <f t="shared" si="1"/>
        <v>0.1</v>
      </c>
      <c r="AA70" s="858"/>
      <c r="AB70" s="575" t="s">
        <v>557</v>
      </c>
      <c r="AC70" s="861"/>
      <c r="AD70" s="1478"/>
      <c r="AE70" s="1478"/>
    </row>
    <row r="71" spans="1:31" ht="24.95" customHeight="1" x14ac:dyDescent="0.2">
      <c r="A71" s="838"/>
      <c r="B71" s="873"/>
      <c r="C71" s="831"/>
      <c r="D71" s="795"/>
      <c r="E71" s="795"/>
      <c r="F71" s="795"/>
      <c r="G71" s="798"/>
      <c r="H71" s="1393"/>
      <c r="I71" s="251" t="s">
        <v>601</v>
      </c>
      <c r="J71" s="474"/>
      <c r="K71" s="475"/>
      <c r="L71" s="476"/>
      <c r="M71" s="477"/>
      <c r="N71" s="475"/>
      <c r="O71" s="476"/>
      <c r="P71" s="477"/>
      <c r="Q71" s="475"/>
      <c r="R71" s="476"/>
      <c r="S71" s="477"/>
      <c r="T71" s="475"/>
      <c r="U71" s="478"/>
      <c r="V71" s="252">
        <f>SUM(J71:L71)*H70</f>
        <v>0</v>
      </c>
      <c r="W71" s="253">
        <f>SUM(M71:O71)*H70</f>
        <v>0</v>
      </c>
      <c r="X71" s="253">
        <f>SUM(P71:R71)*H70</f>
        <v>0</v>
      </c>
      <c r="Y71" s="253">
        <f>SUM(S71:U71)*H70</f>
        <v>0</v>
      </c>
      <c r="Z71" s="254">
        <f t="shared" si="1"/>
        <v>0</v>
      </c>
      <c r="AA71" s="858"/>
      <c r="AB71" s="575" t="s">
        <v>557</v>
      </c>
      <c r="AC71" s="861"/>
      <c r="AD71" s="1478"/>
      <c r="AE71" s="1478"/>
    </row>
    <row r="72" spans="1:31" ht="24.95" customHeight="1" x14ac:dyDescent="0.2">
      <c r="A72" s="838"/>
      <c r="B72" s="873"/>
      <c r="C72" s="831"/>
      <c r="D72" s="795"/>
      <c r="E72" s="795"/>
      <c r="F72" s="795"/>
      <c r="G72" s="798" t="s">
        <v>640</v>
      </c>
      <c r="H72" s="1393">
        <v>0.1</v>
      </c>
      <c r="I72" s="605" t="s">
        <v>600</v>
      </c>
      <c r="J72" s="464"/>
      <c r="K72" s="465"/>
      <c r="L72" s="466"/>
      <c r="M72" s="467"/>
      <c r="N72" s="465"/>
      <c r="O72" s="466"/>
      <c r="P72" s="467"/>
      <c r="Q72" s="465"/>
      <c r="R72" s="466"/>
      <c r="S72" s="467"/>
      <c r="T72" s="465"/>
      <c r="U72" s="468">
        <v>1</v>
      </c>
      <c r="V72" s="219">
        <f>SUM(J72:L72)*H72</f>
        <v>0</v>
      </c>
      <c r="W72" s="220">
        <f>SUM(M72:O72)*H72</f>
        <v>0</v>
      </c>
      <c r="X72" s="220">
        <f>SUM(P72:R72)*H72</f>
        <v>0</v>
      </c>
      <c r="Y72" s="220">
        <f>SUM(S72:U72)*H72</f>
        <v>0.1</v>
      </c>
      <c r="Z72" s="221">
        <f t="shared" si="1"/>
        <v>0.1</v>
      </c>
      <c r="AA72" s="858"/>
      <c r="AB72" s="575" t="s">
        <v>557</v>
      </c>
      <c r="AC72" s="861"/>
      <c r="AD72" s="1478"/>
      <c r="AE72" s="1478"/>
    </row>
    <row r="73" spans="1:31" ht="24.95" customHeight="1" x14ac:dyDescent="0.2">
      <c r="A73" s="838"/>
      <c r="B73" s="873"/>
      <c r="C73" s="831"/>
      <c r="D73" s="795"/>
      <c r="E73" s="795"/>
      <c r="F73" s="795"/>
      <c r="G73" s="798"/>
      <c r="H73" s="1393"/>
      <c r="I73" s="251" t="s">
        <v>601</v>
      </c>
      <c r="J73" s="474"/>
      <c r="K73" s="475"/>
      <c r="L73" s="476"/>
      <c r="M73" s="477"/>
      <c r="N73" s="475"/>
      <c r="O73" s="476"/>
      <c r="P73" s="477"/>
      <c r="Q73" s="475"/>
      <c r="R73" s="476"/>
      <c r="S73" s="477"/>
      <c r="T73" s="475"/>
      <c r="U73" s="478"/>
      <c r="V73" s="252">
        <f>SUM(J73:L73)*H72</f>
        <v>0</v>
      </c>
      <c r="W73" s="253">
        <f>SUM(M73:O73)*H72</f>
        <v>0</v>
      </c>
      <c r="X73" s="253">
        <f>SUM(P73:R73)*H72</f>
        <v>0</v>
      </c>
      <c r="Y73" s="253">
        <f>SUM(S73:U73)*H72</f>
        <v>0</v>
      </c>
      <c r="Z73" s="254">
        <f t="shared" si="1"/>
        <v>0</v>
      </c>
      <c r="AA73" s="858"/>
      <c r="AB73" s="575" t="s">
        <v>557</v>
      </c>
      <c r="AC73" s="861"/>
      <c r="AD73" s="1478"/>
      <c r="AE73" s="1478"/>
    </row>
    <row r="74" spans="1:31" ht="24.95" customHeight="1" x14ac:dyDescent="0.2">
      <c r="A74" s="838"/>
      <c r="B74" s="873"/>
      <c r="C74" s="831"/>
      <c r="D74" s="795"/>
      <c r="E74" s="795"/>
      <c r="F74" s="795"/>
      <c r="G74" s="798" t="s">
        <v>639</v>
      </c>
      <c r="H74" s="1393">
        <v>0.15</v>
      </c>
      <c r="I74" s="605" t="s">
        <v>600</v>
      </c>
      <c r="J74" s="464"/>
      <c r="K74" s="465"/>
      <c r="L74" s="466"/>
      <c r="M74" s="467"/>
      <c r="N74" s="465"/>
      <c r="O74" s="466"/>
      <c r="P74" s="467"/>
      <c r="Q74" s="465"/>
      <c r="R74" s="466"/>
      <c r="S74" s="467"/>
      <c r="T74" s="465"/>
      <c r="U74" s="468">
        <v>1</v>
      </c>
      <c r="V74" s="219">
        <f>SUM(J74:L74)*H74</f>
        <v>0</v>
      </c>
      <c r="W74" s="220">
        <f>SUM(M74:O74)*H74</f>
        <v>0</v>
      </c>
      <c r="X74" s="220">
        <f>SUM(P74:R74)*H74</f>
        <v>0</v>
      </c>
      <c r="Y74" s="220">
        <f>SUM(S74:U74)*H74</f>
        <v>0.15</v>
      </c>
      <c r="Z74" s="221">
        <f t="shared" si="1"/>
        <v>0.15</v>
      </c>
      <c r="AA74" s="858"/>
      <c r="AB74" s="575" t="s">
        <v>557</v>
      </c>
      <c r="AC74" s="861"/>
      <c r="AD74" s="1478"/>
      <c r="AE74" s="1478"/>
    </row>
    <row r="75" spans="1:31" ht="24.95" customHeight="1" thickBot="1" x14ac:dyDescent="0.25">
      <c r="A75" s="838"/>
      <c r="B75" s="873"/>
      <c r="C75" s="831"/>
      <c r="D75" s="795"/>
      <c r="E75" s="795"/>
      <c r="F75" s="795"/>
      <c r="G75" s="847"/>
      <c r="H75" s="1394"/>
      <c r="I75" s="255" t="s">
        <v>601</v>
      </c>
      <c r="J75" s="479"/>
      <c r="K75" s="480"/>
      <c r="L75" s="481"/>
      <c r="M75" s="482"/>
      <c r="N75" s="480"/>
      <c r="O75" s="481"/>
      <c r="P75" s="482"/>
      <c r="Q75" s="480"/>
      <c r="R75" s="481"/>
      <c r="S75" s="482"/>
      <c r="T75" s="480"/>
      <c r="U75" s="483"/>
      <c r="V75" s="259">
        <f>SUM(J75:L75)*H74</f>
        <v>0</v>
      </c>
      <c r="W75" s="260">
        <f>SUM(M75:O75)*H74</f>
        <v>0</v>
      </c>
      <c r="X75" s="260">
        <f>SUM(P75:R75)*H74</f>
        <v>0</v>
      </c>
      <c r="Y75" s="260">
        <f>SUM(S75:U75)*H74</f>
        <v>0</v>
      </c>
      <c r="Z75" s="261">
        <f t="shared" si="1"/>
        <v>0</v>
      </c>
      <c r="AA75" s="858"/>
      <c r="AB75" s="575" t="s">
        <v>557</v>
      </c>
      <c r="AC75" s="861"/>
      <c r="AD75" s="1478"/>
      <c r="AE75" s="1478"/>
    </row>
    <row r="76" spans="1:31" ht="24.95" customHeight="1" x14ac:dyDescent="0.2">
      <c r="A76" s="838"/>
      <c r="B76" s="873"/>
      <c r="C76" s="876"/>
      <c r="D76" s="805" t="s">
        <v>194</v>
      </c>
      <c r="E76" s="805" t="s">
        <v>81</v>
      </c>
      <c r="F76" s="805" t="s">
        <v>192</v>
      </c>
      <c r="G76" s="841" t="s">
        <v>641</v>
      </c>
      <c r="H76" s="1387">
        <v>0.5</v>
      </c>
      <c r="I76" s="226" t="s">
        <v>600</v>
      </c>
      <c r="J76" s="459"/>
      <c r="K76" s="460"/>
      <c r="L76" s="461">
        <v>1</v>
      </c>
      <c r="M76" s="462"/>
      <c r="N76" s="460"/>
      <c r="O76" s="461">
        <v>1</v>
      </c>
      <c r="P76" s="462"/>
      <c r="Q76" s="460"/>
      <c r="R76" s="461">
        <v>1</v>
      </c>
      <c r="S76" s="462"/>
      <c r="T76" s="460"/>
      <c r="U76" s="463">
        <v>1</v>
      </c>
      <c r="V76" s="216">
        <f>SUM(J76:L76)*H76</f>
        <v>0.5</v>
      </c>
      <c r="W76" s="217">
        <f>SUM(M76:O76)*H76</f>
        <v>0.5</v>
      </c>
      <c r="X76" s="217">
        <f>SUM(P76:R76)*H76</f>
        <v>0.5</v>
      </c>
      <c r="Y76" s="217">
        <f>SUM(S76:U76)*H76</f>
        <v>0.5</v>
      </c>
      <c r="Z76" s="218">
        <f t="shared" si="1"/>
        <v>0.5</v>
      </c>
      <c r="AA76" s="858"/>
      <c r="AB76" s="574" t="s">
        <v>555</v>
      </c>
      <c r="AC76" s="860">
        <v>11</v>
      </c>
      <c r="AD76" s="1478"/>
      <c r="AE76" s="1478"/>
    </row>
    <row r="77" spans="1:31" ht="24.95" customHeight="1" x14ac:dyDescent="0.2">
      <c r="A77" s="838"/>
      <c r="B77" s="873"/>
      <c r="C77" s="876"/>
      <c r="D77" s="795"/>
      <c r="E77" s="795"/>
      <c r="F77" s="795"/>
      <c r="G77" s="798"/>
      <c r="H77" s="1393"/>
      <c r="I77" s="251" t="s">
        <v>601</v>
      </c>
      <c r="J77" s="474"/>
      <c r="K77" s="475"/>
      <c r="L77" s="476">
        <v>1</v>
      </c>
      <c r="M77" s="477"/>
      <c r="N77" s="475"/>
      <c r="O77" s="476"/>
      <c r="P77" s="477"/>
      <c r="Q77" s="475"/>
      <c r="R77" s="476"/>
      <c r="S77" s="477"/>
      <c r="T77" s="475"/>
      <c r="U77" s="478"/>
      <c r="V77" s="252">
        <f>SUM(J77:L77)*H76</f>
        <v>0.5</v>
      </c>
      <c r="W77" s="253">
        <f>SUM(M77:O77)*H76</f>
        <v>0</v>
      </c>
      <c r="X77" s="253">
        <f>SUM(P77:R77)*H76</f>
        <v>0</v>
      </c>
      <c r="Y77" s="253">
        <f>SUM(S77:U77)*H76</f>
        <v>0</v>
      </c>
      <c r="Z77" s="254">
        <f t="shared" si="1"/>
        <v>0.5</v>
      </c>
      <c r="AA77" s="858"/>
      <c r="AB77" s="575" t="s">
        <v>555</v>
      </c>
      <c r="AC77" s="861"/>
      <c r="AD77" s="1478"/>
      <c r="AE77" s="1478"/>
    </row>
    <row r="78" spans="1:31" ht="24.95" customHeight="1" x14ac:dyDescent="0.2">
      <c r="A78" s="838"/>
      <c r="B78" s="873"/>
      <c r="C78" s="876"/>
      <c r="D78" s="795"/>
      <c r="E78" s="795"/>
      <c r="F78" s="795"/>
      <c r="G78" s="798" t="s">
        <v>642</v>
      </c>
      <c r="H78" s="1393">
        <v>0.5</v>
      </c>
      <c r="I78" s="605" t="s">
        <v>600</v>
      </c>
      <c r="J78" s="464"/>
      <c r="K78" s="465"/>
      <c r="L78" s="466"/>
      <c r="M78" s="467"/>
      <c r="N78" s="465"/>
      <c r="O78" s="466">
        <v>1</v>
      </c>
      <c r="P78" s="467"/>
      <c r="Q78" s="465"/>
      <c r="R78" s="466">
        <v>1</v>
      </c>
      <c r="S78" s="467"/>
      <c r="T78" s="465"/>
      <c r="U78" s="468">
        <v>1</v>
      </c>
      <c r="V78" s="219">
        <f>SUM(J78:L78)*H78</f>
        <v>0</v>
      </c>
      <c r="W78" s="220">
        <f>SUM(M78:O78)*H78</f>
        <v>0.5</v>
      </c>
      <c r="X78" s="220">
        <f>SUM(P78:R78)*H78</f>
        <v>0.5</v>
      </c>
      <c r="Y78" s="220">
        <f>SUM(S78:U78)*H78</f>
        <v>0.5</v>
      </c>
      <c r="Z78" s="221">
        <f t="shared" si="1"/>
        <v>0.5</v>
      </c>
      <c r="AA78" s="858"/>
      <c r="AB78" s="575" t="s">
        <v>555</v>
      </c>
      <c r="AC78" s="861"/>
      <c r="AD78" s="1478"/>
      <c r="AE78" s="1478"/>
    </row>
    <row r="79" spans="1:31" ht="24.95" customHeight="1" thickBot="1" x14ac:dyDescent="0.25">
      <c r="A79" s="838"/>
      <c r="B79" s="873"/>
      <c r="C79" s="876"/>
      <c r="D79" s="795"/>
      <c r="E79" s="795"/>
      <c r="F79" s="795"/>
      <c r="G79" s="847"/>
      <c r="H79" s="1394"/>
      <c r="I79" s="255" t="s">
        <v>601</v>
      </c>
      <c r="J79" s="479"/>
      <c r="K79" s="480"/>
      <c r="L79" s="481"/>
      <c r="M79" s="482"/>
      <c r="N79" s="480"/>
      <c r="O79" s="481"/>
      <c r="P79" s="482"/>
      <c r="Q79" s="480"/>
      <c r="R79" s="481"/>
      <c r="S79" s="482"/>
      <c r="T79" s="480"/>
      <c r="U79" s="483"/>
      <c r="V79" s="259">
        <f>SUM(J79:L79)*H78</f>
        <v>0</v>
      </c>
      <c r="W79" s="260">
        <f>SUM(M79:O79)*H78</f>
        <v>0</v>
      </c>
      <c r="X79" s="260">
        <f>SUM(P79:R79)*H78</f>
        <v>0</v>
      </c>
      <c r="Y79" s="260">
        <f>SUM(S79:U79)*H78</f>
        <v>0</v>
      </c>
      <c r="Z79" s="261">
        <f t="shared" si="1"/>
        <v>0</v>
      </c>
      <c r="AA79" s="858"/>
      <c r="AB79" s="575" t="s">
        <v>555</v>
      </c>
      <c r="AC79" s="881"/>
      <c r="AD79" s="1478"/>
      <c r="AE79" s="1478"/>
    </row>
    <row r="80" spans="1:31" ht="24.95" customHeight="1" x14ac:dyDescent="0.2">
      <c r="A80" s="838"/>
      <c r="B80" s="873"/>
      <c r="C80" s="876"/>
      <c r="D80" s="805" t="s">
        <v>193</v>
      </c>
      <c r="E80" s="805" t="s">
        <v>82</v>
      </c>
      <c r="F80" s="805" t="s">
        <v>195</v>
      </c>
      <c r="G80" s="841" t="s">
        <v>643</v>
      </c>
      <c r="H80" s="1387">
        <v>0.33</v>
      </c>
      <c r="I80" s="226" t="s">
        <v>600</v>
      </c>
      <c r="J80" s="459"/>
      <c r="K80" s="460"/>
      <c r="L80" s="461"/>
      <c r="M80" s="462"/>
      <c r="N80" s="460"/>
      <c r="O80" s="461">
        <v>1</v>
      </c>
      <c r="P80" s="462"/>
      <c r="Q80" s="460"/>
      <c r="R80" s="461">
        <v>1</v>
      </c>
      <c r="S80" s="462"/>
      <c r="T80" s="460"/>
      <c r="U80" s="463">
        <v>1</v>
      </c>
      <c r="V80" s="216">
        <f>SUM(J80:L80)*H80</f>
        <v>0</v>
      </c>
      <c r="W80" s="217">
        <f>SUM(M80:O80)*H80</f>
        <v>0.33</v>
      </c>
      <c r="X80" s="217">
        <f>SUM(P80:R80)*H80</f>
        <v>0.33</v>
      </c>
      <c r="Y80" s="217">
        <f>SUM(S80:U80)*H80</f>
        <v>0.33</v>
      </c>
      <c r="Z80" s="218">
        <f t="shared" si="1"/>
        <v>0.33</v>
      </c>
      <c r="AA80" s="858"/>
      <c r="AB80" s="575" t="s">
        <v>555</v>
      </c>
      <c r="AC80" s="861">
        <v>12</v>
      </c>
      <c r="AD80" s="1478"/>
      <c r="AE80" s="1478"/>
    </row>
    <row r="81" spans="1:31" ht="24.95" customHeight="1" x14ac:dyDescent="0.2">
      <c r="A81" s="838"/>
      <c r="B81" s="873"/>
      <c r="C81" s="876"/>
      <c r="D81" s="795"/>
      <c r="E81" s="795"/>
      <c r="F81" s="795"/>
      <c r="G81" s="798"/>
      <c r="H81" s="1393"/>
      <c r="I81" s="251" t="s">
        <v>601</v>
      </c>
      <c r="J81" s="474"/>
      <c r="K81" s="475"/>
      <c r="L81" s="476"/>
      <c r="M81" s="477"/>
      <c r="N81" s="475"/>
      <c r="O81" s="476"/>
      <c r="P81" s="477"/>
      <c r="Q81" s="475"/>
      <c r="R81" s="476"/>
      <c r="S81" s="477"/>
      <c r="T81" s="475"/>
      <c r="U81" s="478"/>
      <c r="V81" s="252">
        <f>SUM(J81:L81)*H80</f>
        <v>0</v>
      </c>
      <c r="W81" s="253">
        <f>SUM(M81:O81)*H80</f>
        <v>0</v>
      </c>
      <c r="X81" s="253">
        <f>SUM(P81:R81)*H80</f>
        <v>0</v>
      </c>
      <c r="Y81" s="253">
        <f>SUM(S81:U81)*H80</f>
        <v>0</v>
      </c>
      <c r="Z81" s="254">
        <f t="shared" si="1"/>
        <v>0</v>
      </c>
      <c r="AA81" s="858"/>
      <c r="AB81" s="575" t="s">
        <v>555</v>
      </c>
      <c r="AC81" s="861"/>
      <c r="AD81" s="1478"/>
      <c r="AE81" s="1478"/>
    </row>
    <row r="82" spans="1:31" ht="24.95" customHeight="1" x14ac:dyDescent="0.2">
      <c r="A82" s="838"/>
      <c r="B82" s="873"/>
      <c r="C82" s="876"/>
      <c r="D82" s="795"/>
      <c r="E82" s="795"/>
      <c r="F82" s="795"/>
      <c r="G82" s="798" t="s">
        <v>644</v>
      </c>
      <c r="H82" s="1393">
        <v>0.33</v>
      </c>
      <c r="I82" s="605" t="s">
        <v>600</v>
      </c>
      <c r="J82" s="464"/>
      <c r="K82" s="465"/>
      <c r="L82" s="466"/>
      <c r="M82" s="467"/>
      <c r="N82" s="465"/>
      <c r="O82" s="466"/>
      <c r="P82" s="467"/>
      <c r="Q82" s="465"/>
      <c r="R82" s="466">
        <v>1</v>
      </c>
      <c r="S82" s="467"/>
      <c r="T82" s="465"/>
      <c r="U82" s="468">
        <v>1</v>
      </c>
      <c r="V82" s="219">
        <f>SUM(J82:L82)*H82</f>
        <v>0</v>
      </c>
      <c r="W82" s="220">
        <f>SUM(M82:O82)*H82</f>
        <v>0</v>
      </c>
      <c r="X82" s="220">
        <f>SUM(P82:R82)*H82</f>
        <v>0.33</v>
      </c>
      <c r="Y82" s="220">
        <f>SUM(S82:U82)*H82</f>
        <v>0.33</v>
      </c>
      <c r="Z82" s="221">
        <f t="shared" si="1"/>
        <v>0.33</v>
      </c>
      <c r="AA82" s="858"/>
      <c r="AB82" s="575" t="s">
        <v>555</v>
      </c>
      <c r="AC82" s="861"/>
      <c r="AD82" s="1478"/>
      <c r="AE82" s="1478"/>
    </row>
    <row r="83" spans="1:31" ht="24.95" customHeight="1" x14ac:dyDescent="0.2">
      <c r="A83" s="838"/>
      <c r="B83" s="873"/>
      <c r="C83" s="876"/>
      <c r="D83" s="795"/>
      <c r="E83" s="795"/>
      <c r="F83" s="795"/>
      <c r="G83" s="798"/>
      <c r="H83" s="1393"/>
      <c r="I83" s="251" t="s">
        <v>601</v>
      </c>
      <c r="J83" s="474"/>
      <c r="K83" s="475"/>
      <c r="L83" s="476"/>
      <c r="M83" s="477"/>
      <c r="N83" s="475"/>
      <c r="O83" s="476"/>
      <c r="P83" s="477"/>
      <c r="Q83" s="475"/>
      <c r="R83" s="476"/>
      <c r="S83" s="477"/>
      <c r="T83" s="475"/>
      <c r="U83" s="478"/>
      <c r="V83" s="252">
        <f>SUM(J83:L83)*H82</f>
        <v>0</v>
      </c>
      <c r="W83" s="253">
        <f>SUM(M83:O83)*H82</f>
        <v>0</v>
      </c>
      <c r="X83" s="253">
        <f>SUM(P83:R83)*H82</f>
        <v>0</v>
      </c>
      <c r="Y83" s="253">
        <f>SUM(S83:U83)*H82</f>
        <v>0</v>
      </c>
      <c r="Z83" s="254">
        <f t="shared" si="1"/>
        <v>0</v>
      </c>
      <c r="AA83" s="858"/>
      <c r="AB83" s="575" t="s">
        <v>555</v>
      </c>
      <c r="AC83" s="861"/>
      <c r="AD83" s="1478"/>
      <c r="AE83" s="1478"/>
    </row>
    <row r="84" spans="1:31" ht="24.95" customHeight="1" x14ac:dyDescent="0.2">
      <c r="A84" s="838"/>
      <c r="B84" s="873"/>
      <c r="C84" s="876"/>
      <c r="D84" s="795"/>
      <c r="E84" s="795"/>
      <c r="F84" s="795"/>
      <c r="G84" s="798" t="s">
        <v>645</v>
      </c>
      <c r="H84" s="1393">
        <v>0.34</v>
      </c>
      <c r="I84" s="605" t="s">
        <v>600</v>
      </c>
      <c r="J84" s="464"/>
      <c r="K84" s="465"/>
      <c r="L84" s="466"/>
      <c r="M84" s="467"/>
      <c r="N84" s="465"/>
      <c r="O84" s="466"/>
      <c r="P84" s="467"/>
      <c r="Q84" s="465"/>
      <c r="R84" s="466"/>
      <c r="S84" s="467"/>
      <c r="T84" s="465"/>
      <c r="U84" s="468">
        <v>1</v>
      </c>
      <c r="V84" s="219">
        <f>SUM(J84:L84)*H84</f>
        <v>0</v>
      </c>
      <c r="W84" s="220">
        <f>SUM(M84:O84)*H84</f>
        <v>0</v>
      </c>
      <c r="X84" s="220">
        <f>SUM(P84:R84)*H84</f>
        <v>0</v>
      </c>
      <c r="Y84" s="220">
        <f>SUM(S84:U84)*H84</f>
        <v>0.34</v>
      </c>
      <c r="Z84" s="221">
        <f t="shared" si="1"/>
        <v>0.34</v>
      </c>
      <c r="AA84" s="858"/>
      <c r="AB84" s="575" t="s">
        <v>555</v>
      </c>
      <c r="AC84" s="861"/>
      <c r="AD84" s="1478"/>
      <c r="AE84" s="1478"/>
    </row>
    <row r="85" spans="1:31" ht="24.95" customHeight="1" thickBot="1" x14ac:dyDescent="0.25">
      <c r="A85" s="838"/>
      <c r="B85" s="873"/>
      <c r="C85" s="876"/>
      <c r="D85" s="806"/>
      <c r="E85" s="806"/>
      <c r="F85" s="806"/>
      <c r="G85" s="843"/>
      <c r="H85" s="1394"/>
      <c r="I85" s="255" t="s">
        <v>601</v>
      </c>
      <c r="J85" s="479"/>
      <c r="K85" s="480"/>
      <c r="L85" s="481"/>
      <c r="M85" s="482"/>
      <c r="N85" s="480"/>
      <c r="O85" s="481"/>
      <c r="P85" s="482"/>
      <c r="Q85" s="480"/>
      <c r="R85" s="481"/>
      <c r="S85" s="482"/>
      <c r="T85" s="480"/>
      <c r="U85" s="483"/>
      <c r="V85" s="259">
        <f>SUM(J85:L85)*H84</f>
        <v>0</v>
      </c>
      <c r="W85" s="260">
        <f>SUM(M85:O85)*H84</f>
        <v>0</v>
      </c>
      <c r="X85" s="260">
        <f>SUM(P85:R85)*H84</f>
        <v>0</v>
      </c>
      <c r="Y85" s="260">
        <f>SUM(S85:U85)*H84</f>
        <v>0</v>
      </c>
      <c r="Z85" s="261">
        <f t="shared" si="1"/>
        <v>0</v>
      </c>
      <c r="AA85" s="858"/>
      <c r="AB85" s="575" t="s">
        <v>555</v>
      </c>
      <c r="AC85" s="861"/>
      <c r="AD85" s="1478"/>
      <c r="AE85" s="1478"/>
    </row>
    <row r="86" spans="1:31" ht="24.95" customHeight="1" x14ac:dyDescent="0.2">
      <c r="A86" s="838"/>
      <c r="B86" s="873"/>
      <c r="C86" s="876"/>
      <c r="D86" s="795" t="s">
        <v>74</v>
      </c>
      <c r="E86" s="795" t="s">
        <v>83</v>
      </c>
      <c r="F86" s="866" t="s">
        <v>196</v>
      </c>
      <c r="G86" s="836" t="s">
        <v>306</v>
      </c>
      <c r="H86" s="1387">
        <v>0.5</v>
      </c>
      <c r="I86" s="226" t="s">
        <v>600</v>
      </c>
      <c r="J86" s="459"/>
      <c r="K86" s="460"/>
      <c r="L86" s="461"/>
      <c r="M86" s="462"/>
      <c r="N86" s="460"/>
      <c r="O86" s="461"/>
      <c r="P86" s="462"/>
      <c r="Q86" s="460"/>
      <c r="R86" s="461">
        <v>1</v>
      </c>
      <c r="S86" s="462"/>
      <c r="T86" s="460"/>
      <c r="U86" s="463">
        <v>1</v>
      </c>
      <c r="V86" s="216">
        <f>SUM(J86:L86)*H86</f>
        <v>0</v>
      </c>
      <c r="W86" s="217">
        <f>SUM(M86:O86)*H86</f>
        <v>0</v>
      </c>
      <c r="X86" s="217">
        <f>SUM(P86:R86)*H86</f>
        <v>0.5</v>
      </c>
      <c r="Y86" s="217">
        <f>SUM(S86:U86)*H86</f>
        <v>0.5</v>
      </c>
      <c r="Z86" s="218">
        <f t="shared" si="1"/>
        <v>0.5</v>
      </c>
      <c r="AA86" s="858"/>
      <c r="AB86" s="575" t="s">
        <v>555</v>
      </c>
      <c r="AC86" s="860">
        <v>13</v>
      </c>
      <c r="AD86" s="1478"/>
      <c r="AE86" s="1478"/>
    </row>
    <row r="87" spans="1:31" ht="24.95" customHeight="1" x14ac:dyDescent="0.2">
      <c r="A87" s="838"/>
      <c r="B87" s="873"/>
      <c r="C87" s="876"/>
      <c r="D87" s="795"/>
      <c r="E87" s="795"/>
      <c r="F87" s="866"/>
      <c r="G87" s="798"/>
      <c r="H87" s="1393"/>
      <c r="I87" s="251" t="s">
        <v>601</v>
      </c>
      <c r="J87" s="474"/>
      <c r="K87" s="475"/>
      <c r="L87" s="476"/>
      <c r="M87" s="477"/>
      <c r="N87" s="475"/>
      <c r="O87" s="476"/>
      <c r="P87" s="477"/>
      <c r="Q87" s="475"/>
      <c r="R87" s="476"/>
      <c r="S87" s="477"/>
      <c r="T87" s="475"/>
      <c r="U87" s="478"/>
      <c r="V87" s="252">
        <f>SUM(J87:L87)*H86</f>
        <v>0</v>
      </c>
      <c r="W87" s="253">
        <f>SUM(M87:O87)*H86</f>
        <v>0</v>
      </c>
      <c r="X87" s="253">
        <f>SUM(P87:R87)*H86</f>
        <v>0</v>
      </c>
      <c r="Y87" s="253">
        <f>SUM(S87:U87)*H86</f>
        <v>0</v>
      </c>
      <c r="Z87" s="254">
        <f t="shared" si="1"/>
        <v>0</v>
      </c>
      <c r="AA87" s="858"/>
      <c r="AB87" s="575" t="s">
        <v>555</v>
      </c>
      <c r="AC87" s="861"/>
      <c r="AD87" s="1478"/>
      <c r="AE87" s="1478"/>
    </row>
    <row r="88" spans="1:31" ht="24.95" customHeight="1" x14ac:dyDescent="0.2">
      <c r="A88" s="838"/>
      <c r="B88" s="873"/>
      <c r="C88" s="876"/>
      <c r="D88" s="795"/>
      <c r="E88" s="795"/>
      <c r="F88" s="866"/>
      <c r="G88" s="798" t="s">
        <v>991</v>
      </c>
      <c r="H88" s="1393">
        <v>0.5</v>
      </c>
      <c r="I88" s="605" t="s">
        <v>600</v>
      </c>
      <c r="J88" s="464"/>
      <c r="K88" s="465"/>
      <c r="L88" s="466"/>
      <c r="M88" s="467"/>
      <c r="N88" s="465"/>
      <c r="O88" s="466"/>
      <c r="P88" s="467"/>
      <c r="Q88" s="465"/>
      <c r="R88" s="466"/>
      <c r="S88" s="467"/>
      <c r="T88" s="465"/>
      <c r="U88" s="468">
        <v>1</v>
      </c>
      <c r="V88" s="219">
        <f>SUM(J88:L88)*H88</f>
        <v>0</v>
      </c>
      <c r="W88" s="220">
        <f>SUM(M88:O88)*H88</f>
        <v>0</v>
      </c>
      <c r="X88" s="220">
        <f>SUM(P88:R88)*H88</f>
        <v>0</v>
      </c>
      <c r="Y88" s="220">
        <f>SUM(S88:U88)*H88</f>
        <v>0.5</v>
      </c>
      <c r="Z88" s="271">
        <f t="shared" si="1"/>
        <v>0.5</v>
      </c>
      <c r="AA88" s="858"/>
      <c r="AB88" s="575" t="s">
        <v>555</v>
      </c>
      <c r="AC88" s="861"/>
      <c r="AD88" s="1478"/>
      <c r="AE88" s="1478"/>
    </row>
    <row r="89" spans="1:31" ht="24.95" customHeight="1" thickBot="1" x14ac:dyDescent="0.25">
      <c r="A89" s="838"/>
      <c r="B89" s="873"/>
      <c r="C89" s="876"/>
      <c r="D89" s="795"/>
      <c r="E89" s="795"/>
      <c r="F89" s="866"/>
      <c r="G89" s="847"/>
      <c r="H89" s="1394"/>
      <c r="I89" s="255" t="s">
        <v>601</v>
      </c>
      <c r="J89" s="479"/>
      <c r="K89" s="480"/>
      <c r="L89" s="481"/>
      <c r="M89" s="482"/>
      <c r="N89" s="480"/>
      <c r="O89" s="481"/>
      <c r="P89" s="482"/>
      <c r="Q89" s="480"/>
      <c r="R89" s="481"/>
      <c r="S89" s="482"/>
      <c r="T89" s="480"/>
      <c r="U89" s="483"/>
      <c r="V89" s="259">
        <f>SUM(J89:L89)*H88</f>
        <v>0</v>
      </c>
      <c r="W89" s="260">
        <f>SUM(M89:O89)*H88</f>
        <v>0</v>
      </c>
      <c r="X89" s="260">
        <f>SUM(P89:R89)*H88</f>
        <v>0</v>
      </c>
      <c r="Y89" s="260">
        <f>SUM(S89:U89)*H88</f>
        <v>0</v>
      </c>
      <c r="Z89" s="272">
        <f t="shared" si="1"/>
        <v>0</v>
      </c>
      <c r="AA89" s="858"/>
      <c r="AB89" s="575" t="s">
        <v>555</v>
      </c>
      <c r="AC89" s="861"/>
      <c r="AD89" s="1478"/>
      <c r="AE89" s="1478"/>
    </row>
    <row r="90" spans="1:31" ht="24.95" customHeight="1" x14ac:dyDescent="0.2">
      <c r="A90" s="838"/>
      <c r="B90" s="873"/>
      <c r="C90" s="876"/>
      <c r="D90" s="805" t="s">
        <v>197</v>
      </c>
      <c r="E90" s="805" t="s">
        <v>84</v>
      </c>
      <c r="F90" s="801" t="s">
        <v>85</v>
      </c>
      <c r="G90" s="841" t="s">
        <v>1010</v>
      </c>
      <c r="H90" s="1399">
        <v>0.6</v>
      </c>
      <c r="I90" s="226" t="s">
        <v>600</v>
      </c>
      <c r="J90" s="459"/>
      <c r="K90" s="460"/>
      <c r="L90" s="461"/>
      <c r="M90" s="462"/>
      <c r="N90" s="460"/>
      <c r="O90" s="461">
        <v>0.5</v>
      </c>
      <c r="P90" s="462"/>
      <c r="Q90" s="460"/>
      <c r="R90" s="461">
        <v>1</v>
      </c>
      <c r="S90" s="462"/>
      <c r="T90" s="460"/>
      <c r="U90" s="463">
        <v>1</v>
      </c>
      <c r="V90" s="216">
        <f>SUM(J90:L90)*H90</f>
        <v>0</v>
      </c>
      <c r="W90" s="217">
        <f>SUM(M90:O90)*H90</f>
        <v>0.3</v>
      </c>
      <c r="X90" s="217">
        <f>SUM(P90:R90)*H90</f>
        <v>0.6</v>
      </c>
      <c r="Y90" s="217">
        <f>SUM(S90:U90)*H90</f>
        <v>0.6</v>
      </c>
      <c r="Z90" s="218">
        <f t="shared" si="1"/>
        <v>0.6</v>
      </c>
      <c r="AA90" s="858"/>
      <c r="AB90" s="575" t="s">
        <v>555</v>
      </c>
      <c r="AC90" s="860">
        <v>14</v>
      </c>
      <c r="AD90" s="1478"/>
      <c r="AE90" s="1478"/>
    </row>
    <row r="91" spans="1:31" ht="24.95" customHeight="1" x14ac:dyDescent="0.2">
      <c r="A91" s="838"/>
      <c r="B91" s="873"/>
      <c r="C91" s="877"/>
      <c r="D91" s="795"/>
      <c r="E91" s="795"/>
      <c r="F91" s="866"/>
      <c r="G91" s="798"/>
      <c r="H91" s="1397"/>
      <c r="I91" s="251" t="s">
        <v>601</v>
      </c>
      <c r="J91" s="474"/>
      <c r="K91" s="475"/>
      <c r="L91" s="476"/>
      <c r="M91" s="477"/>
      <c r="N91" s="475"/>
      <c r="O91" s="476"/>
      <c r="P91" s="477"/>
      <c r="Q91" s="475"/>
      <c r="R91" s="476"/>
      <c r="S91" s="477"/>
      <c r="T91" s="475"/>
      <c r="U91" s="478"/>
      <c r="V91" s="252">
        <f>SUM(J91:L91)*H90</f>
        <v>0</v>
      </c>
      <c r="W91" s="253">
        <f>SUM(M91:O91)*H90</f>
        <v>0</v>
      </c>
      <c r="X91" s="253">
        <f>SUM(P91:R91)*H90</f>
        <v>0</v>
      </c>
      <c r="Y91" s="253">
        <f>SUM(S91:U91)*H90</f>
        <v>0</v>
      </c>
      <c r="Z91" s="254">
        <f t="shared" si="1"/>
        <v>0</v>
      </c>
      <c r="AA91" s="858"/>
      <c r="AB91" s="575" t="s">
        <v>555</v>
      </c>
      <c r="AC91" s="861"/>
      <c r="AD91" s="1478"/>
      <c r="AE91" s="1478"/>
    </row>
    <row r="92" spans="1:31" ht="24.95" customHeight="1" x14ac:dyDescent="0.2">
      <c r="A92" s="838"/>
      <c r="B92" s="873"/>
      <c r="C92" s="877"/>
      <c r="D92" s="795"/>
      <c r="E92" s="795"/>
      <c r="F92" s="866"/>
      <c r="G92" s="798" t="s">
        <v>646</v>
      </c>
      <c r="H92" s="1397">
        <v>0.2</v>
      </c>
      <c r="I92" s="605" t="s">
        <v>600</v>
      </c>
      <c r="J92" s="464"/>
      <c r="K92" s="465"/>
      <c r="L92" s="466"/>
      <c r="M92" s="467"/>
      <c r="N92" s="465"/>
      <c r="O92" s="466"/>
      <c r="P92" s="467"/>
      <c r="Q92" s="465"/>
      <c r="R92" s="466">
        <v>1</v>
      </c>
      <c r="S92" s="467"/>
      <c r="T92" s="465"/>
      <c r="U92" s="468">
        <v>1</v>
      </c>
      <c r="V92" s="219">
        <f>SUM(J92:L92)*H92</f>
        <v>0</v>
      </c>
      <c r="W92" s="220">
        <f>SUM(M92:O92)*H92</f>
        <v>0</v>
      </c>
      <c r="X92" s="220">
        <f>SUM(P92:R92)*H92</f>
        <v>0.2</v>
      </c>
      <c r="Y92" s="220">
        <f>SUM(S92:U92)*H92</f>
        <v>0.2</v>
      </c>
      <c r="Z92" s="221">
        <f t="shared" si="1"/>
        <v>0.2</v>
      </c>
      <c r="AA92" s="858"/>
      <c r="AB92" s="575" t="s">
        <v>555</v>
      </c>
      <c r="AC92" s="861"/>
      <c r="AD92" s="1478"/>
      <c r="AE92" s="1478"/>
    </row>
    <row r="93" spans="1:31" ht="24.95" customHeight="1" x14ac:dyDescent="0.2">
      <c r="A93" s="838"/>
      <c r="B93" s="873"/>
      <c r="C93" s="877"/>
      <c r="D93" s="795"/>
      <c r="E93" s="795"/>
      <c r="F93" s="866"/>
      <c r="G93" s="798"/>
      <c r="H93" s="1397"/>
      <c r="I93" s="251" t="s">
        <v>601</v>
      </c>
      <c r="J93" s="474"/>
      <c r="K93" s="475"/>
      <c r="L93" s="476"/>
      <c r="M93" s="477"/>
      <c r="N93" s="475"/>
      <c r="O93" s="476"/>
      <c r="P93" s="477"/>
      <c r="Q93" s="475"/>
      <c r="R93" s="476"/>
      <c r="S93" s="477"/>
      <c r="T93" s="475"/>
      <c r="U93" s="478"/>
      <c r="V93" s="252">
        <f>SUM(J93:L93)*H92</f>
        <v>0</v>
      </c>
      <c r="W93" s="253">
        <f>SUM(M93:O93)*H92</f>
        <v>0</v>
      </c>
      <c r="X93" s="253">
        <f>SUM(P93:R93)*H92</f>
        <v>0</v>
      </c>
      <c r="Y93" s="253">
        <f>SUM(S93:U93)*H92</f>
        <v>0</v>
      </c>
      <c r="Z93" s="254">
        <f t="shared" si="1"/>
        <v>0</v>
      </c>
      <c r="AA93" s="858"/>
      <c r="AB93" s="575" t="s">
        <v>555</v>
      </c>
      <c r="AC93" s="861"/>
      <c r="AD93" s="1478"/>
      <c r="AE93" s="1478"/>
    </row>
    <row r="94" spans="1:31" ht="24.95" customHeight="1" x14ac:dyDescent="0.2">
      <c r="A94" s="838"/>
      <c r="B94" s="873"/>
      <c r="C94" s="877"/>
      <c r="D94" s="795"/>
      <c r="E94" s="795"/>
      <c r="F94" s="866"/>
      <c r="G94" s="798" t="s">
        <v>647</v>
      </c>
      <c r="H94" s="1397">
        <v>0.2</v>
      </c>
      <c r="I94" s="605" t="s">
        <v>600</v>
      </c>
      <c r="J94" s="464"/>
      <c r="K94" s="465"/>
      <c r="L94" s="466"/>
      <c r="M94" s="467"/>
      <c r="N94" s="465"/>
      <c r="O94" s="466"/>
      <c r="P94" s="467"/>
      <c r="Q94" s="465"/>
      <c r="R94" s="466"/>
      <c r="S94" s="467"/>
      <c r="T94" s="465"/>
      <c r="U94" s="468">
        <v>1</v>
      </c>
      <c r="V94" s="219">
        <f>SUM(J94:L94)*H94</f>
        <v>0</v>
      </c>
      <c r="W94" s="220">
        <f>SUM(M94:O94)*H94</f>
        <v>0</v>
      </c>
      <c r="X94" s="220">
        <f>SUM(P94:R94)*H94</f>
        <v>0</v>
      </c>
      <c r="Y94" s="220">
        <f>SUM(S94:U94)*H94</f>
        <v>0.2</v>
      </c>
      <c r="Z94" s="221">
        <f t="shared" si="1"/>
        <v>0.2</v>
      </c>
      <c r="AA94" s="858"/>
      <c r="AB94" s="575" t="s">
        <v>555</v>
      </c>
      <c r="AC94" s="861"/>
      <c r="AD94" s="1478"/>
      <c r="AE94" s="1478"/>
    </row>
    <row r="95" spans="1:31" ht="24.95" customHeight="1" thickBot="1" x14ac:dyDescent="0.25">
      <c r="A95" s="838"/>
      <c r="B95" s="873"/>
      <c r="C95" s="877"/>
      <c r="D95" s="795"/>
      <c r="E95" s="795"/>
      <c r="F95" s="866"/>
      <c r="G95" s="843"/>
      <c r="H95" s="1398"/>
      <c r="I95" s="255" t="s">
        <v>601</v>
      </c>
      <c r="J95" s="479"/>
      <c r="K95" s="480"/>
      <c r="L95" s="481"/>
      <c r="M95" s="482"/>
      <c r="N95" s="480"/>
      <c r="O95" s="481"/>
      <c r="P95" s="482"/>
      <c r="Q95" s="480"/>
      <c r="R95" s="481"/>
      <c r="S95" s="482"/>
      <c r="T95" s="480"/>
      <c r="U95" s="483"/>
      <c r="V95" s="259">
        <f>SUM(J95:L95)*H94</f>
        <v>0</v>
      </c>
      <c r="W95" s="260">
        <f>SUM(M95:O95)*H94</f>
        <v>0</v>
      </c>
      <c r="X95" s="260">
        <f>SUM(P95:R95)*H94</f>
        <v>0</v>
      </c>
      <c r="Y95" s="260">
        <f>SUM(S95:U95)*H94</f>
        <v>0</v>
      </c>
      <c r="Z95" s="261">
        <f t="shared" si="1"/>
        <v>0</v>
      </c>
      <c r="AA95" s="858"/>
      <c r="AB95" s="575" t="s">
        <v>555</v>
      </c>
      <c r="AC95" s="861"/>
      <c r="AD95" s="1478"/>
      <c r="AE95" s="1478"/>
    </row>
    <row r="96" spans="1:31" ht="24.95" customHeight="1" x14ac:dyDescent="0.2">
      <c r="A96" s="838"/>
      <c r="B96" s="873"/>
      <c r="C96" s="877"/>
      <c r="D96" s="805" t="s">
        <v>75</v>
      </c>
      <c r="E96" s="805" t="s">
        <v>86</v>
      </c>
      <c r="F96" s="801" t="s">
        <v>87</v>
      </c>
      <c r="G96" s="836" t="s">
        <v>992</v>
      </c>
      <c r="H96" s="1387">
        <v>0.6</v>
      </c>
      <c r="I96" s="226" t="s">
        <v>600</v>
      </c>
      <c r="J96" s="459"/>
      <c r="K96" s="460"/>
      <c r="L96" s="461"/>
      <c r="M96" s="462"/>
      <c r="N96" s="460"/>
      <c r="O96" s="461"/>
      <c r="P96" s="462"/>
      <c r="Q96" s="460"/>
      <c r="R96" s="461">
        <v>1</v>
      </c>
      <c r="S96" s="462"/>
      <c r="T96" s="460"/>
      <c r="U96" s="463">
        <v>1</v>
      </c>
      <c r="V96" s="216">
        <f>SUM(J96:L96)*H96</f>
        <v>0</v>
      </c>
      <c r="W96" s="217">
        <f>SUM(M96:O96)*H96</f>
        <v>0</v>
      </c>
      <c r="X96" s="217">
        <f>SUM(P96:R96)*H96</f>
        <v>0.6</v>
      </c>
      <c r="Y96" s="217">
        <f>SUM(S96:U96)*H96</f>
        <v>0.6</v>
      </c>
      <c r="Z96" s="218">
        <f t="shared" si="1"/>
        <v>0.6</v>
      </c>
      <c r="AA96" s="858"/>
      <c r="AB96" s="575" t="s">
        <v>555</v>
      </c>
      <c r="AC96" s="860">
        <v>15</v>
      </c>
      <c r="AD96" s="1478"/>
      <c r="AE96" s="1478"/>
    </row>
    <row r="97" spans="1:31" ht="24.95" customHeight="1" x14ac:dyDescent="0.2">
      <c r="A97" s="838"/>
      <c r="B97" s="873"/>
      <c r="C97" s="877"/>
      <c r="D97" s="795"/>
      <c r="E97" s="795"/>
      <c r="F97" s="866"/>
      <c r="G97" s="798"/>
      <c r="H97" s="1393"/>
      <c r="I97" s="251" t="s">
        <v>601</v>
      </c>
      <c r="J97" s="474"/>
      <c r="K97" s="475"/>
      <c r="L97" s="476"/>
      <c r="M97" s="477"/>
      <c r="N97" s="475"/>
      <c r="O97" s="476"/>
      <c r="P97" s="477"/>
      <c r="Q97" s="475"/>
      <c r="R97" s="476"/>
      <c r="S97" s="477"/>
      <c r="T97" s="475"/>
      <c r="U97" s="478"/>
      <c r="V97" s="252">
        <f>SUM(J97:L97)*H96</f>
        <v>0</v>
      </c>
      <c r="W97" s="253">
        <f>SUM(M97:O97)*H96</f>
        <v>0</v>
      </c>
      <c r="X97" s="253">
        <f>SUM(P97:R97)*H96</f>
        <v>0</v>
      </c>
      <c r="Y97" s="253">
        <f>SUM(S97:U97)*H96</f>
        <v>0</v>
      </c>
      <c r="Z97" s="254">
        <f t="shared" si="1"/>
        <v>0</v>
      </c>
      <c r="AA97" s="858"/>
      <c r="AB97" s="575" t="s">
        <v>555</v>
      </c>
      <c r="AC97" s="861"/>
      <c r="AD97" s="1478"/>
      <c r="AE97" s="1478"/>
    </row>
    <row r="98" spans="1:31" ht="24.95" customHeight="1" x14ac:dyDescent="0.2">
      <c r="A98" s="838"/>
      <c r="B98" s="873"/>
      <c r="C98" s="877"/>
      <c r="D98" s="795"/>
      <c r="E98" s="795"/>
      <c r="F98" s="866"/>
      <c r="G98" s="798" t="s">
        <v>993</v>
      </c>
      <c r="H98" s="1393">
        <v>0.1</v>
      </c>
      <c r="I98" s="605" t="s">
        <v>600</v>
      </c>
      <c r="J98" s="464"/>
      <c r="K98" s="465"/>
      <c r="L98" s="466"/>
      <c r="M98" s="467"/>
      <c r="N98" s="465"/>
      <c r="O98" s="466"/>
      <c r="P98" s="467"/>
      <c r="Q98" s="465"/>
      <c r="R98" s="466">
        <v>1</v>
      </c>
      <c r="S98" s="467"/>
      <c r="T98" s="465"/>
      <c r="U98" s="468">
        <v>1</v>
      </c>
      <c r="V98" s="219">
        <f>SUM(J98:L98)*H98</f>
        <v>0</v>
      </c>
      <c r="W98" s="220">
        <f>SUM(M98:O98)*H98</f>
        <v>0</v>
      </c>
      <c r="X98" s="220">
        <f>SUM(P98:R98)*H98</f>
        <v>0.1</v>
      </c>
      <c r="Y98" s="220">
        <f>SUM(S98:U98)*H98</f>
        <v>0.1</v>
      </c>
      <c r="Z98" s="221">
        <f t="shared" si="1"/>
        <v>0.1</v>
      </c>
      <c r="AA98" s="858"/>
      <c r="AB98" s="575" t="s">
        <v>555</v>
      </c>
      <c r="AC98" s="861"/>
      <c r="AD98" s="1478"/>
      <c r="AE98" s="1478"/>
    </row>
    <row r="99" spans="1:31" ht="24.95" customHeight="1" x14ac:dyDescent="0.2">
      <c r="A99" s="838"/>
      <c r="B99" s="873"/>
      <c r="C99" s="877"/>
      <c r="D99" s="795"/>
      <c r="E99" s="795"/>
      <c r="F99" s="866"/>
      <c r="G99" s="798"/>
      <c r="H99" s="1393"/>
      <c r="I99" s="251" t="s">
        <v>601</v>
      </c>
      <c r="J99" s="474"/>
      <c r="K99" s="475"/>
      <c r="L99" s="476"/>
      <c r="M99" s="477"/>
      <c r="N99" s="475"/>
      <c r="O99" s="476"/>
      <c r="P99" s="477"/>
      <c r="Q99" s="475"/>
      <c r="R99" s="476"/>
      <c r="S99" s="477"/>
      <c r="T99" s="475"/>
      <c r="U99" s="478"/>
      <c r="V99" s="252">
        <f>SUM(J99:L99)*H98</f>
        <v>0</v>
      </c>
      <c r="W99" s="253">
        <f>SUM(M99:O99)*H98</f>
        <v>0</v>
      </c>
      <c r="X99" s="253">
        <f>SUM(P99:R99)*H98</f>
        <v>0</v>
      </c>
      <c r="Y99" s="253">
        <f>SUM(S99:U99)*H98</f>
        <v>0</v>
      </c>
      <c r="Z99" s="254">
        <f t="shared" si="1"/>
        <v>0</v>
      </c>
      <c r="AA99" s="858"/>
      <c r="AB99" s="575" t="s">
        <v>555</v>
      </c>
      <c r="AC99" s="861"/>
      <c r="AD99" s="1478"/>
      <c r="AE99" s="1478"/>
    </row>
    <row r="100" spans="1:31" ht="24.95" customHeight="1" x14ac:dyDescent="0.2">
      <c r="A100" s="838"/>
      <c r="B100" s="873"/>
      <c r="C100" s="877"/>
      <c r="D100" s="795"/>
      <c r="E100" s="795"/>
      <c r="F100" s="866"/>
      <c r="G100" s="798" t="s">
        <v>994</v>
      </c>
      <c r="H100" s="1393">
        <v>0.1</v>
      </c>
      <c r="I100" s="605" t="s">
        <v>600</v>
      </c>
      <c r="J100" s="464"/>
      <c r="K100" s="465"/>
      <c r="L100" s="466"/>
      <c r="M100" s="467"/>
      <c r="N100" s="465"/>
      <c r="O100" s="466"/>
      <c r="P100" s="467"/>
      <c r="Q100" s="465"/>
      <c r="R100" s="466"/>
      <c r="S100" s="467"/>
      <c r="T100" s="465"/>
      <c r="U100" s="468">
        <v>1</v>
      </c>
      <c r="V100" s="219">
        <f>SUM(J100:L100)*H100</f>
        <v>0</v>
      </c>
      <c r="W100" s="220">
        <f>SUM(M100:O100)*H100</f>
        <v>0</v>
      </c>
      <c r="X100" s="220">
        <f>SUM(P100:R100)*H100</f>
        <v>0</v>
      </c>
      <c r="Y100" s="220">
        <f>SUM(S100:U100)*H100</f>
        <v>0.1</v>
      </c>
      <c r="Z100" s="221">
        <f t="shared" si="1"/>
        <v>0.1</v>
      </c>
      <c r="AA100" s="858"/>
      <c r="AB100" s="575" t="s">
        <v>555</v>
      </c>
      <c r="AC100" s="861"/>
      <c r="AD100" s="1478"/>
      <c r="AE100" s="1478"/>
    </row>
    <row r="101" spans="1:31" ht="24.95" customHeight="1" x14ac:dyDescent="0.2">
      <c r="A101" s="838"/>
      <c r="B101" s="873"/>
      <c r="C101" s="877"/>
      <c r="D101" s="795"/>
      <c r="E101" s="795"/>
      <c r="F101" s="866"/>
      <c r="G101" s="798"/>
      <c r="H101" s="1393"/>
      <c r="I101" s="251" t="s">
        <v>601</v>
      </c>
      <c r="J101" s="474"/>
      <c r="K101" s="475"/>
      <c r="L101" s="476"/>
      <c r="M101" s="477"/>
      <c r="N101" s="475"/>
      <c r="O101" s="476"/>
      <c r="P101" s="477"/>
      <c r="Q101" s="475"/>
      <c r="R101" s="476"/>
      <c r="S101" s="477"/>
      <c r="T101" s="475"/>
      <c r="U101" s="478"/>
      <c r="V101" s="252">
        <f>SUM(J101:L101)*H100</f>
        <v>0</v>
      </c>
      <c r="W101" s="253">
        <f>SUM(M101:O101)*H100</f>
        <v>0</v>
      </c>
      <c r="X101" s="253">
        <f>SUM(P101:R101)*H100</f>
        <v>0</v>
      </c>
      <c r="Y101" s="253">
        <f>SUM(S101:U101)*H100</f>
        <v>0</v>
      </c>
      <c r="Z101" s="254">
        <f t="shared" si="1"/>
        <v>0</v>
      </c>
      <c r="AA101" s="858"/>
      <c r="AB101" s="575" t="s">
        <v>555</v>
      </c>
      <c r="AC101" s="861"/>
      <c r="AD101" s="1478"/>
      <c r="AE101" s="1478"/>
    </row>
    <row r="102" spans="1:31" ht="24.95" customHeight="1" x14ac:dyDescent="0.2">
      <c r="A102" s="838"/>
      <c r="B102" s="873"/>
      <c r="C102" s="877"/>
      <c r="D102" s="795"/>
      <c r="E102" s="795"/>
      <c r="F102" s="866"/>
      <c r="G102" s="798" t="s">
        <v>648</v>
      </c>
      <c r="H102" s="1393">
        <v>0.2</v>
      </c>
      <c r="I102" s="605" t="s">
        <v>600</v>
      </c>
      <c r="J102" s="464"/>
      <c r="K102" s="465"/>
      <c r="L102" s="466"/>
      <c r="M102" s="467"/>
      <c r="N102" s="465"/>
      <c r="O102" s="466"/>
      <c r="P102" s="467"/>
      <c r="Q102" s="465"/>
      <c r="R102" s="466"/>
      <c r="S102" s="467"/>
      <c r="T102" s="465"/>
      <c r="U102" s="468">
        <v>1</v>
      </c>
      <c r="V102" s="219">
        <f>SUM(J102:L102)*H102</f>
        <v>0</v>
      </c>
      <c r="W102" s="220">
        <f>SUM(M102:O102)*H102</f>
        <v>0</v>
      </c>
      <c r="X102" s="220">
        <f>SUM(P102:R102)*H102</f>
        <v>0</v>
      </c>
      <c r="Y102" s="220">
        <f>SUM(S102:U102)*H102</f>
        <v>0.2</v>
      </c>
      <c r="Z102" s="221">
        <f t="shared" si="1"/>
        <v>0.2</v>
      </c>
      <c r="AA102" s="858"/>
      <c r="AB102" s="575" t="s">
        <v>555</v>
      </c>
      <c r="AC102" s="861"/>
      <c r="AD102" s="1478"/>
      <c r="AE102" s="1478"/>
    </row>
    <row r="103" spans="1:31" ht="24.95" customHeight="1" thickBot="1" x14ac:dyDescent="0.25">
      <c r="A103" s="838"/>
      <c r="B103" s="873"/>
      <c r="C103" s="877"/>
      <c r="D103" s="795"/>
      <c r="E103" s="795"/>
      <c r="F103" s="866"/>
      <c r="G103" s="843"/>
      <c r="H103" s="1394"/>
      <c r="I103" s="255" t="s">
        <v>601</v>
      </c>
      <c r="J103" s="479"/>
      <c r="K103" s="480"/>
      <c r="L103" s="481"/>
      <c r="M103" s="482"/>
      <c r="N103" s="480"/>
      <c r="O103" s="481"/>
      <c r="P103" s="482"/>
      <c r="Q103" s="480"/>
      <c r="R103" s="481"/>
      <c r="S103" s="482"/>
      <c r="T103" s="480"/>
      <c r="U103" s="483"/>
      <c r="V103" s="259">
        <f>SUM(J103:L103)*H102</f>
        <v>0</v>
      </c>
      <c r="W103" s="260">
        <f>SUM(M103:O103)*H102</f>
        <v>0</v>
      </c>
      <c r="X103" s="260">
        <f>SUM(P103:R103)*H102</f>
        <v>0</v>
      </c>
      <c r="Y103" s="260">
        <f>SUM(S103:U103)*H102</f>
        <v>0</v>
      </c>
      <c r="Z103" s="261">
        <f t="shared" si="1"/>
        <v>0</v>
      </c>
      <c r="AA103" s="858"/>
      <c r="AB103" s="575" t="s">
        <v>555</v>
      </c>
      <c r="AC103" s="861"/>
      <c r="AD103" s="1478"/>
      <c r="AE103" s="1478"/>
    </row>
    <row r="104" spans="1:31" ht="24.95" customHeight="1" x14ac:dyDescent="0.2">
      <c r="A104" s="838"/>
      <c r="B104" s="873"/>
      <c r="C104" s="829" t="s">
        <v>11</v>
      </c>
      <c r="D104" s="834" t="s">
        <v>198</v>
      </c>
      <c r="E104" s="805" t="s">
        <v>423</v>
      </c>
      <c r="F104" s="805" t="s">
        <v>199</v>
      </c>
      <c r="G104" s="836" t="s">
        <v>649</v>
      </c>
      <c r="H104" s="1387">
        <v>0.3</v>
      </c>
      <c r="I104" s="226" t="s">
        <v>600</v>
      </c>
      <c r="J104" s="459"/>
      <c r="K104" s="460"/>
      <c r="L104" s="461">
        <v>0.05</v>
      </c>
      <c r="M104" s="462"/>
      <c r="N104" s="460"/>
      <c r="O104" s="461">
        <v>1</v>
      </c>
      <c r="P104" s="462"/>
      <c r="Q104" s="460"/>
      <c r="R104" s="461">
        <v>1</v>
      </c>
      <c r="S104" s="462"/>
      <c r="T104" s="460"/>
      <c r="U104" s="463">
        <v>1</v>
      </c>
      <c r="V104" s="216">
        <f>SUM(J104:L104)*H104</f>
        <v>1.4999999999999999E-2</v>
      </c>
      <c r="W104" s="217">
        <f>SUM(M104:O104)*H104</f>
        <v>0.3</v>
      </c>
      <c r="X104" s="217">
        <f>SUM(P104:R104)*H104</f>
        <v>0.3</v>
      </c>
      <c r="Y104" s="217">
        <f>SUM(S104:U104)*H104</f>
        <v>0.3</v>
      </c>
      <c r="Z104" s="218">
        <f t="shared" si="1"/>
        <v>0.3</v>
      </c>
      <c r="AA104" s="857" t="s">
        <v>201</v>
      </c>
      <c r="AB104" s="574" t="s">
        <v>559</v>
      </c>
      <c r="AC104" s="860">
        <v>16</v>
      </c>
      <c r="AD104" s="1477" t="s">
        <v>1022</v>
      </c>
      <c r="AE104" s="1477" t="s">
        <v>1022</v>
      </c>
    </row>
    <row r="105" spans="1:31" ht="24.95" customHeight="1" x14ac:dyDescent="0.2">
      <c r="A105" s="838"/>
      <c r="B105" s="873"/>
      <c r="C105" s="830"/>
      <c r="D105" s="835"/>
      <c r="E105" s="795"/>
      <c r="F105" s="795"/>
      <c r="G105" s="798"/>
      <c r="H105" s="1393"/>
      <c r="I105" s="251" t="s">
        <v>601</v>
      </c>
      <c r="J105" s="474"/>
      <c r="K105" s="475"/>
      <c r="L105" s="476">
        <v>0.05</v>
      </c>
      <c r="M105" s="477"/>
      <c r="N105" s="475"/>
      <c r="O105" s="476"/>
      <c r="P105" s="477"/>
      <c r="Q105" s="475"/>
      <c r="R105" s="476"/>
      <c r="S105" s="477"/>
      <c r="T105" s="475"/>
      <c r="U105" s="478"/>
      <c r="V105" s="252">
        <f>SUM(J105:L105)*H104</f>
        <v>1.4999999999999999E-2</v>
      </c>
      <c r="W105" s="253">
        <f>SUM(M105:O105)*H104</f>
        <v>0</v>
      </c>
      <c r="X105" s="253">
        <f>SUM(P105:R105)*H104</f>
        <v>0</v>
      </c>
      <c r="Y105" s="253">
        <f>SUM(S105:U105)*H104</f>
        <v>0</v>
      </c>
      <c r="Z105" s="254">
        <f t="shared" si="1"/>
        <v>1.4999999999999999E-2</v>
      </c>
      <c r="AA105" s="858"/>
      <c r="AB105" s="575" t="s">
        <v>559</v>
      </c>
      <c r="AC105" s="861"/>
      <c r="AD105" s="1478"/>
      <c r="AE105" s="1478"/>
    </row>
    <row r="106" spans="1:31" ht="24.95" customHeight="1" x14ac:dyDescent="0.2">
      <c r="A106" s="838"/>
      <c r="B106" s="873"/>
      <c r="C106" s="830"/>
      <c r="D106" s="835"/>
      <c r="E106" s="795"/>
      <c r="F106" s="795"/>
      <c r="G106" s="798" t="s">
        <v>650</v>
      </c>
      <c r="H106" s="1393">
        <v>0.3</v>
      </c>
      <c r="I106" s="605" t="s">
        <v>600</v>
      </c>
      <c r="J106" s="464"/>
      <c r="K106" s="465"/>
      <c r="L106" s="466"/>
      <c r="M106" s="467"/>
      <c r="N106" s="465"/>
      <c r="O106" s="466">
        <v>0.5</v>
      </c>
      <c r="P106" s="467"/>
      <c r="Q106" s="465"/>
      <c r="R106" s="466">
        <v>1</v>
      </c>
      <c r="S106" s="467"/>
      <c r="T106" s="465"/>
      <c r="U106" s="468">
        <v>1</v>
      </c>
      <c r="V106" s="219">
        <f>SUM(J106:L106)*H106</f>
        <v>0</v>
      </c>
      <c r="W106" s="220">
        <f>SUM(M106:O106)*H106</f>
        <v>0.15</v>
      </c>
      <c r="X106" s="220">
        <f>SUM(P106:R106)*H106</f>
        <v>0.3</v>
      </c>
      <c r="Y106" s="220">
        <f>SUM(S106:U106)*H106</f>
        <v>0.3</v>
      </c>
      <c r="Z106" s="221">
        <f t="shared" si="1"/>
        <v>0.3</v>
      </c>
      <c r="AA106" s="858"/>
      <c r="AB106" s="575" t="s">
        <v>559</v>
      </c>
      <c r="AC106" s="861"/>
      <c r="AD106" s="1478"/>
      <c r="AE106" s="1478"/>
    </row>
    <row r="107" spans="1:31" ht="24.95" customHeight="1" x14ac:dyDescent="0.2">
      <c r="A107" s="838"/>
      <c r="B107" s="873"/>
      <c r="C107" s="830"/>
      <c r="D107" s="835"/>
      <c r="E107" s="795"/>
      <c r="F107" s="795"/>
      <c r="G107" s="798"/>
      <c r="H107" s="1393"/>
      <c r="I107" s="251" t="s">
        <v>601</v>
      </c>
      <c r="J107" s="474"/>
      <c r="K107" s="475"/>
      <c r="L107" s="476"/>
      <c r="M107" s="477"/>
      <c r="N107" s="475"/>
      <c r="O107" s="476"/>
      <c r="P107" s="477"/>
      <c r="Q107" s="475"/>
      <c r="R107" s="476"/>
      <c r="S107" s="477"/>
      <c r="T107" s="475"/>
      <c r="U107" s="478"/>
      <c r="V107" s="252">
        <f>SUM(J107:L107)*H106</f>
        <v>0</v>
      </c>
      <c r="W107" s="253">
        <f>SUM(M107:O107)*H106</f>
        <v>0</v>
      </c>
      <c r="X107" s="253">
        <f>SUM(P107:R107)*H106</f>
        <v>0</v>
      </c>
      <c r="Y107" s="253">
        <f>SUM(S107:U107)*H106</f>
        <v>0</v>
      </c>
      <c r="Z107" s="254">
        <f t="shared" si="1"/>
        <v>0</v>
      </c>
      <c r="AA107" s="858"/>
      <c r="AB107" s="575" t="s">
        <v>559</v>
      </c>
      <c r="AC107" s="861"/>
      <c r="AD107" s="1478"/>
      <c r="AE107" s="1478"/>
    </row>
    <row r="108" spans="1:31" ht="24.95" customHeight="1" x14ac:dyDescent="0.2">
      <c r="A108" s="838"/>
      <c r="B108" s="873"/>
      <c r="C108" s="830"/>
      <c r="D108" s="835"/>
      <c r="E108" s="795"/>
      <c r="F108" s="795"/>
      <c r="G108" s="798" t="s">
        <v>651</v>
      </c>
      <c r="H108" s="1393">
        <v>0.4</v>
      </c>
      <c r="I108" s="605" t="s">
        <v>600</v>
      </c>
      <c r="J108" s="464"/>
      <c r="K108" s="465"/>
      <c r="L108" s="466"/>
      <c r="M108" s="467"/>
      <c r="N108" s="465"/>
      <c r="O108" s="466">
        <v>0.5</v>
      </c>
      <c r="P108" s="467"/>
      <c r="Q108" s="465"/>
      <c r="R108" s="466">
        <v>1</v>
      </c>
      <c r="S108" s="467"/>
      <c r="T108" s="465"/>
      <c r="U108" s="468">
        <v>1</v>
      </c>
      <c r="V108" s="219">
        <f>SUM(J108:L108)*H108</f>
        <v>0</v>
      </c>
      <c r="W108" s="220">
        <f>SUM(M108:O108)*H108</f>
        <v>0.2</v>
      </c>
      <c r="X108" s="220">
        <f>SUM(P108:R108)*H108</f>
        <v>0.4</v>
      </c>
      <c r="Y108" s="220">
        <f>SUM(S108:U108)*H108</f>
        <v>0.4</v>
      </c>
      <c r="Z108" s="221">
        <f t="shared" si="1"/>
        <v>0.4</v>
      </c>
      <c r="AA108" s="858"/>
      <c r="AB108" s="575" t="s">
        <v>559</v>
      </c>
      <c r="AC108" s="861"/>
      <c r="AD108" s="1478"/>
      <c r="AE108" s="1478"/>
    </row>
    <row r="109" spans="1:31" ht="24.95" customHeight="1" thickBot="1" x14ac:dyDescent="0.25">
      <c r="A109" s="838"/>
      <c r="B109" s="873"/>
      <c r="C109" s="830"/>
      <c r="D109" s="835"/>
      <c r="E109" s="795"/>
      <c r="F109" s="795"/>
      <c r="G109" s="843"/>
      <c r="H109" s="1394"/>
      <c r="I109" s="255" t="s">
        <v>601</v>
      </c>
      <c r="J109" s="479"/>
      <c r="K109" s="480"/>
      <c r="L109" s="481"/>
      <c r="M109" s="482"/>
      <c r="N109" s="480"/>
      <c r="O109" s="481"/>
      <c r="P109" s="482"/>
      <c r="Q109" s="480"/>
      <c r="R109" s="481"/>
      <c r="S109" s="482"/>
      <c r="T109" s="480"/>
      <c r="U109" s="483"/>
      <c r="V109" s="259">
        <f>SUM(J109:L109)*H108</f>
        <v>0</v>
      </c>
      <c r="W109" s="260">
        <f>SUM(M109:O109)*H108</f>
        <v>0</v>
      </c>
      <c r="X109" s="260">
        <f>SUM(P109:R109)*H108</f>
        <v>0</v>
      </c>
      <c r="Y109" s="260">
        <f>SUM(S109:U109)*H108</f>
        <v>0</v>
      </c>
      <c r="Z109" s="261">
        <f t="shared" si="1"/>
        <v>0</v>
      </c>
      <c r="AA109" s="859"/>
      <c r="AB109" s="575" t="s">
        <v>559</v>
      </c>
      <c r="AC109" s="861"/>
      <c r="AD109" s="1479"/>
      <c r="AE109" s="1479"/>
    </row>
    <row r="110" spans="1:31" ht="24.95" customHeight="1" x14ac:dyDescent="0.2">
      <c r="A110" s="838"/>
      <c r="B110" s="873"/>
      <c r="C110" s="831" t="s">
        <v>12</v>
      </c>
      <c r="D110" s="834" t="s">
        <v>204</v>
      </c>
      <c r="E110" s="805" t="s">
        <v>424</v>
      </c>
      <c r="F110" s="832" t="s">
        <v>200</v>
      </c>
      <c r="G110" s="836" t="s">
        <v>995</v>
      </c>
      <c r="H110" s="1387">
        <v>0.3</v>
      </c>
      <c r="I110" s="226" t="s">
        <v>600</v>
      </c>
      <c r="J110" s="459"/>
      <c r="K110" s="460"/>
      <c r="L110" s="461">
        <v>0.1</v>
      </c>
      <c r="M110" s="462"/>
      <c r="N110" s="460"/>
      <c r="O110" s="461">
        <v>0.3</v>
      </c>
      <c r="P110" s="462"/>
      <c r="Q110" s="460"/>
      <c r="R110" s="461">
        <v>1</v>
      </c>
      <c r="S110" s="462"/>
      <c r="T110" s="460"/>
      <c r="U110" s="463">
        <v>1</v>
      </c>
      <c r="V110" s="216">
        <f>SUM(J110:L110)*H110</f>
        <v>0.03</v>
      </c>
      <c r="W110" s="217">
        <f>SUM(M110:O110)*H110</f>
        <v>0.09</v>
      </c>
      <c r="X110" s="217">
        <f>SUM(P110:R110)*H110</f>
        <v>0.3</v>
      </c>
      <c r="Y110" s="217">
        <f>SUM(S110:U110)*H110</f>
        <v>0.3</v>
      </c>
      <c r="Z110" s="218">
        <f t="shared" si="1"/>
        <v>0.3</v>
      </c>
      <c r="AA110" s="858" t="s">
        <v>201</v>
      </c>
      <c r="AB110" s="575" t="s">
        <v>559</v>
      </c>
      <c r="AC110" s="860">
        <v>17</v>
      </c>
      <c r="AD110" s="1478" t="s">
        <v>1022</v>
      </c>
      <c r="AE110" s="1478" t="s">
        <v>1022</v>
      </c>
    </row>
    <row r="111" spans="1:31" ht="24.95" customHeight="1" x14ac:dyDescent="0.2">
      <c r="A111" s="838"/>
      <c r="B111" s="874"/>
      <c r="C111" s="877"/>
      <c r="D111" s="835"/>
      <c r="E111" s="795"/>
      <c r="F111" s="833"/>
      <c r="G111" s="798"/>
      <c r="H111" s="1393"/>
      <c r="I111" s="251" t="s">
        <v>601</v>
      </c>
      <c r="J111" s="474"/>
      <c r="K111" s="475"/>
      <c r="L111" s="476">
        <v>0.16</v>
      </c>
      <c r="M111" s="477"/>
      <c r="N111" s="475"/>
      <c r="O111" s="476"/>
      <c r="P111" s="477"/>
      <c r="Q111" s="475"/>
      <c r="R111" s="476"/>
      <c r="S111" s="477"/>
      <c r="T111" s="475"/>
      <c r="U111" s="478"/>
      <c r="V111" s="252">
        <f>SUM(J111:L111)*H110</f>
        <v>4.8000000000000001E-2</v>
      </c>
      <c r="W111" s="253">
        <f>SUM(M111:O111)*H110</f>
        <v>0</v>
      </c>
      <c r="X111" s="253">
        <f>SUM(P111:R111)*H110</f>
        <v>0</v>
      </c>
      <c r="Y111" s="253">
        <f>SUM(S111:U111)*H110</f>
        <v>0</v>
      </c>
      <c r="Z111" s="254">
        <f t="shared" si="1"/>
        <v>4.8000000000000001E-2</v>
      </c>
      <c r="AA111" s="858"/>
      <c r="AB111" s="575" t="s">
        <v>559</v>
      </c>
      <c r="AC111" s="861"/>
      <c r="AD111" s="1478"/>
      <c r="AE111" s="1478"/>
    </row>
    <row r="112" spans="1:31" ht="24.95" customHeight="1" x14ac:dyDescent="0.2">
      <c r="A112" s="838"/>
      <c r="B112" s="874"/>
      <c r="C112" s="877"/>
      <c r="D112" s="835"/>
      <c r="E112" s="795"/>
      <c r="F112" s="833"/>
      <c r="G112" s="798" t="s">
        <v>652</v>
      </c>
      <c r="H112" s="1393">
        <v>0.1</v>
      </c>
      <c r="I112" s="605" t="s">
        <v>600</v>
      </c>
      <c r="J112" s="464"/>
      <c r="K112" s="465"/>
      <c r="L112" s="466"/>
      <c r="M112" s="467"/>
      <c r="N112" s="465"/>
      <c r="O112" s="466">
        <v>0.2</v>
      </c>
      <c r="P112" s="467"/>
      <c r="Q112" s="465"/>
      <c r="R112" s="466">
        <v>1</v>
      </c>
      <c r="S112" s="467"/>
      <c r="T112" s="465"/>
      <c r="U112" s="468">
        <v>1</v>
      </c>
      <c r="V112" s="219">
        <f>SUM(J112:L112)*H112</f>
        <v>0</v>
      </c>
      <c r="W112" s="220">
        <f>SUM(M112:O112)*H112</f>
        <v>2.0000000000000004E-2</v>
      </c>
      <c r="X112" s="220">
        <f>SUM(P112:R112)*H112</f>
        <v>0.1</v>
      </c>
      <c r="Y112" s="220">
        <f>SUM(S112:U112)*H112</f>
        <v>0.1</v>
      </c>
      <c r="Z112" s="221">
        <f t="shared" si="1"/>
        <v>0.1</v>
      </c>
      <c r="AA112" s="858"/>
      <c r="AB112" s="575" t="s">
        <v>559</v>
      </c>
      <c r="AC112" s="861"/>
      <c r="AD112" s="1478"/>
      <c r="AE112" s="1478"/>
    </row>
    <row r="113" spans="1:31" ht="24.95" customHeight="1" x14ac:dyDescent="0.2">
      <c r="A113" s="838"/>
      <c r="B113" s="874"/>
      <c r="C113" s="877"/>
      <c r="D113" s="835"/>
      <c r="E113" s="795"/>
      <c r="F113" s="833"/>
      <c r="G113" s="798"/>
      <c r="H113" s="1393"/>
      <c r="I113" s="251" t="s">
        <v>601</v>
      </c>
      <c r="J113" s="474"/>
      <c r="K113" s="475"/>
      <c r="L113" s="476"/>
      <c r="M113" s="477"/>
      <c r="N113" s="475"/>
      <c r="O113" s="476"/>
      <c r="P113" s="477"/>
      <c r="Q113" s="475"/>
      <c r="R113" s="476"/>
      <c r="S113" s="477"/>
      <c r="T113" s="475"/>
      <c r="U113" s="478"/>
      <c r="V113" s="252">
        <f>SUM(J113:L113)*H112</f>
        <v>0</v>
      </c>
      <c r="W113" s="253">
        <f>SUM(M113:O113)*H112</f>
        <v>0</v>
      </c>
      <c r="X113" s="253">
        <f>SUM(P113:R113)*H112</f>
        <v>0</v>
      </c>
      <c r="Y113" s="253">
        <f>SUM(S113:U113)*H112</f>
        <v>0</v>
      </c>
      <c r="Z113" s="254">
        <f t="shared" si="1"/>
        <v>0</v>
      </c>
      <c r="AA113" s="858"/>
      <c r="AB113" s="575" t="s">
        <v>559</v>
      </c>
      <c r="AC113" s="861"/>
      <c r="AD113" s="1478"/>
      <c r="AE113" s="1478"/>
    </row>
    <row r="114" spans="1:31" ht="24.95" customHeight="1" x14ac:dyDescent="0.2">
      <c r="A114" s="838"/>
      <c r="B114" s="874"/>
      <c r="C114" s="877"/>
      <c r="D114" s="835"/>
      <c r="E114" s="795"/>
      <c r="F114" s="833"/>
      <c r="G114" s="798" t="s">
        <v>653</v>
      </c>
      <c r="H114" s="1393">
        <v>0.3</v>
      </c>
      <c r="I114" s="605" t="s">
        <v>600</v>
      </c>
      <c r="J114" s="464"/>
      <c r="K114" s="465"/>
      <c r="L114" s="466"/>
      <c r="M114" s="467"/>
      <c r="N114" s="465"/>
      <c r="O114" s="466"/>
      <c r="P114" s="467"/>
      <c r="Q114" s="465"/>
      <c r="R114" s="466">
        <v>0.2</v>
      </c>
      <c r="S114" s="467"/>
      <c r="T114" s="465"/>
      <c r="U114" s="468">
        <v>1</v>
      </c>
      <c r="V114" s="219">
        <f>SUM(J114:L114)*H114</f>
        <v>0</v>
      </c>
      <c r="W114" s="220">
        <f>SUM(M114:O114)*H114</f>
        <v>0</v>
      </c>
      <c r="X114" s="220">
        <f>SUM(P114:R114)*H114</f>
        <v>0.06</v>
      </c>
      <c r="Y114" s="220">
        <f>SUM(S114:U114)*H114</f>
        <v>0.3</v>
      </c>
      <c r="Z114" s="221">
        <f t="shared" si="1"/>
        <v>0.3</v>
      </c>
      <c r="AA114" s="858"/>
      <c r="AB114" s="575" t="s">
        <v>559</v>
      </c>
      <c r="AC114" s="861"/>
      <c r="AD114" s="1478"/>
      <c r="AE114" s="1478"/>
    </row>
    <row r="115" spans="1:31" ht="24.95" customHeight="1" x14ac:dyDescent="0.2">
      <c r="A115" s="838"/>
      <c r="B115" s="874"/>
      <c r="C115" s="877"/>
      <c r="D115" s="835"/>
      <c r="E115" s="795"/>
      <c r="F115" s="833"/>
      <c r="G115" s="798"/>
      <c r="H115" s="1393"/>
      <c r="I115" s="251" t="s">
        <v>601</v>
      </c>
      <c r="J115" s="474"/>
      <c r="K115" s="475"/>
      <c r="L115" s="476"/>
      <c r="M115" s="477"/>
      <c r="N115" s="475"/>
      <c r="O115" s="476"/>
      <c r="P115" s="477"/>
      <c r="Q115" s="475"/>
      <c r="R115" s="476"/>
      <c r="S115" s="477"/>
      <c r="T115" s="475"/>
      <c r="U115" s="478"/>
      <c r="V115" s="252">
        <f>SUM(J115:L115)*H114</f>
        <v>0</v>
      </c>
      <c r="W115" s="253">
        <f>SUM(M115:O115)*H114</f>
        <v>0</v>
      </c>
      <c r="X115" s="253">
        <f>SUM(P115:R115)*H114</f>
        <v>0</v>
      </c>
      <c r="Y115" s="253">
        <f>SUM(S115:U115)*H114</f>
        <v>0</v>
      </c>
      <c r="Z115" s="254">
        <f t="shared" si="1"/>
        <v>0</v>
      </c>
      <c r="AA115" s="858"/>
      <c r="AB115" s="575" t="s">
        <v>559</v>
      </c>
      <c r="AC115" s="861"/>
      <c r="AD115" s="1478"/>
      <c r="AE115" s="1478"/>
    </row>
    <row r="116" spans="1:31" ht="24.95" customHeight="1" x14ac:dyDescent="0.2">
      <c r="A116" s="838"/>
      <c r="B116" s="874"/>
      <c r="C116" s="877"/>
      <c r="D116" s="835"/>
      <c r="E116" s="795"/>
      <c r="F116" s="833"/>
      <c r="G116" s="798" t="s">
        <v>654</v>
      </c>
      <c r="H116" s="1393">
        <v>0.3</v>
      </c>
      <c r="I116" s="605" t="s">
        <v>600</v>
      </c>
      <c r="J116" s="464"/>
      <c r="K116" s="465"/>
      <c r="L116" s="466"/>
      <c r="M116" s="467"/>
      <c r="N116" s="465"/>
      <c r="O116" s="466"/>
      <c r="P116" s="467"/>
      <c r="Q116" s="465"/>
      <c r="R116" s="466"/>
      <c r="S116" s="467"/>
      <c r="T116" s="465"/>
      <c r="U116" s="468">
        <v>1</v>
      </c>
      <c r="V116" s="219">
        <f>SUM(J116:L116)*H116</f>
        <v>0</v>
      </c>
      <c r="W116" s="220">
        <f>SUM(M116:O116)*H116</f>
        <v>0</v>
      </c>
      <c r="X116" s="220">
        <f>SUM(P116:R116)*H116</f>
        <v>0</v>
      </c>
      <c r="Y116" s="220">
        <f>SUM(S116:U116)*H116</f>
        <v>0.3</v>
      </c>
      <c r="Z116" s="221">
        <f t="shared" si="1"/>
        <v>0.3</v>
      </c>
      <c r="AA116" s="858"/>
      <c r="AB116" s="575" t="s">
        <v>559</v>
      </c>
      <c r="AC116" s="861"/>
      <c r="AD116" s="1478"/>
      <c r="AE116" s="1478"/>
    </row>
    <row r="117" spans="1:31" ht="24.95" customHeight="1" thickBot="1" x14ac:dyDescent="0.25">
      <c r="A117" s="838"/>
      <c r="B117" s="874"/>
      <c r="C117" s="877"/>
      <c r="D117" s="835"/>
      <c r="E117" s="795"/>
      <c r="F117" s="833"/>
      <c r="G117" s="843"/>
      <c r="H117" s="1394"/>
      <c r="I117" s="255" t="s">
        <v>601</v>
      </c>
      <c r="J117" s="479"/>
      <c r="K117" s="480"/>
      <c r="L117" s="481"/>
      <c r="M117" s="482"/>
      <c r="N117" s="480"/>
      <c r="O117" s="481"/>
      <c r="P117" s="482"/>
      <c r="Q117" s="480"/>
      <c r="R117" s="481"/>
      <c r="S117" s="482"/>
      <c r="T117" s="480"/>
      <c r="U117" s="483"/>
      <c r="V117" s="259">
        <f>SUM(J117:L117)*H116</f>
        <v>0</v>
      </c>
      <c r="W117" s="260">
        <f>SUM(M117:O117)*H116</f>
        <v>0</v>
      </c>
      <c r="X117" s="260">
        <f>SUM(P117:R117)*H116</f>
        <v>0</v>
      </c>
      <c r="Y117" s="260">
        <f>SUM(S117:U117)*H116</f>
        <v>0</v>
      </c>
      <c r="Z117" s="261">
        <f t="shared" si="1"/>
        <v>0</v>
      </c>
      <c r="AA117" s="858"/>
      <c r="AB117" s="575" t="s">
        <v>559</v>
      </c>
      <c r="AC117" s="861"/>
      <c r="AD117" s="1478"/>
      <c r="AE117" s="1478"/>
    </row>
    <row r="118" spans="1:31" ht="24.95" customHeight="1" x14ac:dyDescent="0.2">
      <c r="A118" s="838"/>
      <c r="B118" s="874"/>
      <c r="C118" s="877"/>
      <c r="D118" s="834" t="s">
        <v>205</v>
      </c>
      <c r="E118" s="805" t="s">
        <v>202</v>
      </c>
      <c r="F118" s="882" t="s">
        <v>203</v>
      </c>
      <c r="G118" s="883" t="s">
        <v>655</v>
      </c>
      <c r="H118" s="1387">
        <v>0.3</v>
      </c>
      <c r="I118" s="226" t="s">
        <v>600</v>
      </c>
      <c r="J118" s="459"/>
      <c r="K118" s="460"/>
      <c r="L118" s="461">
        <v>0.05</v>
      </c>
      <c r="M118" s="462"/>
      <c r="N118" s="460"/>
      <c r="O118" s="461">
        <v>0.15</v>
      </c>
      <c r="P118" s="462"/>
      <c r="Q118" s="460"/>
      <c r="R118" s="461">
        <v>0.25</v>
      </c>
      <c r="S118" s="462"/>
      <c r="T118" s="460"/>
      <c r="U118" s="463">
        <v>1</v>
      </c>
      <c r="V118" s="216">
        <f>SUM(J118:L118)*H118</f>
        <v>1.4999999999999999E-2</v>
      </c>
      <c r="W118" s="217">
        <f>SUM(M118:O118)*H118</f>
        <v>4.4999999999999998E-2</v>
      </c>
      <c r="X118" s="217">
        <f>SUM(P118:R118)*H118</f>
        <v>7.4999999999999997E-2</v>
      </c>
      <c r="Y118" s="217">
        <f>SUM(S118:U118)*H118</f>
        <v>0.3</v>
      </c>
      <c r="Z118" s="218">
        <f t="shared" si="1"/>
        <v>0.3</v>
      </c>
      <c r="AA118" s="878" t="s">
        <v>43</v>
      </c>
      <c r="AB118" s="575" t="s">
        <v>559</v>
      </c>
      <c r="AC118" s="860">
        <v>18</v>
      </c>
      <c r="AD118" s="1468" t="s">
        <v>1022</v>
      </c>
      <c r="AE118" s="1468" t="s">
        <v>1022</v>
      </c>
    </row>
    <row r="119" spans="1:31" ht="24.95" customHeight="1" x14ac:dyDescent="0.2">
      <c r="A119" s="838"/>
      <c r="B119" s="874"/>
      <c r="C119" s="877"/>
      <c r="D119" s="835"/>
      <c r="E119" s="795"/>
      <c r="F119" s="833"/>
      <c r="G119" s="798"/>
      <c r="H119" s="1393"/>
      <c r="I119" s="251" t="s">
        <v>601</v>
      </c>
      <c r="J119" s="474"/>
      <c r="K119" s="475"/>
      <c r="L119" s="476">
        <v>0.05</v>
      </c>
      <c r="M119" s="477"/>
      <c r="N119" s="475"/>
      <c r="O119" s="476"/>
      <c r="P119" s="477"/>
      <c r="Q119" s="475"/>
      <c r="R119" s="476"/>
      <c r="S119" s="477"/>
      <c r="T119" s="475"/>
      <c r="U119" s="478"/>
      <c r="V119" s="252">
        <f>SUM(J119:L119)*H118</f>
        <v>1.4999999999999999E-2</v>
      </c>
      <c r="W119" s="253">
        <f>SUM(M119:O119)*H118</f>
        <v>0</v>
      </c>
      <c r="X119" s="253">
        <f>SUM(P119:R119)*H118</f>
        <v>0</v>
      </c>
      <c r="Y119" s="253">
        <f>SUM(S119:U119)*H118</f>
        <v>0</v>
      </c>
      <c r="Z119" s="254">
        <f t="shared" si="1"/>
        <v>1.4999999999999999E-2</v>
      </c>
      <c r="AA119" s="879"/>
      <c r="AB119" s="575" t="s">
        <v>559</v>
      </c>
      <c r="AC119" s="861"/>
      <c r="AD119" s="1469"/>
      <c r="AE119" s="1469"/>
    </row>
    <row r="120" spans="1:31" ht="24.95" customHeight="1" x14ac:dyDescent="0.2">
      <c r="A120" s="838"/>
      <c r="B120" s="874"/>
      <c r="C120" s="877"/>
      <c r="D120" s="835"/>
      <c r="E120" s="795"/>
      <c r="F120" s="833"/>
      <c r="G120" s="852" t="s">
        <v>656</v>
      </c>
      <c r="H120" s="1393">
        <v>0.3</v>
      </c>
      <c r="I120" s="605" t="s">
        <v>600</v>
      </c>
      <c r="J120" s="464"/>
      <c r="K120" s="465"/>
      <c r="L120" s="466"/>
      <c r="M120" s="467"/>
      <c r="N120" s="465"/>
      <c r="O120" s="466">
        <v>0.15</v>
      </c>
      <c r="P120" s="467"/>
      <c r="Q120" s="465"/>
      <c r="R120" s="466">
        <v>0.25</v>
      </c>
      <c r="S120" s="467"/>
      <c r="T120" s="465"/>
      <c r="U120" s="468">
        <v>1</v>
      </c>
      <c r="V120" s="219">
        <f>SUM(J120:L120)*H120</f>
        <v>0</v>
      </c>
      <c r="W120" s="220">
        <f>SUM(M120:O120)*H120</f>
        <v>4.4999999999999998E-2</v>
      </c>
      <c r="X120" s="220">
        <f>SUM(P120:R120)*H120</f>
        <v>7.4999999999999997E-2</v>
      </c>
      <c r="Y120" s="220">
        <f>SUM(S120:U120)*H120</f>
        <v>0.3</v>
      </c>
      <c r="Z120" s="221">
        <f t="shared" si="1"/>
        <v>0.3</v>
      </c>
      <c r="AA120" s="879"/>
      <c r="AB120" s="575" t="s">
        <v>559</v>
      </c>
      <c r="AC120" s="861"/>
      <c r="AD120" s="1469"/>
      <c r="AE120" s="1469"/>
    </row>
    <row r="121" spans="1:31" ht="24.95" customHeight="1" x14ac:dyDescent="0.2">
      <c r="A121" s="838"/>
      <c r="B121" s="874"/>
      <c r="C121" s="877"/>
      <c r="D121" s="835"/>
      <c r="E121" s="795"/>
      <c r="F121" s="833"/>
      <c r="G121" s="798"/>
      <c r="H121" s="1393"/>
      <c r="I121" s="251" t="s">
        <v>601</v>
      </c>
      <c r="J121" s="474"/>
      <c r="K121" s="475"/>
      <c r="L121" s="476"/>
      <c r="M121" s="477"/>
      <c r="N121" s="475"/>
      <c r="O121" s="476"/>
      <c r="P121" s="477"/>
      <c r="Q121" s="475"/>
      <c r="R121" s="476"/>
      <c r="S121" s="477"/>
      <c r="T121" s="475"/>
      <c r="U121" s="478"/>
      <c r="V121" s="252">
        <f>SUM(J121:L121)*H120</f>
        <v>0</v>
      </c>
      <c r="W121" s="253">
        <f>SUM(M121:O121)*H120</f>
        <v>0</v>
      </c>
      <c r="X121" s="253">
        <f>SUM(P121:R121)*H120</f>
        <v>0</v>
      </c>
      <c r="Y121" s="253">
        <f>SUM(S121:U121)*H120</f>
        <v>0</v>
      </c>
      <c r="Z121" s="254">
        <f t="shared" si="1"/>
        <v>0</v>
      </c>
      <c r="AA121" s="879"/>
      <c r="AB121" s="575" t="s">
        <v>559</v>
      </c>
      <c r="AC121" s="861"/>
      <c r="AD121" s="1469"/>
      <c r="AE121" s="1469"/>
    </row>
    <row r="122" spans="1:31" ht="24.95" customHeight="1" x14ac:dyDescent="0.2">
      <c r="A122" s="838"/>
      <c r="B122" s="874"/>
      <c r="C122" s="877"/>
      <c r="D122" s="835"/>
      <c r="E122" s="795"/>
      <c r="F122" s="833"/>
      <c r="G122" s="852" t="s">
        <v>657</v>
      </c>
      <c r="H122" s="1393">
        <v>0.2</v>
      </c>
      <c r="I122" s="605" t="s">
        <v>600</v>
      </c>
      <c r="J122" s="464"/>
      <c r="K122" s="465"/>
      <c r="L122" s="466"/>
      <c r="M122" s="467"/>
      <c r="N122" s="465"/>
      <c r="O122" s="466"/>
      <c r="P122" s="467"/>
      <c r="Q122" s="465"/>
      <c r="R122" s="466"/>
      <c r="S122" s="467"/>
      <c r="T122" s="465"/>
      <c r="U122" s="468">
        <v>1</v>
      </c>
      <c r="V122" s="219">
        <f>SUM(J122:L122)*H122</f>
        <v>0</v>
      </c>
      <c r="W122" s="220">
        <f>SUM(M122:O122)*H122</f>
        <v>0</v>
      </c>
      <c r="X122" s="220">
        <f>SUM(P122:R122)*H122</f>
        <v>0</v>
      </c>
      <c r="Y122" s="220">
        <f>SUM(S122:U122)*H122</f>
        <v>0.2</v>
      </c>
      <c r="Z122" s="221">
        <f t="shared" si="1"/>
        <v>0.2</v>
      </c>
      <c r="AA122" s="879"/>
      <c r="AB122" s="575" t="s">
        <v>559</v>
      </c>
      <c r="AC122" s="861"/>
      <c r="AD122" s="1469"/>
      <c r="AE122" s="1469"/>
    </row>
    <row r="123" spans="1:31" ht="24.95" customHeight="1" x14ac:dyDescent="0.2">
      <c r="A123" s="838"/>
      <c r="B123" s="874"/>
      <c r="C123" s="877"/>
      <c r="D123" s="835"/>
      <c r="E123" s="795"/>
      <c r="F123" s="833"/>
      <c r="G123" s="798"/>
      <c r="H123" s="1393"/>
      <c r="I123" s="251" t="s">
        <v>601</v>
      </c>
      <c r="J123" s="474"/>
      <c r="K123" s="475"/>
      <c r="L123" s="476"/>
      <c r="M123" s="477"/>
      <c r="N123" s="475"/>
      <c r="O123" s="476"/>
      <c r="P123" s="477"/>
      <c r="Q123" s="475"/>
      <c r="R123" s="476"/>
      <c r="S123" s="477"/>
      <c r="T123" s="475"/>
      <c r="U123" s="478"/>
      <c r="V123" s="252">
        <f>SUM(J123:L123)*H122</f>
        <v>0</v>
      </c>
      <c r="W123" s="253">
        <f>SUM(M123:O123)*H122</f>
        <v>0</v>
      </c>
      <c r="X123" s="253">
        <f>SUM(P123:R123)*H122</f>
        <v>0</v>
      </c>
      <c r="Y123" s="253">
        <f>SUM(S123:U123)*H122</f>
        <v>0</v>
      </c>
      <c r="Z123" s="254">
        <f t="shared" si="1"/>
        <v>0</v>
      </c>
      <c r="AA123" s="879"/>
      <c r="AB123" s="575" t="s">
        <v>559</v>
      </c>
      <c r="AC123" s="861"/>
      <c r="AD123" s="1469"/>
      <c r="AE123" s="1469"/>
    </row>
    <row r="124" spans="1:31" ht="24.95" customHeight="1" x14ac:dyDescent="0.2">
      <c r="A124" s="838"/>
      <c r="B124" s="874"/>
      <c r="C124" s="877"/>
      <c r="D124" s="835"/>
      <c r="E124" s="795"/>
      <c r="F124" s="833"/>
      <c r="G124" s="852" t="s">
        <v>658</v>
      </c>
      <c r="H124" s="1393">
        <v>0.2</v>
      </c>
      <c r="I124" s="605" t="s">
        <v>600</v>
      </c>
      <c r="J124" s="464"/>
      <c r="K124" s="465"/>
      <c r="L124" s="466"/>
      <c r="M124" s="467"/>
      <c r="N124" s="465"/>
      <c r="O124" s="466"/>
      <c r="P124" s="467"/>
      <c r="Q124" s="465"/>
      <c r="R124" s="466"/>
      <c r="S124" s="467"/>
      <c r="T124" s="465"/>
      <c r="U124" s="468">
        <v>1</v>
      </c>
      <c r="V124" s="219">
        <f>SUM(J124:L124)*H124</f>
        <v>0</v>
      </c>
      <c r="W124" s="220">
        <f>SUM(M124:O124)*H124</f>
        <v>0</v>
      </c>
      <c r="X124" s="220">
        <f>SUM(P124:R124)*H124</f>
        <v>0</v>
      </c>
      <c r="Y124" s="220">
        <f>SUM(S124:U124)*H124</f>
        <v>0.2</v>
      </c>
      <c r="Z124" s="221">
        <f t="shared" si="1"/>
        <v>0.2</v>
      </c>
      <c r="AA124" s="879"/>
      <c r="AB124" s="575" t="s">
        <v>559</v>
      </c>
      <c r="AC124" s="861"/>
      <c r="AD124" s="1469"/>
      <c r="AE124" s="1469"/>
    </row>
    <row r="125" spans="1:31" ht="24.95" customHeight="1" thickBot="1" x14ac:dyDescent="0.25">
      <c r="A125" s="838"/>
      <c r="B125" s="874"/>
      <c r="C125" s="877"/>
      <c r="D125" s="835"/>
      <c r="E125" s="795"/>
      <c r="F125" s="833"/>
      <c r="G125" s="843"/>
      <c r="H125" s="1394"/>
      <c r="I125" s="255" t="s">
        <v>601</v>
      </c>
      <c r="J125" s="479"/>
      <c r="K125" s="480"/>
      <c r="L125" s="481"/>
      <c r="M125" s="482"/>
      <c r="N125" s="480"/>
      <c r="O125" s="481"/>
      <c r="P125" s="482"/>
      <c r="Q125" s="480"/>
      <c r="R125" s="481"/>
      <c r="S125" s="482"/>
      <c r="T125" s="480"/>
      <c r="U125" s="483"/>
      <c r="V125" s="259">
        <f>SUM(J125:L125)*H124</f>
        <v>0</v>
      </c>
      <c r="W125" s="260">
        <f>SUM(M125:O125)*H124</f>
        <v>0</v>
      </c>
      <c r="X125" s="260">
        <f>SUM(P125:R125)*H124</f>
        <v>0</v>
      </c>
      <c r="Y125" s="260">
        <f>SUM(S125:U125)*H124</f>
        <v>0</v>
      </c>
      <c r="Z125" s="261">
        <f t="shared" si="1"/>
        <v>0</v>
      </c>
      <c r="AA125" s="879"/>
      <c r="AB125" s="575" t="s">
        <v>559</v>
      </c>
      <c r="AC125" s="861"/>
      <c r="AD125" s="1469"/>
      <c r="AE125" s="1469"/>
    </row>
    <row r="126" spans="1:31" ht="24.95" customHeight="1" x14ac:dyDescent="0.2">
      <c r="A126" s="838"/>
      <c r="B126" s="891" t="s">
        <v>688</v>
      </c>
      <c r="C126" s="891" t="s">
        <v>41</v>
      </c>
      <c r="D126" s="893" t="s">
        <v>399</v>
      </c>
      <c r="E126" s="894" t="s">
        <v>427</v>
      </c>
      <c r="F126" s="894" t="s">
        <v>426</v>
      </c>
      <c r="G126" s="889" t="s">
        <v>659</v>
      </c>
      <c r="H126" s="1400">
        <v>0.25</v>
      </c>
      <c r="I126" s="226" t="s">
        <v>600</v>
      </c>
      <c r="J126" s="521"/>
      <c r="K126" s="460"/>
      <c r="L126" s="461"/>
      <c r="M126" s="462"/>
      <c r="N126" s="460"/>
      <c r="O126" s="461"/>
      <c r="P126" s="462"/>
      <c r="Q126" s="460"/>
      <c r="R126" s="461"/>
      <c r="S126" s="462"/>
      <c r="T126" s="460"/>
      <c r="U126" s="463">
        <v>1</v>
      </c>
      <c r="V126" s="216">
        <f>SUM(J126:L126)*H126</f>
        <v>0</v>
      </c>
      <c r="W126" s="217">
        <f>SUM(M126:O126)*H126</f>
        <v>0</v>
      </c>
      <c r="X126" s="217">
        <f>SUM(P126:R126)*H126</f>
        <v>0</v>
      </c>
      <c r="Y126" s="217">
        <f>SUM(S126:U126)*H126</f>
        <v>0.25</v>
      </c>
      <c r="Z126" s="218">
        <f t="shared" si="1"/>
        <v>0.25</v>
      </c>
      <c r="AA126" s="884" t="s">
        <v>42</v>
      </c>
      <c r="AB126" s="576" t="s">
        <v>562</v>
      </c>
      <c r="AC126" s="860">
        <v>19</v>
      </c>
      <c r="AD126" s="1470"/>
      <c r="AE126" s="1470"/>
    </row>
    <row r="127" spans="1:31" ht="24.95" customHeight="1" x14ac:dyDescent="0.2">
      <c r="A127" s="838"/>
      <c r="B127" s="892"/>
      <c r="C127" s="892"/>
      <c r="D127" s="849"/>
      <c r="E127" s="887"/>
      <c r="F127" s="887"/>
      <c r="G127" s="848"/>
      <c r="H127" s="1401"/>
      <c r="I127" s="251" t="s">
        <v>601</v>
      </c>
      <c r="J127" s="474"/>
      <c r="K127" s="475"/>
      <c r="L127" s="476"/>
      <c r="M127" s="477"/>
      <c r="N127" s="475"/>
      <c r="O127" s="476"/>
      <c r="P127" s="477"/>
      <c r="Q127" s="475"/>
      <c r="R127" s="476"/>
      <c r="S127" s="477"/>
      <c r="T127" s="475"/>
      <c r="U127" s="478"/>
      <c r="V127" s="252">
        <f>SUM(J127:L127)*H126</f>
        <v>0</v>
      </c>
      <c r="W127" s="253">
        <f>SUM(M127:O127)*H126</f>
        <v>0</v>
      </c>
      <c r="X127" s="253">
        <f>SUM(P127:R127)*H126</f>
        <v>0</v>
      </c>
      <c r="Y127" s="253">
        <f>SUM(S127:U127)*H126</f>
        <v>0</v>
      </c>
      <c r="Z127" s="254">
        <f t="shared" si="1"/>
        <v>0</v>
      </c>
      <c r="AA127" s="885"/>
      <c r="AB127" s="577" t="s">
        <v>562</v>
      </c>
      <c r="AC127" s="861"/>
      <c r="AD127" s="1471"/>
      <c r="AE127" s="1471"/>
    </row>
    <row r="128" spans="1:31" ht="24.95" customHeight="1" x14ac:dyDescent="0.2">
      <c r="A128" s="838"/>
      <c r="B128" s="892"/>
      <c r="C128" s="892"/>
      <c r="D128" s="849"/>
      <c r="E128" s="887"/>
      <c r="F128" s="887"/>
      <c r="G128" s="814" t="s">
        <v>660</v>
      </c>
      <c r="H128" s="1401">
        <v>0.25</v>
      </c>
      <c r="I128" s="605" t="s">
        <v>600</v>
      </c>
      <c r="J128" s="464"/>
      <c r="K128" s="465"/>
      <c r="L128" s="466"/>
      <c r="M128" s="467"/>
      <c r="N128" s="465"/>
      <c r="O128" s="466"/>
      <c r="P128" s="467"/>
      <c r="Q128" s="465"/>
      <c r="R128" s="466"/>
      <c r="S128" s="467"/>
      <c r="T128" s="465"/>
      <c r="U128" s="468">
        <v>1</v>
      </c>
      <c r="V128" s="219">
        <f>SUM(J128:L128)*H128</f>
        <v>0</v>
      </c>
      <c r="W128" s="220">
        <f>SUM(M128:O128)*H128</f>
        <v>0</v>
      </c>
      <c r="X128" s="220">
        <f>SUM(P128:R128)*H128</f>
        <v>0</v>
      </c>
      <c r="Y128" s="220">
        <f>SUM(S128:U128)*H128</f>
        <v>0.25</v>
      </c>
      <c r="Z128" s="221">
        <f t="shared" si="1"/>
        <v>0.25</v>
      </c>
      <c r="AA128" s="885"/>
      <c r="AB128" s="577" t="s">
        <v>562</v>
      </c>
      <c r="AC128" s="861"/>
      <c r="AD128" s="1471"/>
      <c r="AE128" s="1471"/>
    </row>
    <row r="129" spans="1:31" ht="24.95" customHeight="1" x14ac:dyDescent="0.2">
      <c r="A129" s="838"/>
      <c r="B129" s="892"/>
      <c r="C129" s="892"/>
      <c r="D129" s="849"/>
      <c r="E129" s="887"/>
      <c r="F129" s="887"/>
      <c r="G129" s="848"/>
      <c r="H129" s="1401"/>
      <c r="I129" s="251" t="s">
        <v>601</v>
      </c>
      <c r="J129" s="474"/>
      <c r="K129" s="475"/>
      <c r="L129" s="476"/>
      <c r="M129" s="477"/>
      <c r="N129" s="475"/>
      <c r="O129" s="476"/>
      <c r="P129" s="477"/>
      <c r="Q129" s="475"/>
      <c r="R129" s="476"/>
      <c r="S129" s="477"/>
      <c r="T129" s="475"/>
      <c r="U129" s="478"/>
      <c r="V129" s="252">
        <f>SUM(J129:L129)*H128</f>
        <v>0</v>
      </c>
      <c r="W129" s="253">
        <f>SUM(M129:O129)*H128</f>
        <v>0</v>
      </c>
      <c r="X129" s="253">
        <f>SUM(P129:R129)*H128</f>
        <v>0</v>
      </c>
      <c r="Y129" s="253">
        <f>SUM(S129:U129)*H128</f>
        <v>0</v>
      </c>
      <c r="Z129" s="254">
        <f t="shared" si="1"/>
        <v>0</v>
      </c>
      <c r="AA129" s="885"/>
      <c r="AB129" s="577" t="s">
        <v>562</v>
      </c>
      <c r="AC129" s="861"/>
      <c r="AD129" s="1471"/>
      <c r="AE129" s="1471"/>
    </row>
    <row r="130" spans="1:31" ht="24.95" customHeight="1" x14ac:dyDescent="0.2">
      <c r="A130" s="838"/>
      <c r="B130" s="892"/>
      <c r="C130" s="892"/>
      <c r="D130" s="849"/>
      <c r="E130" s="887"/>
      <c r="F130" s="887"/>
      <c r="G130" s="814" t="s">
        <v>661</v>
      </c>
      <c r="H130" s="1401">
        <v>0.25</v>
      </c>
      <c r="I130" s="605" t="s">
        <v>600</v>
      </c>
      <c r="J130" s="464"/>
      <c r="K130" s="465"/>
      <c r="L130" s="466"/>
      <c r="M130" s="467"/>
      <c r="N130" s="465"/>
      <c r="O130" s="466"/>
      <c r="P130" s="467"/>
      <c r="Q130" s="465"/>
      <c r="R130" s="466"/>
      <c r="S130" s="467"/>
      <c r="T130" s="465"/>
      <c r="U130" s="468">
        <v>1</v>
      </c>
      <c r="V130" s="219">
        <f>SUM(J130:L130)*H130</f>
        <v>0</v>
      </c>
      <c r="W130" s="220">
        <f>SUM(M130:O130)*H130</f>
        <v>0</v>
      </c>
      <c r="X130" s="220">
        <f>SUM(P130:R130)*H130</f>
        <v>0</v>
      </c>
      <c r="Y130" s="220">
        <f>SUM(S130:U130)*H130</f>
        <v>0.25</v>
      </c>
      <c r="Z130" s="221">
        <f t="shared" si="1"/>
        <v>0.25</v>
      </c>
      <c r="AA130" s="885"/>
      <c r="AB130" s="577" t="s">
        <v>562</v>
      </c>
      <c r="AC130" s="861"/>
      <c r="AD130" s="1471"/>
      <c r="AE130" s="1471"/>
    </row>
    <row r="131" spans="1:31" ht="24.95" customHeight="1" x14ac:dyDescent="0.2">
      <c r="A131" s="838"/>
      <c r="B131" s="892"/>
      <c r="C131" s="892"/>
      <c r="D131" s="849"/>
      <c r="E131" s="887"/>
      <c r="F131" s="887"/>
      <c r="G131" s="848"/>
      <c r="H131" s="1401"/>
      <c r="I131" s="251" t="s">
        <v>601</v>
      </c>
      <c r="J131" s="474"/>
      <c r="K131" s="475"/>
      <c r="L131" s="476"/>
      <c r="M131" s="477"/>
      <c r="N131" s="475"/>
      <c r="O131" s="476"/>
      <c r="P131" s="477"/>
      <c r="Q131" s="475"/>
      <c r="R131" s="476"/>
      <c r="S131" s="477"/>
      <c r="T131" s="475"/>
      <c r="U131" s="478"/>
      <c r="V131" s="252">
        <f>SUM(J131:L131)*H130</f>
        <v>0</v>
      </c>
      <c r="W131" s="253">
        <f>SUM(M131:O131)*H130</f>
        <v>0</v>
      </c>
      <c r="X131" s="253">
        <f>SUM(P131:R131)*H130</f>
        <v>0</v>
      </c>
      <c r="Y131" s="253">
        <f>SUM(S131:U131)*H130</f>
        <v>0</v>
      </c>
      <c r="Z131" s="254">
        <f t="shared" si="1"/>
        <v>0</v>
      </c>
      <c r="AA131" s="885"/>
      <c r="AB131" s="577" t="s">
        <v>562</v>
      </c>
      <c r="AC131" s="861"/>
      <c r="AD131" s="1471"/>
      <c r="AE131" s="1471"/>
    </row>
    <row r="132" spans="1:31" ht="24.95" customHeight="1" x14ac:dyDescent="0.2">
      <c r="A132" s="838"/>
      <c r="B132" s="892"/>
      <c r="C132" s="892"/>
      <c r="D132" s="849"/>
      <c r="E132" s="887"/>
      <c r="F132" s="887"/>
      <c r="G132" s="814" t="s">
        <v>662</v>
      </c>
      <c r="H132" s="1401">
        <v>0.25</v>
      </c>
      <c r="I132" s="605" t="s">
        <v>600</v>
      </c>
      <c r="J132" s="464"/>
      <c r="K132" s="465"/>
      <c r="L132" s="466"/>
      <c r="M132" s="467"/>
      <c r="N132" s="465"/>
      <c r="O132" s="466"/>
      <c r="P132" s="467"/>
      <c r="Q132" s="465"/>
      <c r="R132" s="466"/>
      <c r="S132" s="467"/>
      <c r="T132" s="465"/>
      <c r="U132" s="468">
        <v>1</v>
      </c>
      <c r="V132" s="219">
        <f>SUM(J132:L132)*H132</f>
        <v>0</v>
      </c>
      <c r="W132" s="220">
        <f>SUM(M132:O132)*H132</f>
        <v>0</v>
      </c>
      <c r="X132" s="220">
        <f>SUM(P132:R132)*H132</f>
        <v>0</v>
      </c>
      <c r="Y132" s="220">
        <f>SUM(S132:U132)*H132</f>
        <v>0.25</v>
      </c>
      <c r="Z132" s="221">
        <f t="shared" si="1"/>
        <v>0.25</v>
      </c>
      <c r="AA132" s="885"/>
      <c r="AB132" s="577" t="s">
        <v>562</v>
      </c>
      <c r="AC132" s="861"/>
      <c r="AD132" s="1471"/>
      <c r="AE132" s="1471"/>
    </row>
    <row r="133" spans="1:31" ht="24.95" customHeight="1" thickBot="1" x14ac:dyDescent="0.25">
      <c r="A133" s="838"/>
      <c r="B133" s="892"/>
      <c r="C133" s="892"/>
      <c r="D133" s="886"/>
      <c r="E133" s="888"/>
      <c r="F133" s="888"/>
      <c r="G133" s="815"/>
      <c r="H133" s="1402"/>
      <c r="I133" s="255" t="s">
        <v>601</v>
      </c>
      <c r="J133" s="479"/>
      <c r="K133" s="480"/>
      <c r="L133" s="481"/>
      <c r="M133" s="482"/>
      <c r="N133" s="480"/>
      <c r="O133" s="481"/>
      <c r="P133" s="482"/>
      <c r="Q133" s="480"/>
      <c r="R133" s="481"/>
      <c r="S133" s="482"/>
      <c r="T133" s="480"/>
      <c r="U133" s="483"/>
      <c r="V133" s="259">
        <f>SUM(J133:L133)*H132</f>
        <v>0</v>
      </c>
      <c r="W133" s="260">
        <f>SUM(M133:O133)*H132</f>
        <v>0</v>
      </c>
      <c r="X133" s="260">
        <f>SUM(P133:R133)*H132</f>
        <v>0</v>
      </c>
      <c r="Y133" s="260">
        <f>SUM(S133:U133)*H132</f>
        <v>0</v>
      </c>
      <c r="Z133" s="261">
        <f t="shared" ref="Z133:Z196" si="2">MAX(V133:Y133)</f>
        <v>0</v>
      </c>
      <c r="AA133" s="885"/>
      <c r="AB133" s="577" t="s">
        <v>562</v>
      </c>
      <c r="AC133" s="861"/>
      <c r="AD133" s="1471"/>
      <c r="AE133" s="1471"/>
    </row>
    <row r="134" spans="1:31" ht="24.95" customHeight="1" x14ac:dyDescent="0.2">
      <c r="A134" s="838"/>
      <c r="B134" s="892"/>
      <c r="C134" s="891" t="s">
        <v>13</v>
      </c>
      <c r="D134" s="849" t="s">
        <v>206</v>
      </c>
      <c r="E134" s="887" t="s">
        <v>69</v>
      </c>
      <c r="F134" s="887" t="s">
        <v>70</v>
      </c>
      <c r="G134" s="889" t="s">
        <v>663</v>
      </c>
      <c r="H134" s="1400">
        <v>0.25</v>
      </c>
      <c r="I134" s="226" t="s">
        <v>600</v>
      </c>
      <c r="J134" s="521"/>
      <c r="K134" s="460"/>
      <c r="L134" s="461"/>
      <c r="M134" s="462"/>
      <c r="N134" s="460"/>
      <c r="O134" s="461"/>
      <c r="P134" s="462"/>
      <c r="Q134" s="460"/>
      <c r="R134" s="461"/>
      <c r="S134" s="462"/>
      <c r="T134" s="460"/>
      <c r="U134" s="463">
        <v>1</v>
      </c>
      <c r="V134" s="216">
        <f>SUM(J134:L134)*H134</f>
        <v>0</v>
      </c>
      <c r="W134" s="217">
        <f>SUM(M134:O134)*H134</f>
        <v>0</v>
      </c>
      <c r="X134" s="217">
        <f>SUM(P134:R134)*H134</f>
        <v>0</v>
      </c>
      <c r="Y134" s="217">
        <f>SUM(S134:U134)*H134</f>
        <v>0.25</v>
      </c>
      <c r="Z134" s="218">
        <f t="shared" si="2"/>
        <v>0.25</v>
      </c>
      <c r="AA134" s="884" t="s">
        <v>42</v>
      </c>
      <c r="AB134" s="576" t="s">
        <v>560</v>
      </c>
      <c r="AC134" s="860">
        <v>20</v>
      </c>
      <c r="AD134" s="1470"/>
      <c r="AE134" s="1470"/>
    </row>
    <row r="135" spans="1:31" ht="24.95" customHeight="1" x14ac:dyDescent="0.2">
      <c r="A135" s="838"/>
      <c r="B135" s="892"/>
      <c r="C135" s="892"/>
      <c r="D135" s="849"/>
      <c r="E135" s="887"/>
      <c r="F135" s="887"/>
      <c r="G135" s="848"/>
      <c r="H135" s="1401"/>
      <c r="I135" s="251" t="s">
        <v>601</v>
      </c>
      <c r="J135" s="474"/>
      <c r="K135" s="475"/>
      <c r="L135" s="476"/>
      <c r="M135" s="477"/>
      <c r="N135" s="475"/>
      <c r="O135" s="476"/>
      <c r="P135" s="477"/>
      <c r="Q135" s="475"/>
      <c r="R135" s="476"/>
      <c r="S135" s="477"/>
      <c r="T135" s="475"/>
      <c r="U135" s="478"/>
      <c r="V135" s="252">
        <f>SUM(J135:L135)*H134</f>
        <v>0</v>
      </c>
      <c r="W135" s="253">
        <f>SUM(M135:O135)*H134</f>
        <v>0</v>
      </c>
      <c r="X135" s="253">
        <f>SUM(P135:R135)*H134</f>
        <v>0</v>
      </c>
      <c r="Y135" s="253">
        <f>SUM(S135:U135)*H134</f>
        <v>0</v>
      </c>
      <c r="Z135" s="254">
        <f t="shared" si="2"/>
        <v>0</v>
      </c>
      <c r="AA135" s="885"/>
      <c r="AB135" s="577" t="s">
        <v>560</v>
      </c>
      <c r="AC135" s="861"/>
      <c r="AD135" s="1471"/>
      <c r="AE135" s="1471"/>
    </row>
    <row r="136" spans="1:31" ht="24.95" customHeight="1" x14ac:dyDescent="0.2">
      <c r="A136" s="838"/>
      <c r="B136" s="892"/>
      <c r="C136" s="892"/>
      <c r="D136" s="849"/>
      <c r="E136" s="887"/>
      <c r="F136" s="887"/>
      <c r="G136" s="814" t="s">
        <v>664</v>
      </c>
      <c r="H136" s="1401">
        <v>0.25</v>
      </c>
      <c r="I136" s="605" t="s">
        <v>600</v>
      </c>
      <c r="J136" s="464"/>
      <c r="K136" s="465"/>
      <c r="L136" s="466"/>
      <c r="M136" s="467"/>
      <c r="N136" s="465"/>
      <c r="O136" s="466"/>
      <c r="P136" s="467"/>
      <c r="Q136" s="465"/>
      <c r="R136" s="466"/>
      <c r="S136" s="467"/>
      <c r="T136" s="465"/>
      <c r="U136" s="468">
        <v>1</v>
      </c>
      <c r="V136" s="219">
        <f>SUM(J136:L136)*H136</f>
        <v>0</v>
      </c>
      <c r="W136" s="220">
        <f>SUM(M136:O136)*H136</f>
        <v>0</v>
      </c>
      <c r="X136" s="220">
        <f>SUM(P136:R136)*H136</f>
        <v>0</v>
      </c>
      <c r="Y136" s="220">
        <f>SUM(S136:U136)*H136</f>
        <v>0.25</v>
      </c>
      <c r="Z136" s="221">
        <f t="shared" si="2"/>
        <v>0.25</v>
      </c>
      <c r="AA136" s="885"/>
      <c r="AB136" s="577" t="s">
        <v>560</v>
      </c>
      <c r="AC136" s="861"/>
      <c r="AD136" s="1471"/>
      <c r="AE136" s="1471"/>
    </row>
    <row r="137" spans="1:31" ht="24.95" customHeight="1" x14ac:dyDescent="0.2">
      <c r="A137" s="838"/>
      <c r="B137" s="892"/>
      <c r="C137" s="892"/>
      <c r="D137" s="849"/>
      <c r="E137" s="887"/>
      <c r="F137" s="887"/>
      <c r="G137" s="848"/>
      <c r="H137" s="1401"/>
      <c r="I137" s="251" t="s">
        <v>601</v>
      </c>
      <c r="J137" s="474"/>
      <c r="K137" s="475"/>
      <c r="L137" s="476"/>
      <c r="M137" s="477"/>
      <c r="N137" s="475"/>
      <c r="O137" s="476"/>
      <c r="P137" s="477"/>
      <c r="Q137" s="475"/>
      <c r="R137" s="476"/>
      <c r="S137" s="477"/>
      <c r="T137" s="475"/>
      <c r="U137" s="478"/>
      <c r="V137" s="252">
        <f>SUM(J137:L137)*H136</f>
        <v>0</v>
      </c>
      <c r="W137" s="253">
        <f>SUM(M137:O137)*H136</f>
        <v>0</v>
      </c>
      <c r="X137" s="253">
        <f>SUM(P137:R137)*H136</f>
        <v>0</v>
      </c>
      <c r="Y137" s="253">
        <f>SUM(S137:U137)*H136</f>
        <v>0</v>
      </c>
      <c r="Z137" s="254">
        <f t="shared" si="2"/>
        <v>0</v>
      </c>
      <c r="AA137" s="885"/>
      <c r="AB137" s="577" t="s">
        <v>560</v>
      </c>
      <c r="AC137" s="861"/>
      <c r="AD137" s="1471"/>
      <c r="AE137" s="1471"/>
    </row>
    <row r="138" spans="1:31" ht="24.95" customHeight="1" x14ac:dyDescent="0.2">
      <c r="A138" s="838"/>
      <c r="B138" s="892"/>
      <c r="C138" s="892"/>
      <c r="D138" s="849"/>
      <c r="E138" s="887"/>
      <c r="F138" s="887"/>
      <c r="G138" s="814" t="s">
        <v>665</v>
      </c>
      <c r="H138" s="1401">
        <v>0.25</v>
      </c>
      <c r="I138" s="605" t="s">
        <v>600</v>
      </c>
      <c r="J138" s="464"/>
      <c r="K138" s="465"/>
      <c r="L138" s="466"/>
      <c r="M138" s="467"/>
      <c r="N138" s="465"/>
      <c r="O138" s="466"/>
      <c r="P138" s="467"/>
      <c r="Q138" s="465"/>
      <c r="R138" s="466"/>
      <c r="S138" s="467"/>
      <c r="T138" s="465"/>
      <c r="U138" s="468">
        <v>1</v>
      </c>
      <c r="V138" s="219">
        <f>SUM(J138:L138)*H138</f>
        <v>0</v>
      </c>
      <c r="W138" s="220">
        <f>SUM(M138:O138)*H138</f>
        <v>0</v>
      </c>
      <c r="X138" s="220">
        <f>SUM(P138:R138)*H138</f>
        <v>0</v>
      </c>
      <c r="Y138" s="220">
        <f>SUM(S138:U138)*H138</f>
        <v>0.25</v>
      </c>
      <c r="Z138" s="221">
        <f t="shared" si="2"/>
        <v>0.25</v>
      </c>
      <c r="AA138" s="885"/>
      <c r="AB138" s="577" t="s">
        <v>560</v>
      </c>
      <c r="AC138" s="861"/>
      <c r="AD138" s="1471"/>
      <c r="AE138" s="1471"/>
    </row>
    <row r="139" spans="1:31" ht="24.95" customHeight="1" x14ac:dyDescent="0.2">
      <c r="A139" s="838"/>
      <c r="B139" s="892"/>
      <c r="C139" s="892"/>
      <c r="D139" s="849"/>
      <c r="E139" s="887"/>
      <c r="F139" s="887"/>
      <c r="G139" s="848"/>
      <c r="H139" s="1401"/>
      <c r="I139" s="251" t="s">
        <v>601</v>
      </c>
      <c r="J139" s="474"/>
      <c r="K139" s="475"/>
      <c r="L139" s="476"/>
      <c r="M139" s="477"/>
      <c r="N139" s="475"/>
      <c r="O139" s="476"/>
      <c r="P139" s="477"/>
      <c r="Q139" s="475"/>
      <c r="R139" s="476"/>
      <c r="S139" s="477"/>
      <c r="T139" s="475"/>
      <c r="U139" s="478"/>
      <c r="V139" s="252">
        <f>SUM(J139:L139)*H138</f>
        <v>0</v>
      </c>
      <c r="W139" s="253">
        <f>SUM(M139:O139)*H138</f>
        <v>0</v>
      </c>
      <c r="X139" s="253">
        <f>SUM(P139:R139)*H138</f>
        <v>0</v>
      </c>
      <c r="Y139" s="253">
        <f>SUM(S139:U139)*H138</f>
        <v>0</v>
      </c>
      <c r="Z139" s="254">
        <f t="shared" si="2"/>
        <v>0</v>
      </c>
      <c r="AA139" s="885"/>
      <c r="AB139" s="577" t="s">
        <v>560</v>
      </c>
      <c r="AC139" s="861"/>
      <c r="AD139" s="1471"/>
      <c r="AE139" s="1471"/>
    </row>
    <row r="140" spans="1:31" ht="24.95" customHeight="1" x14ac:dyDescent="0.2">
      <c r="A140" s="838"/>
      <c r="B140" s="892"/>
      <c r="C140" s="892"/>
      <c r="D140" s="849"/>
      <c r="E140" s="887"/>
      <c r="F140" s="887"/>
      <c r="G140" s="814" t="s">
        <v>666</v>
      </c>
      <c r="H140" s="1401">
        <v>0.25</v>
      </c>
      <c r="I140" s="605" t="s">
        <v>600</v>
      </c>
      <c r="J140" s="464"/>
      <c r="K140" s="465"/>
      <c r="L140" s="466"/>
      <c r="M140" s="467"/>
      <c r="N140" s="465"/>
      <c r="O140" s="466"/>
      <c r="P140" s="467"/>
      <c r="Q140" s="465"/>
      <c r="R140" s="466"/>
      <c r="S140" s="467"/>
      <c r="T140" s="465"/>
      <c r="U140" s="468">
        <v>1</v>
      </c>
      <c r="V140" s="219">
        <f>SUM(J140:L140)*H140</f>
        <v>0</v>
      </c>
      <c r="W140" s="220">
        <f>SUM(M140:O140)*H140</f>
        <v>0</v>
      </c>
      <c r="X140" s="220">
        <f>SUM(P140:R140)*H140</f>
        <v>0</v>
      </c>
      <c r="Y140" s="220">
        <f>SUM(S140:U140)*H140</f>
        <v>0.25</v>
      </c>
      <c r="Z140" s="221">
        <f t="shared" si="2"/>
        <v>0.25</v>
      </c>
      <c r="AA140" s="885"/>
      <c r="AB140" s="577" t="s">
        <v>560</v>
      </c>
      <c r="AC140" s="861"/>
      <c r="AD140" s="1471"/>
      <c r="AE140" s="1471"/>
    </row>
    <row r="141" spans="1:31" ht="24.95" customHeight="1" thickBot="1" x14ac:dyDescent="0.25">
      <c r="A141" s="838"/>
      <c r="B141" s="892"/>
      <c r="C141" s="892"/>
      <c r="D141" s="886"/>
      <c r="E141" s="888"/>
      <c r="F141" s="888"/>
      <c r="G141" s="815"/>
      <c r="H141" s="1402"/>
      <c r="I141" s="255" t="s">
        <v>601</v>
      </c>
      <c r="J141" s="479"/>
      <c r="K141" s="480"/>
      <c r="L141" s="481"/>
      <c r="M141" s="482"/>
      <c r="N141" s="480"/>
      <c r="O141" s="481"/>
      <c r="P141" s="482"/>
      <c r="Q141" s="480"/>
      <c r="R141" s="481"/>
      <c r="S141" s="482"/>
      <c r="T141" s="480"/>
      <c r="U141" s="483"/>
      <c r="V141" s="259">
        <f>SUM(J141:L141)*H140</f>
        <v>0</v>
      </c>
      <c r="W141" s="260">
        <f>SUM(M141:O141)*H140</f>
        <v>0</v>
      </c>
      <c r="X141" s="260">
        <f>SUM(P141:R141)*H140</f>
        <v>0</v>
      </c>
      <c r="Y141" s="260">
        <f>SUM(S141:U141)*H140</f>
        <v>0</v>
      </c>
      <c r="Z141" s="261">
        <f t="shared" si="2"/>
        <v>0</v>
      </c>
      <c r="AA141" s="885"/>
      <c r="AB141" s="577" t="s">
        <v>560</v>
      </c>
      <c r="AC141" s="861"/>
      <c r="AD141" s="1471"/>
      <c r="AE141" s="1471"/>
    </row>
    <row r="142" spans="1:31" ht="24.95" customHeight="1" x14ac:dyDescent="0.2">
      <c r="A142" s="838"/>
      <c r="B142" s="892"/>
      <c r="C142" s="892"/>
      <c r="D142" s="849" t="s">
        <v>428</v>
      </c>
      <c r="E142" s="849" t="s">
        <v>398</v>
      </c>
      <c r="F142" s="849" t="s">
        <v>207</v>
      </c>
      <c r="G142" s="889" t="s">
        <v>667</v>
      </c>
      <c r="H142" s="1400">
        <v>0.2</v>
      </c>
      <c r="I142" s="226" t="s">
        <v>600</v>
      </c>
      <c r="J142" s="521"/>
      <c r="K142" s="460"/>
      <c r="L142" s="461"/>
      <c r="M142" s="462"/>
      <c r="N142" s="460"/>
      <c r="O142" s="461"/>
      <c r="P142" s="462"/>
      <c r="Q142" s="460"/>
      <c r="R142" s="461"/>
      <c r="S142" s="462"/>
      <c r="T142" s="460"/>
      <c r="U142" s="463">
        <v>1</v>
      </c>
      <c r="V142" s="216">
        <f>SUM(J142:L142)*H142</f>
        <v>0</v>
      </c>
      <c r="W142" s="217">
        <f>SUM(M142:O142)*H142</f>
        <v>0</v>
      </c>
      <c r="X142" s="217">
        <f>SUM(P142:R142)*H142</f>
        <v>0</v>
      </c>
      <c r="Y142" s="217">
        <f>SUM(S142:U142)*H142</f>
        <v>0.2</v>
      </c>
      <c r="Z142" s="218">
        <f t="shared" si="2"/>
        <v>0.2</v>
      </c>
      <c r="AA142" s="885"/>
      <c r="AB142" s="578" t="s">
        <v>562</v>
      </c>
      <c r="AC142" s="860">
        <v>21</v>
      </c>
      <c r="AD142" s="1471"/>
      <c r="AE142" s="1471"/>
    </row>
    <row r="143" spans="1:31" ht="24.95" customHeight="1" x14ac:dyDescent="0.2">
      <c r="A143" s="838"/>
      <c r="B143" s="892"/>
      <c r="C143" s="892"/>
      <c r="D143" s="849"/>
      <c r="E143" s="849"/>
      <c r="F143" s="849"/>
      <c r="G143" s="848"/>
      <c r="H143" s="1401"/>
      <c r="I143" s="251" t="s">
        <v>601</v>
      </c>
      <c r="J143" s="474"/>
      <c r="K143" s="475"/>
      <c r="L143" s="476"/>
      <c r="M143" s="477"/>
      <c r="N143" s="475"/>
      <c r="O143" s="476"/>
      <c r="P143" s="477"/>
      <c r="Q143" s="475"/>
      <c r="R143" s="476"/>
      <c r="S143" s="477"/>
      <c r="T143" s="475"/>
      <c r="U143" s="478"/>
      <c r="V143" s="252">
        <f>SUM(J143:L143)*H142</f>
        <v>0</v>
      </c>
      <c r="W143" s="253">
        <f>SUM(M143:O143)*H142</f>
        <v>0</v>
      </c>
      <c r="X143" s="253">
        <f>SUM(P143:R143)*H142</f>
        <v>0</v>
      </c>
      <c r="Y143" s="253">
        <f>SUM(S143:U143)*H142</f>
        <v>0</v>
      </c>
      <c r="Z143" s="254">
        <f t="shared" si="2"/>
        <v>0</v>
      </c>
      <c r="AA143" s="885"/>
      <c r="AB143" s="579" t="s">
        <v>562</v>
      </c>
      <c r="AC143" s="861"/>
      <c r="AD143" s="1471"/>
      <c r="AE143" s="1471"/>
    </row>
    <row r="144" spans="1:31" ht="24.95" customHeight="1" x14ac:dyDescent="0.2">
      <c r="A144" s="838"/>
      <c r="B144" s="892"/>
      <c r="C144" s="892"/>
      <c r="D144" s="849"/>
      <c r="E144" s="849"/>
      <c r="F144" s="849"/>
      <c r="G144" s="814" t="s">
        <v>668</v>
      </c>
      <c r="H144" s="1401">
        <v>0.2</v>
      </c>
      <c r="I144" s="605" t="s">
        <v>600</v>
      </c>
      <c r="J144" s="464"/>
      <c r="K144" s="465"/>
      <c r="L144" s="466"/>
      <c r="M144" s="467"/>
      <c r="N144" s="465"/>
      <c r="O144" s="466"/>
      <c r="P144" s="467"/>
      <c r="Q144" s="465"/>
      <c r="R144" s="466"/>
      <c r="S144" s="467"/>
      <c r="T144" s="465"/>
      <c r="U144" s="468">
        <v>1</v>
      </c>
      <c r="V144" s="219">
        <f>SUM(J144:L144)*H144</f>
        <v>0</v>
      </c>
      <c r="W144" s="220">
        <f>SUM(M144:O144)*H144</f>
        <v>0</v>
      </c>
      <c r="X144" s="220">
        <f>SUM(P144:R144)*H144</f>
        <v>0</v>
      </c>
      <c r="Y144" s="220">
        <f>SUM(S144:U144)*H144</f>
        <v>0.2</v>
      </c>
      <c r="Z144" s="221">
        <f t="shared" si="2"/>
        <v>0.2</v>
      </c>
      <c r="AA144" s="885"/>
      <c r="AB144" s="579" t="s">
        <v>562</v>
      </c>
      <c r="AC144" s="861"/>
      <c r="AD144" s="1471"/>
      <c r="AE144" s="1471"/>
    </row>
    <row r="145" spans="1:31" ht="24.95" customHeight="1" x14ac:dyDescent="0.2">
      <c r="A145" s="838"/>
      <c r="B145" s="892"/>
      <c r="C145" s="892"/>
      <c r="D145" s="849"/>
      <c r="E145" s="849"/>
      <c r="F145" s="849"/>
      <c r="G145" s="848"/>
      <c r="H145" s="1401"/>
      <c r="I145" s="251" t="s">
        <v>601</v>
      </c>
      <c r="J145" s="474"/>
      <c r="K145" s="475"/>
      <c r="L145" s="476"/>
      <c r="M145" s="477"/>
      <c r="N145" s="475"/>
      <c r="O145" s="476"/>
      <c r="P145" s="477"/>
      <c r="Q145" s="475"/>
      <c r="R145" s="476"/>
      <c r="S145" s="477"/>
      <c r="T145" s="475"/>
      <c r="U145" s="478"/>
      <c r="V145" s="252">
        <f>SUM(J145:L145)*H144</f>
        <v>0</v>
      </c>
      <c r="W145" s="253">
        <f>SUM(M145:O145)*H144</f>
        <v>0</v>
      </c>
      <c r="X145" s="253">
        <f>SUM(P145:R145)*H144</f>
        <v>0</v>
      </c>
      <c r="Y145" s="253">
        <f>SUM(S145:U145)*H144</f>
        <v>0</v>
      </c>
      <c r="Z145" s="254">
        <f t="shared" si="2"/>
        <v>0</v>
      </c>
      <c r="AA145" s="885"/>
      <c r="AB145" s="579" t="s">
        <v>562</v>
      </c>
      <c r="AC145" s="861"/>
      <c r="AD145" s="1471"/>
      <c r="AE145" s="1471"/>
    </row>
    <row r="146" spans="1:31" ht="24.95" customHeight="1" x14ac:dyDescent="0.2">
      <c r="A146" s="838"/>
      <c r="B146" s="892"/>
      <c r="C146" s="892"/>
      <c r="D146" s="849"/>
      <c r="E146" s="849"/>
      <c r="F146" s="849"/>
      <c r="G146" s="814" t="s">
        <v>669</v>
      </c>
      <c r="H146" s="1401">
        <v>0.2</v>
      </c>
      <c r="I146" s="605" t="s">
        <v>600</v>
      </c>
      <c r="J146" s="464"/>
      <c r="K146" s="465"/>
      <c r="L146" s="466"/>
      <c r="M146" s="467"/>
      <c r="N146" s="465"/>
      <c r="O146" s="466"/>
      <c r="P146" s="467"/>
      <c r="Q146" s="465"/>
      <c r="R146" s="466"/>
      <c r="S146" s="467"/>
      <c r="T146" s="465"/>
      <c r="U146" s="468">
        <v>1</v>
      </c>
      <c r="V146" s="219">
        <f>SUM(J146:L146)*H146</f>
        <v>0</v>
      </c>
      <c r="W146" s="220">
        <f>SUM(M146:O146)*H146</f>
        <v>0</v>
      </c>
      <c r="X146" s="220">
        <f>SUM(P146:R146)*H146</f>
        <v>0</v>
      </c>
      <c r="Y146" s="220">
        <f>SUM(S146:U146)*H146</f>
        <v>0.2</v>
      </c>
      <c r="Z146" s="221">
        <f t="shared" si="2"/>
        <v>0.2</v>
      </c>
      <c r="AA146" s="885"/>
      <c r="AB146" s="579" t="s">
        <v>562</v>
      </c>
      <c r="AC146" s="861"/>
      <c r="AD146" s="1471"/>
      <c r="AE146" s="1471"/>
    </row>
    <row r="147" spans="1:31" ht="24.95" customHeight="1" x14ac:dyDescent="0.2">
      <c r="A147" s="838"/>
      <c r="B147" s="892"/>
      <c r="C147" s="892"/>
      <c r="D147" s="849"/>
      <c r="E147" s="849"/>
      <c r="F147" s="849"/>
      <c r="G147" s="848"/>
      <c r="H147" s="1401"/>
      <c r="I147" s="251" t="s">
        <v>601</v>
      </c>
      <c r="J147" s="474"/>
      <c r="K147" s="475"/>
      <c r="L147" s="476"/>
      <c r="M147" s="477"/>
      <c r="N147" s="475"/>
      <c r="O147" s="476"/>
      <c r="P147" s="477"/>
      <c r="Q147" s="475"/>
      <c r="R147" s="476"/>
      <c r="S147" s="477"/>
      <c r="T147" s="475"/>
      <c r="U147" s="478"/>
      <c r="V147" s="252">
        <f>SUM(J147:L147)*H146</f>
        <v>0</v>
      </c>
      <c r="W147" s="253">
        <f>SUM(M147:O147)*H146</f>
        <v>0</v>
      </c>
      <c r="X147" s="253">
        <f>SUM(P147:R147)*H146</f>
        <v>0</v>
      </c>
      <c r="Y147" s="253">
        <f>SUM(S147:U147)*H146</f>
        <v>0</v>
      </c>
      <c r="Z147" s="254">
        <f t="shared" si="2"/>
        <v>0</v>
      </c>
      <c r="AA147" s="885"/>
      <c r="AB147" s="579" t="s">
        <v>562</v>
      </c>
      <c r="AC147" s="861"/>
      <c r="AD147" s="1471"/>
      <c r="AE147" s="1471"/>
    </row>
    <row r="148" spans="1:31" ht="24.95" customHeight="1" x14ac:dyDescent="0.2">
      <c r="A148" s="838"/>
      <c r="B148" s="892"/>
      <c r="C148" s="892"/>
      <c r="D148" s="849"/>
      <c r="E148" s="849"/>
      <c r="F148" s="849"/>
      <c r="G148" s="814" t="s">
        <v>670</v>
      </c>
      <c r="H148" s="1401">
        <v>0.2</v>
      </c>
      <c r="I148" s="605" t="s">
        <v>600</v>
      </c>
      <c r="J148" s="464"/>
      <c r="K148" s="465"/>
      <c r="L148" s="466"/>
      <c r="M148" s="467"/>
      <c r="N148" s="465"/>
      <c r="O148" s="466"/>
      <c r="P148" s="467"/>
      <c r="Q148" s="465"/>
      <c r="R148" s="466"/>
      <c r="S148" s="467"/>
      <c r="T148" s="465"/>
      <c r="U148" s="468">
        <v>1</v>
      </c>
      <c r="V148" s="219">
        <f>SUM(J148:L148)*H148</f>
        <v>0</v>
      </c>
      <c r="W148" s="220">
        <f>SUM(M148:O148)*H148</f>
        <v>0</v>
      </c>
      <c r="X148" s="220">
        <f>SUM(P148:R148)*H148</f>
        <v>0</v>
      </c>
      <c r="Y148" s="220">
        <f>SUM(S148:U148)*H148</f>
        <v>0.2</v>
      </c>
      <c r="Z148" s="221">
        <f t="shared" si="2"/>
        <v>0.2</v>
      </c>
      <c r="AA148" s="885"/>
      <c r="AB148" s="579" t="s">
        <v>562</v>
      </c>
      <c r="AC148" s="861"/>
      <c r="AD148" s="1471"/>
      <c r="AE148" s="1471"/>
    </row>
    <row r="149" spans="1:31" ht="24.95" customHeight="1" x14ac:dyDescent="0.2">
      <c r="A149" s="838"/>
      <c r="B149" s="892"/>
      <c r="C149" s="892"/>
      <c r="D149" s="849"/>
      <c r="E149" s="849"/>
      <c r="F149" s="849"/>
      <c r="G149" s="848"/>
      <c r="H149" s="1401"/>
      <c r="I149" s="251" t="s">
        <v>601</v>
      </c>
      <c r="J149" s="474"/>
      <c r="K149" s="475"/>
      <c r="L149" s="476"/>
      <c r="M149" s="477"/>
      <c r="N149" s="475"/>
      <c r="O149" s="476"/>
      <c r="P149" s="477"/>
      <c r="Q149" s="475"/>
      <c r="R149" s="476"/>
      <c r="S149" s="477"/>
      <c r="T149" s="475"/>
      <c r="U149" s="478"/>
      <c r="V149" s="252">
        <f>SUM(J149:L149)*H148</f>
        <v>0</v>
      </c>
      <c r="W149" s="253">
        <f>SUM(M149:O149)*H148</f>
        <v>0</v>
      </c>
      <c r="X149" s="253">
        <f>SUM(P149:R149)*H148</f>
        <v>0</v>
      </c>
      <c r="Y149" s="253">
        <f>SUM(S149:U149)*H148</f>
        <v>0</v>
      </c>
      <c r="Z149" s="254">
        <f t="shared" si="2"/>
        <v>0</v>
      </c>
      <c r="AA149" s="885"/>
      <c r="AB149" s="579" t="s">
        <v>562</v>
      </c>
      <c r="AC149" s="861"/>
      <c r="AD149" s="1471"/>
      <c r="AE149" s="1471"/>
    </row>
    <row r="150" spans="1:31" ht="24.95" customHeight="1" x14ac:dyDescent="0.2">
      <c r="A150" s="838"/>
      <c r="B150" s="892"/>
      <c r="C150" s="892"/>
      <c r="D150" s="849"/>
      <c r="E150" s="849"/>
      <c r="F150" s="849"/>
      <c r="G150" s="895" t="s">
        <v>671</v>
      </c>
      <c r="H150" s="1401">
        <v>0.2</v>
      </c>
      <c r="I150" s="605" t="s">
        <v>600</v>
      </c>
      <c r="J150" s="464"/>
      <c r="K150" s="465"/>
      <c r="L150" s="466"/>
      <c r="M150" s="467"/>
      <c r="N150" s="465"/>
      <c r="O150" s="466"/>
      <c r="P150" s="467"/>
      <c r="Q150" s="465"/>
      <c r="R150" s="466"/>
      <c r="S150" s="467"/>
      <c r="T150" s="465"/>
      <c r="U150" s="468">
        <v>1</v>
      </c>
      <c r="V150" s="219">
        <f>SUM(J150:L150)*H150</f>
        <v>0</v>
      </c>
      <c r="W150" s="220">
        <f>SUM(M150:O150)*H150</f>
        <v>0</v>
      </c>
      <c r="X150" s="220">
        <f>SUM(P150:R150)*H150</f>
        <v>0</v>
      </c>
      <c r="Y150" s="220">
        <f>SUM(S150:U150)*H150</f>
        <v>0.2</v>
      </c>
      <c r="Z150" s="221">
        <f t="shared" si="2"/>
        <v>0.2</v>
      </c>
      <c r="AA150" s="885"/>
      <c r="AB150" s="579" t="s">
        <v>562</v>
      </c>
      <c r="AC150" s="861"/>
      <c r="AD150" s="1471"/>
      <c r="AE150" s="1471"/>
    </row>
    <row r="151" spans="1:31" ht="24.95" customHeight="1" thickBot="1" x14ac:dyDescent="0.25">
      <c r="A151" s="838"/>
      <c r="B151" s="892"/>
      <c r="C151" s="892"/>
      <c r="D151" s="849"/>
      <c r="E151" s="849"/>
      <c r="F151" s="849"/>
      <c r="G151" s="896"/>
      <c r="H151" s="1402"/>
      <c r="I151" s="255" t="s">
        <v>601</v>
      </c>
      <c r="J151" s="479"/>
      <c r="K151" s="480"/>
      <c r="L151" s="481"/>
      <c r="M151" s="482"/>
      <c r="N151" s="480"/>
      <c r="O151" s="481"/>
      <c r="P151" s="482"/>
      <c r="Q151" s="480"/>
      <c r="R151" s="481"/>
      <c r="S151" s="482"/>
      <c r="T151" s="480"/>
      <c r="U151" s="483"/>
      <c r="V151" s="259">
        <f>SUM(J151:L151)*H150</f>
        <v>0</v>
      </c>
      <c r="W151" s="260">
        <f>SUM(M151:O151)*H150</f>
        <v>0</v>
      </c>
      <c r="X151" s="260">
        <f>SUM(P151:R151)*H150</f>
        <v>0</v>
      </c>
      <c r="Y151" s="260">
        <f>SUM(S151:U151)*H150</f>
        <v>0</v>
      </c>
      <c r="Z151" s="261">
        <f t="shared" si="2"/>
        <v>0</v>
      </c>
      <c r="AA151" s="885"/>
      <c r="AB151" s="579" t="s">
        <v>562</v>
      </c>
      <c r="AC151" s="861"/>
      <c r="AD151" s="1471"/>
      <c r="AE151" s="1471"/>
    </row>
    <row r="152" spans="1:31" ht="24.95" customHeight="1" x14ac:dyDescent="0.2">
      <c r="A152" s="838"/>
      <c r="B152" s="892"/>
      <c r="C152" s="892"/>
      <c r="D152" s="893" t="s">
        <v>209</v>
      </c>
      <c r="E152" s="893" t="s">
        <v>208</v>
      </c>
      <c r="F152" s="893" t="s">
        <v>429</v>
      </c>
      <c r="G152" s="889" t="s">
        <v>672</v>
      </c>
      <c r="H152" s="1400">
        <v>0.25</v>
      </c>
      <c r="I152" s="226" t="s">
        <v>600</v>
      </c>
      <c r="J152" s="521"/>
      <c r="K152" s="460"/>
      <c r="L152" s="461"/>
      <c r="M152" s="462"/>
      <c r="N152" s="460"/>
      <c r="O152" s="461"/>
      <c r="P152" s="462"/>
      <c r="Q152" s="460"/>
      <c r="R152" s="461"/>
      <c r="S152" s="462"/>
      <c r="T152" s="460"/>
      <c r="U152" s="463">
        <v>1</v>
      </c>
      <c r="V152" s="216">
        <f>SUM(J152:L152)*H152</f>
        <v>0</v>
      </c>
      <c r="W152" s="217">
        <f>SUM(M152:O152)*H152</f>
        <v>0</v>
      </c>
      <c r="X152" s="217">
        <f>SUM(P152:R152)*H152</f>
        <v>0</v>
      </c>
      <c r="Y152" s="217">
        <f>SUM(S152:U152)*H152</f>
        <v>0.25</v>
      </c>
      <c r="Z152" s="218">
        <f t="shared" si="2"/>
        <v>0.25</v>
      </c>
      <c r="AA152" s="885"/>
      <c r="AB152" s="576" t="s">
        <v>560</v>
      </c>
      <c r="AC152" s="860">
        <v>22</v>
      </c>
      <c r="AD152" s="1471"/>
      <c r="AE152" s="1471"/>
    </row>
    <row r="153" spans="1:31" ht="24.95" customHeight="1" x14ac:dyDescent="0.2">
      <c r="A153" s="838"/>
      <c r="B153" s="892"/>
      <c r="C153" s="892"/>
      <c r="D153" s="849"/>
      <c r="E153" s="849"/>
      <c r="F153" s="849"/>
      <c r="G153" s="848"/>
      <c r="H153" s="1401"/>
      <c r="I153" s="251" t="s">
        <v>601</v>
      </c>
      <c r="J153" s="474"/>
      <c r="K153" s="475"/>
      <c r="L153" s="476"/>
      <c r="M153" s="477"/>
      <c r="N153" s="475"/>
      <c r="O153" s="476"/>
      <c r="P153" s="477"/>
      <c r="Q153" s="475"/>
      <c r="R153" s="476"/>
      <c r="S153" s="477"/>
      <c r="T153" s="475"/>
      <c r="U153" s="478"/>
      <c r="V153" s="252">
        <f>SUM(J153:L153)*H152</f>
        <v>0</v>
      </c>
      <c r="W153" s="253">
        <f>SUM(M153:O153)*H152</f>
        <v>0</v>
      </c>
      <c r="X153" s="253">
        <f>SUM(P153:R153)*H152</f>
        <v>0</v>
      </c>
      <c r="Y153" s="253">
        <f>SUM(S153:U153)*H152</f>
        <v>0</v>
      </c>
      <c r="Z153" s="254">
        <f t="shared" si="2"/>
        <v>0</v>
      </c>
      <c r="AA153" s="885"/>
      <c r="AB153" s="577" t="s">
        <v>560</v>
      </c>
      <c r="AC153" s="861"/>
      <c r="AD153" s="1471"/>
      <c r="AE153" s="1471"/>
    </row>
    <row r="154" spans="1:31" ht="24.95" customHeight="1" x14ac:dyDescent="0.2">
      <c r="A154" s="838"/>
      <c r="B154" s="892"/>
      <c r="C154" s="892"/>
      <c r="D154" s="849"/>
      <c r="E154" s="849"/>
      <c r="F154" s="849"/>
      <c r="G154" s="814" t="s">
        <v>673</v>
      </c>
      <c r="H154" s="1401">
        <v>0.25</v>
      </c>
      <c r="I154" s="605" t="s">
        <v>600</v>
      </c>
      <c r="J154" s="464"/>
      <c r="K154" s="465"/>
      <c r="L154" s="466"/>
      <c r="M154" s="467"/>
      <c r="N154" s="465"/>
      <c r="O154" s="466"/>
      <c r="P154" s="467"/>
      <c r="Q154" s="465"/>
      <c r="R154" s="466"/>
      <c r="S154" s="467"/>
      <c r="T154" s="465"/>
      <c r="U154" s="468">
        <v>1</v>
      </c>
      <c r="V154" s="219">
        <f>SUM(J154:L154)*H154</f>
        <v>0</v>
      </c>
      <c r="W154" s="220">
        <f>SUM(M154:O154)*H154</f>
        <v>0</v>
      </c>
      <c r="X154" s="220">
        <f>SUM(P154:R154)*H154</f>
        <v>0</v>
      </c>
      <c r="Y154" s="220">
        <f>SUM(S154:U154)*H154</f>
        <v>0.25</v>
      </c>
      <c r="Z154" s="221">
        <f t="shared" si="2"/>
        <v>0.25</v>
      </c>
      <c r="AA154" s="885"/>
      <c r="AB154" s="577" t="s">
        <v>560</v>
      </c>
      <c r="AC154" s="861"/>
      <c r="AD154" s="1471"/>
      <c r="AE154" s="1471"/>
    </row>
    <row r="155" spans="1:31" ht="24.95" customHeight="1" x14ac:dyDescent="0.2">
      <c r="A155" s="838"/>
      <c r="B155" s="892"/>
      <c r="C155" s="892"/>
      <c r="D155" s="849"/>
      <c r="E155" s="849"/>
      <c r="F155" s="849"/>
      <c r="G155" s="848"/>
      <c r="H155" s="1401"/>
      <c r="I155" s="251" t="s">
        <v>601</v>
      </c>
      <c r="J155" s="474"/>
      <c r="K155" s="475"/>
      <c r="L155" s="476"/>
      <c r="M155" s="477"/>
      <c r="N155" s="475"/>
      <c r="O155" s="476"/>
      <c r="P155" s="477"/>
      <c r="Q155" s="475"/>
      <c r="R155" s="476"/>
      <c r="S155" s="477"/>
      <c r="T155" s="475"/>
      <c r="U155" s="478"/>
      <c r="V155" s="252">
        <f>SUM(J155:L155)*H154</f>
        <v>0</v>
      </c>
      <c r="W155" s="253">
        <f>SUM(M155:O155)*H154</f>
        <v>0</v>
      </c>
      <c r="X155" s="253">
        <f>SUM(P155:R155)*H154</f>
        <v>0</v>
      </c>
      <c r="Y155" s="253">
        <f>SUM(S155:U155)*H154</f>
        <v>0</v>
      </c>
      <c r="Z155" s="254">
        <f t="shared" si="2"/>
        <v>0</v>
      </c>
      <c r="AA155" s="885"/>
      <c r="AB155" s="577" t="s">
        <v>560</v>
      </c>
      <c r="AC155" s="861"/>
      <c r="AD155" s="1471"/>
      <c r="AE155" s="1471"/>
    </row>
    <row r="156" spans="1:31" ht="24.95" customHeight="1" x14ac:dyDescent="0.2">
      <c r="A156" s="838"/>
      <c r="B156" s="892"/>
      <c r="C156" s="892"/>
      <c r="D156" s="849"/>
      <c r="E156" s="849"/>
      <c r="F156" s="849"/>
      <c r="G156" s="814" t="s">
        <v>674</v>
      </c>
      <c r="H156" s="1401">
        <v>0.25</v>
      </c>
      <c r="I156" s="605" t="s">
        <v>600</v>
      </c>
      <c r="J156" s="464"/>
      <c r="K156" s="465"/>
      <c r="L156" s="466"/>
      <c r="M156" s="467"/>
      <c r="N156" s="465"/>
      <c r="O156" s="466"/>
      <c r="P156" s="467"/>
      <c r="Q156" s="465"/>
      <c r="R156" s="466"/>
      <c r="S156" s="467"/>
      <c r="T156" s="465"/>
      <c r="U156" s="468">
        <v>1</v>
      </c>
      <c r="V156" s="219">
        <f>SUM(J156:L156)*H156</f>
        <v>0</v>
      </c>
      <c r="W156" s="220">
        <f>SUM(M156:O156)*H156</f>
        <v>0</v>
      </c>
      <c r="X156" s="220">
        <f>SUM(P156:R156)*H156</f>
        <v>0</v>
      </c>
      <c r="Y156" s="220">
        <f>SUM(S156:U156)*H156</f>
        <v>0.25</v>
      </c>
      <c r="Z156" s="221">
        <f t="shared" si="2"/>
        <v>0.25</v>
      </c>
      <c r="AA156" s="885"/>
      <c r="AB156" s="577" t="s">
        <v>560</v>
      </c>
      <c r="AC156" s="861"/>
      <c r="AD156" s="1471"/>
      <c r="AE156" s="1471"/>
    </row>
    <row r="157" spans="1:31" ht="24.95" customHeight="1" x14ac:dyDescent="0.2">
      <c r="A157" s="838"/>
      <c r="B157" s="892"/>
      <c r="C157" s="892"/>
      <c r="D157" s="849"/>
      <c r="E157" s="849"/>
      <c r="F157" s="849"/>
      <c r="G157" s="848"/>
      <c r="H157" s="1401"/>
      <c r="I157" s="251" t="s">
        <v>601</v>
      </c>
      <c r="J157" s="474"/>
      <c r="K157" s="475"/>
      <c r="L157" s="476"/>
      <c r="M157" s="477"/>
      <c r="N157" s="475"/>
      <c r="O157" s="476"/>
      <c r="P157" s="477"/>
      <c r="Q157" s="475"/>
      <c r="R157" s="476"/>
      <c r="S157" s="477"/>
      <c r="T157" s="475"/>
      <c r="U157" s="478"/>
      <c r="V157" s="252">
        <f>SUM(J157:L157)*H156</f>
        <v>0</v>
      </c>
      <c r="W157" s="253">
        <f>SUM(M157:O157)*H156</f>
        <v>0</v>
      </c>
      <c r="X157" s="253">
        <f>SUM(P157:R157)*H156</f>
        <v>0</v>
      </c>
      <c r="Y157" s="253">
        <f>SUM(S157:U157)*H156</f>
        <v>0</v>
      </c>
      <c r="Z157" s="254">
        <f t="shared" si="2"/>
        <v>0</v>
      </c>
      <c r="AA157" s="885"/>
      <c r="AB157" s="577" t="s">
        <v>560</v>
      </c>
      <c r="AC157" s="861"/>
      <c r="AD157" s="1471"/>
      <c r="AE157" s="1471"/>
    </row>
    <row r="158" spans="1:31" ht="24.95" customHeight="1" x14ac:dyDescent="0.2">
      <c r="A158" s="838"/>
      <c r="B158" s="892"/>
      <c r="C158" s="892"/>
      <c r="D158" s="849"/>
      <c r="E158" s="849"/>
      <c r="F158" s="849"/>
      <c r="G158" s="814" t="s">
        <v>675</v>
      </c>
      <c r="H158" s="1401">
        <v>0.25</v>
      </c>
      <c r="I158" s="605" t="s">
        <v>600</v>
      </c>
      <c r="J158" s="464"/>
      <c r="K158" s="465"/>
      <c r="L158" s="466"/>
      <c r="M158" s="467"/>
      <c r="N158" s="465"/>
      <c r="O158" s="466"/>
      <c r="P158" s="467"/>
      <c r="Q158" s="465"/>
      <c r="R158" s="466"/>
      <c r="S158" s="467"/>
      <c r="T158" s="465"/>
      <c r="U158" s="468">
        <v>1</v>
      </c>
      <c r="V158" s="219">
        <f>SUM(J158:L158)*H158</f>
        <v>0</v>
      </c>
      <c r="W158" s="220">
        <f>SUM(M158:O158)*H158</f>
        <v>0</v>
      </c>
      <c r="X158" s="220">
        <f>SUM(P158:R158)*H158</f>
        <v>0</v>
      </c>
      <c r="Y158" s="220">
        <f>SUM(S158:U158)*H158</f>
        <v>0.25</v>
      </c>
      <c r="Z158" s="221">
        <f t="shared" si="2"/>
        <v>0.25</v>
      </c>
      <c r="AA158" s="885"/>
      <c r="AB158" s="577" t="s">
        <v>560</v>
      </c>
      <c r="AC158" s="861"/>
      <c r="AD158" s="1471"/>
      <c r="AE158" s="1471"/>
    </row>
    <row r="159" spans="1:31" ht="24.95" customHeight="1" thickBot="1" x14ac:dyDescent="0.25">
      <c r="A159" s="838"/>
      <c r="B159" s="892"/>
      <c r="C159" s="892"/>
      <c r="D159" s="849"/>
      <c r="E159" s="849"/>
      <c r="F159" s="849"/>
      <c r="G159" s="815"/>
      <c r="H159" s="1402"/>
      <c r="I159" s="255" t="s">
        <v>601</v>
      </c>
      <c r="J159" s="479"/>
      <c r="K159" s="480"/>
      <c r="L159" s="481"/>
      <c r="M159" s="482"/>
      <c r="N159" s="480"/>
      <c r="O159" s="481"/>
      <c r="P159" s="482"/>
      <c r="Q159" s="480"/>
      <c r="R159" s="481"/>
      <c r="S159" s="482"/>
      <c r="T159" s="480"/>
      <c r="U159" s="483"/>
      <c r="V159" s="259">
        <f>SUM(J159:L159)*H158</f>
        <v>0</v>
      </c>
      <c r="W159" s="260">
        <f>SUM(M159:O159)*H158</f>
        <v>0</v>
      </c>
      <c r="X159" s="260">
        <f>SUM(P159:R159)*H158</f>
        <v>0</v>
      </c>
      <c r="Y159" s="260">
        <f>SUM(S159:U159)*H158</f>
        <v>0</v>
      </c>
      <c r="Z159" s="261">
        <f t="shared" si="2"/>
        <v>0</v>
      </c>
      <c r="AA159" s="885"/>
      <c r="AB159" s="577" t="s">
        <v>560</v>
      </c>
      <c r="AC159" s="861"/>
      <c r="AD159" s="1471"/>
      <c r="AE159" s="1471"/>
    </row>
    <row r="160" spans="1:31" ht="24.95" customHeight="1" x14ac:dyDescent="0.2">
      <c r="A160" s="838"/>
      <c r="B160" s="892"/>
      <c r="C160" s="891" t="s">
        <v>431</v>
      </c>
      <c r="D160" s="894" t="s">
        <v>210</v>
      </c>
      <c r="E160" s="894" t="s">
        <v>432</v>
      </c>
      <c r="F160" s="891" t="s">
        <v>433</v>
      </c>
      <c r="G160" s="889" t="s">
        <v>689</v>
      </c>
      <c r="H160" s="1400">
        <v>0.25</v>
      </c>
      <c r="I160" s="226" t="s">
        <v>600</v>
      </c>
      <c r="J160" s="521"/>
      <c r="K160" s="460"/>
      <c r="L160" s="461"/>
      <c r="M160" s="462"/>
      <c r="N160" s="460"/>
      <c r="O160" s="461"/>
      <c r="P160" s="462"/>
      <c r="Q160" s="460"/>
      <c r="R160" s="461"/>
      <c r="S160" s="462"/>
      <c r="T160" s="460"/>
      <c r="U160" s="463">
        <v>1</v>
      </c>
      <c r="V160" s="216">
        <f>SUM(J160:L160)*H160</f>
        <v>0</v>
      </c>
      <c r="W160" s="217">
        <f>SUM(M160:O160)*H160</f>
        <v>0</v>
      </c>
      <c r="X160" s="217">
        <f>SUM(P160:R160)*H160</f>
        <v>0</v>
      </c>
      <c r="Y160" s="217">
        <f>SUM(S160:U160)*H160</f>
        <v>0.25</v>
      </c>
      <c r="Z160" s="218">
        <f t="shared" si="2"/>
        <v>0.25</v>
      </c>
      <c r="AA160" s="904" t="s">
        <v>50</v>
      </c>
      <c r="AB160" s="578" t="s">
        <v>562</v>
      </c>
      <c r="AC160" s="860">
        <v>23</v>
      </c>
      <c r="AD160" s="1472"/>
      <c r="AE160" s="1472"/>
    </row>
    <row r="161" spans="1:31" ht="24.95" customHeight="1" x14ac:dyDescent="0.2">
      <c r="A161" s="838"/>
      <c r="B161" s="892"/>
      <c r="C161" s="892"/>
      <c r="D161" s="887"/>
      <c r="E161" s="887"/>
      <c r="F161" s="892"/>
      <c r="G161" s="848"/>
      <c r="H161" s="1401"/>
      <c r="I161" s="251" t="s">
        <v>601</v>
      </c>
      <c r="J161" s="474"/>
      <c r="K161" s="475"/>
      <c r="L161" s="476"/>
      <c r="M161" s="477"/>
      <c r="N161" s="475"/>
      <c r="O161" s="476"/>
      <c r="P161" s="477"/>
      <c r="Q161" s="475"/>
      <c r="R161" s="476"/>
      <c r="S161" s="477"/>
      <c r="T161" s="475"/>
      <c r="U161" s="478"/>
      <c r="V161" s="252">
        <f>SUM(J161:L161)*H160</f>
        <v>0</v>
      </c>
      <c r="W161" s="253">
        <f>SUM(M161:O161)*H160</f>
        <v>0</v>
      </c>
      <c r="X161" s="253">
        <f>SUM(P161:R161)*H160</f>
        <v>0</v>
      </c>
      <c r="Y161" s="253">
        <f>SUM(S161:U161)*H160</f>
        <v>0</v>
      </c>
      <c r="Z161" s="254">
        <f t="shared" si="2"/>
        <v>0</v>
      </c>
      <c r="AA161" s="905"/>
      <c r="AB161" s="579" t="s">
        <v>562</v>
      </c>
      <c r="AC161" s="861"/>
      <c r="AD161" s="1473"/>
      <c r="AE161" s="1473"/>
    </row>
    <row r="162" spans="1:31" ht="24.95" customHeight="1" x14ac:dyDescent="0.2">
      <c r="A162" s="838"/>
      <c r="B162" s="892"/>
      <c r="C162" s="892"/>
      <c r="D162" s="887"/>
      <c r="E162" s="887"/>
      <c r="F162" s="892"/>
      <c r="G162" s="814" t="s">
        <v>676</v>
      </c>
      <c r="H162" s="1401">
        <v>0.25</v>
      </c>
      <c r="I162" s="605" t="s">
        <v>600</v>
      </c>
      <c r="J162" s="464"/>
      <c r="K162" s="465"/>
      <c r="L162" s="466"/>
      <c r="M162" s="467"/>
      <c r="N162" s="465"/>
      <c r="O162" s="466"/>
      <c r="P162" s="467"/>
      <c r="Q162" s="465"/>
      <c r="R162" s="466"/>
      <c r="S162" s="467"/>
      <c r="T162" s="465"/>
      <c r="U162" s="468">
        <v>1</v>
      </c>
      <c r="V162" s="219">
        <f>SUM(J162:L162)*H162</f>
        <v>0</v>
      </c>
      <c r="W162" s="220">
        <f>SUM(M162:O162)*H162</f>
        <v>0</v>
      </c>
      <c r="X162" s="220">
        <f>SUM(P162:R162)*H162</f>
        <v>0</v>
      </c>
      <c r="Y162" s="220">
        <f>SUM(S162:U162)*H162</f>
        <v>0.25</v>
      </c>
      <c r="Z162" s="221">
        <f t="shared" si="2"/>
        <v>0.25</v>
      </c>
      <c r="AA162" s="905"/>
      <c r="AB162" s="579" t="s">
        <v>562</v>
      </c>
      <c r="AC162" s="861"/>
      <c r="AD162" s="1473"/>
      <c r="AE162" s="1473"/>
    </row>
    <row r="163" spans="1:31" ht="24.95" customHeight="1" x14ac:dyDescent="0.2">
      <c r="A163" s="838"/>
      <c r="B163" s="892"/>
      <c r="C163" s="892"/>
      <c r="D163" s="887"/>
      <c r="E163" s="887"/>
      <c r="F163" s="892"/>
      <c r="G163" s="848"/>
      <c r="H163" s="1401"/>
      <c r="I163" s="251" t="s">
        <v>601</v>
      </c>
      <c r="J163" s="474"/>
      <c r="K163" s="475"/>
      <c r="L163" s="476"/>
      <c r="M163" s="477"/>
      <c r="N163" s="475"/>
      <c r="O163" s="476"/>
      <c r="P163" s="477"/>
      <c r="Q163" s="475"/>
      <c r="R163" s="476"/>
      <c r="S163" s="477"/>
      <c r="T163" s="475"/>
      <c r="U163" s="478"/>
      <c r="V163" s="252">
        <f>SUM(J163:L163)*H162</f>
        <v>0</v>
      </c>
      <c r="W163" s="253">
        <f>SUM(M163:O163)*H162</f>
        <v>0</v>
      </c>
      <c r="X163" s="253">
        <f>SUM(P163:R163)*H162</f>
        <v>0</v>
      </c>
      <c r="Y163" s="253">
        <f>SUM(S163:U163)*H162</f>
        <v>0</v>
      </c>
      <c r="Z163" s="254">
        <f t="shared" si="2"/>
        <v>0</v>
      </c>
      <c r="AA163" s="905"/>
      <c r="AB163" s="579" t="s">
        <v>562</v>
      </c>
      <c r="AC163" s="861"/>
      <c r="AD163" s="1473"/>
      <c r="AE163" s="1473"/>
    </row>
    <row r="164" spans="1:31" ht="24.95" customHeight="1" x14ac:dyDescent="0.2">
      <c r="A164" s="838"/>
      <c r="B164" s="892"/>
      <c r="C164" s="892"/>
      <c r="D164" s="887"/>
      <c r="E164" s="887"/>
      <c r="F164" s="892"/>
      <c r="G164" s="814" t="s">
        <v>677</v>
      </c>
      <c r="H164" s="1401">
        <v>0.25</v>
      </c>
      <c r="I164" s="605" t="s">
        <v>600</v>
      </c>
      <c r="J164" s="464"/>
      <c r="K164" s="465"/>
      <c r="L164" s="466"/>
      <c r="M164" s="467"/>
      <c r="N164" s="465"/>
      <c r="O164" s="466"/>
      <c r="P164" s="467"/>
      <c r="Q164" s="465"/>
      <c r="R164" s="466"/>
      <c r="S164" s="467"/>
      <c r="T164" s="465"/>
      <c r="U164" s="468">
        <v>1</v>
      </c>
      <c r="V164" s="219">
        <f>SUM(J164:L164)*H164</f>
        <v>0</v>
      </c>
      <c r="W164" s="220">
        <f>SUM(M164:O164)*H164</f>
        <v>0</v>
      </c>
      <c r="X164" s="220">
        <f>SUM(P164:R164)*H164</f>
        <v>0</v>
      </c>
      <c r="Y164" s="220">
        <f>SUM(S164:U164)*H164</f>
        <v>0.25</v>
      </c>
      <c r="Z164" s="221">
        <f t="shared" si="2"/>
        <v>0.25</v>
      </c>
      <c r="AA164" s="905"/>
      <c r="AB164" s="579" t="s">
        <v>562</v>
      </c>
      <c r="AC164" s="861"/>
      <c r="AD164" s="1473"/>
      <c r="AE164" s="1473"/>
    </row>
    <row r="165" spans="1:31" ht="24.95" customHeight="1" x14ac:dyDescent="0.2">
      <c r="A165" s="838"/>
      <c r="B165" s="892"/>
      <c r="C165" s="892"/>
      <c r="D165" s="887"/>
      <c r="E165" s="887"/>
      <c r="F165" s="892"/>
      <c r="G165" s="848"/>
      <c r="H165" s="1401"/>
      <c r="I165" s="251" t="s">
        <v>601</v>
      </c>
      <c r="J165" s="474"/>
      <c r="K165" s="475"/>
      <c r="L165" s="476"/>
      <c r="M165" s="477"/>
      <c r="N165" s="475"/>
      <c r="O165" s="476"/>
      <c r="P165" s="477"/>
      <c r="Q165" s="475"/>
      <c r="R165" s="476"/>
      <c r="S165" s="477"/>
      <c r="T165" s="475"/>
      <c r="U165" s="478"/>
      <c r="V165" s="252">
        <f>SUM(J165:L165)*H164</f>
        <v>0</v>
      </c>
      <c r="W165" s="253">
        <f>SUM(M165:O165)*H164</f>
        <v>0</v>
      </c>
      <c r="X165" s="253">
        <f>SUM(P165:R165)*H164</f>
        <v>0</v>
      </c>
      <c r="Y165" s="253">
        <f>SUM(S165:U165)*H164</f>
        <v>0</v>
      </c>
      <c r="Z165" s="254">
        <f t="shared" si="2"/>
        <v>0</v>
      </c>
      <c r="AA165" s="905"/>
      <c r="AB165" s="579" t="s">
        <v>562</v>
      </c>
      <c r="AC165" s="861"/>
      <c r="AD165" s="1473"/>
      <c r="AE165" s="1473"/>
    </row>
    <row r="166" spans="1:31" ht="24.95" customHeight="1" x14ac:dyDescent="0.2">
      <c r="A166" s="838"/>
      <c r="B166" s="892"/>
      <c r="C166" s="892"/>
      <c r="D166" s="887"/>
      <c r="E166" s="887"/>
      <c r="F166" s="892"/>
      <c r="G166" s="814" t="s">
        <v>678</v>
      </c>
      <c r="H166" s="1401">
        <v>0.25</v>
      </c>
      <c r="I166" s="605" t="s">
        <v>600</v>
      </c>
      <c r="J166" s="464"/>
      <c r="K166" s="465"/>
      <c r="L166" s="466"/>
      <c r="M166" s="467"/>
      <c r="N166" s="465"/>
      <c r="O166" s="466"/>
      <c r="P166" s="467"/>
      <c r="Q166" s="465"/>
      <c r="R166" s="466"/>
      <c r="S166" s="467"/>
      <c r="T166" s="465"/>
      <c r="U166" s="468">
        <v>1</v>
      </c>
      <c r="V166" s="219">
        <f>SUM(J166:L166)*H166</f>
        <v>0</v>
      </c>
      <c r="W166" s="220">
        <f>SUM(M166:O166)*H166</f>
        <v>0</v>
      </c>
      <c r="X166" s="220">
        <f>SUM(P166:R166)*H166</f>
        <v>0</v>
      </c>
      <c r="Y166" s="220">
        <f>SUM(S166:U166)*H166</f>
        <v>0.25</v>
      </c>
      <c r="Z166" s="221">
        <f t="shared" si="2"/>
        <v>0.25</v>
      </c>
      <c r="AA166" s="905"/>
      <c r="AB166" s="579" t="s">
        <v>562</v>
      </c>
      <c r="AC166" s="861"/>
      <c r="AD166" s="1473"/>
      <c r="AE166" s="1473"/>
    </row>
    <row r="167" spans="1:31" ht="24.95" customHeight="1" thickBot="1" x14ac:dyDescent="0.25">
      <c r="A167" s="838"/>
      <c r="B167" s="892"/>
      <c r="C167" s="892"/>
      <c r="D167" s="887"/>
      <c r="E167" s="887"/>
      <c r="F167" s="892"/>
      <c r="G167" s="815"/>
      <c r="H167" s="1402"/>
      <c r="I167" s="255" t="s">
        <v>601</v>
      </c>
      <c r="J167" s="479"/>
      <c r="K167" s="480"/>
      <c r="L167" s="481"/>
      <c r="M167" s="482"/>
      <c r="N167" s="480"/>
      <c r="O167" s="481"/>
      <c r="P167" s="482"/>
      <c r="Q167" s="480"/>
      <c r="R167" s="481"/>
      <c r="S167" s="482"/>
      <c r="T167" s="480"/>
      <c r="U167" s="483"/>
      <c r="V167" s="259">
        <f>SUM(J167:L167)*H166</f>
        <v>0</v>
      </c>
      <c r="W167" s="260">
        <f>SUM(M167:O167)*H166</f>
        <v>0</v>
      </c>
      <c r="X167" s="260">
        <f>SUM(P167:R167)*H166</f>
        <v>0</v>
      </c>
      <c r="Y167" s="260">
        <f>SUM(S167:U167)*H166</f>
        <v>0</v>
      </c>
      <c r="Z167" s="261">
        <f t="shared" si="2"/>
        <v>0</v>
      </c>
      <c r="AA167" s="905"/>
      <c r="AB167" s="579" t="s">
        <v>562</v>
      </c>
      <c r="AC167" s="861"/>
      <c r="AD167" s="1473"/>
      <c r="AE167" s="1473"/>
    </row>
    <row r="168" spans="1:31" ht="24.95" customHeight="1" x14ac:dyDescent="0.2">
      <c r="A168" s="838"/>
      <c r="B168" s="892"/>
      <c r="C168" s="902" t="s">
        <v>211</v>
      </c>
      <c r="D168" s="893" t="s">
        <v>435</v>
      </c>
      <c r="E168" s="893" t="s">
        <v>140</v>
      </c>
      <c r="F168" s="902" t="s">
        <v>436</v>
      </c>
      <c r="G168" s="889" t="s">
        <v>679</v>
      </c>
      <c r="H168" s="1400">
        <v>0.2</v>
      </c>
      <c r="I168" s="226" t="s">
        <v>600</v>
      </c>
      <c r="J168" s="521"/>
      <c r="K168" s="460"/>
      <c r="L168" s="461"/>
      <c r="M168" s="462"/>
      <c r="N168" s="460"/>
      <c r="O168" s="461"/>
      <c r="P168" s="462"/>
      <c r="Q168" s="460"/>
      <c r="R168" s="461"/>
      <c r="S168" s="462"/>
      <c r="T168" s="460"/>
      <c r="U168" s="463">
        <v>1</v>
      </c>
      <c r="V168" s="216">
        <f>SUM(J168:L168)*H168</f>
        <v>0</v>
      </c>
      <c r="W168" s="217">
        <f>SUM(M168:O168)*H168</f>
        <v>0</v>
      </c>
      <c r="X168" s="217">
        <f>SUM(P168:R168)*H168</f>
        <v>0</v>
      </c>
      <c r="Y168" s="217">
        <f>SUM(S168:U168)*H168</f>
        <v>0.2</v>
      </c>
      <c r="Z168" s="218">
        <f t="shared" si="2"/>
        <v>0.2</v>
      </c>
      <c r="AA168" s="904" t="s">
        <v>212</v>
      </c>
      <c r="AB168" s="579" t="s">
        <v>562</v>
      </c>
      <c r="AC168" s="860">
        <v>24</v>
      </c>
      <c r="AD168" s="1472" t="s">
        <v>1022</v>
      </c>
      <c r="AE168" s="1472" t="s">
        <v>1022</v>
      </c>
    </row>
    <row r="169" spans="1:31" ht="24.95" customHeight="1" x14ac:dyDescent="0.2">
      <c r="A169" s="838"/>
      <c r="B169" s="892"/>
      <c r="C169" s="903"/>
      <c r="D169" s="849"/>
      <c r="E169" s="849"/>
      <c r="F169" s="903"/>
      <c r="G169" s="848"/>
      <c r="H169" s="1401"/>
      <c r="I169" s="251" t="s">
        <v>601</v>
      </c>
      <c r="J169" s="474"/>
      <c r="K169" s="475"/>
      <c r="L169" s="476"/>
      <c r="M169" s="477"/>
      <c r="N169" s="475"/>
      <c r="O169" s="476"/>
      <c r="P169" s="477"/>
      <c r="Q169" s="475"/>
      <c r="R169" s="476"/>
      <c r="S169" s="477"/>
      <c r="T169" s="475"/>
      <c r="U169" s="478"/>
      <c r="V169" s="252">
        <f>SUM(J169:L169)*H168</f>
        <v>0</v>
      </c>
      <c r="W169" s="253">
        <f>SUM(M169:O169)*H168</f>
        <v>0</v>
      </c>
      <c r="X169" s="253">
        <f>SUM(P169:R169)*H168</f>
        <v>0</v>
      </c>
      <c r="Y169" s="253">
        <f>SUM(S169:U169)*H168</f>
        <v>0</v>
      </c>
      <c r="Z169" s="254">
        <f t="shared" si="2"/>
        <v>0</v>
      </c>
      <c r="AA169" s="905"/>
      <c r="AB169" s="579" t="s">
        <v>562</v>
      </c>
      <c r="AC169" s="861"/>
      <c r="AD169" s="1473"/>
      <c r="AE169" s="1473"/>
    </row>
    <row r="170" spans="1:31" ht="24.95" customHeight="1" x14ac:dyDescent="0.2">
      <c r="A170" s="838"/>
      <c r="B170" s="892"/>
      <c r="C170" s="903"/>
      <c r="D170" s="849"/>
      <c r="E170" s="849"/>
      <c r="F170" s="903"/>
      <c r="G170" s="814" t="s">
        <v>680</v>
      </c>
      <c r="H170" s="1401">
        <v>0.2</v>
      </c>
      <c r="I170" s="605" t="s">
        <v>600</v>
      </c>
      <c r="J170" s="464"/>
      <c r="K170" s="465"/>
      <c r="L170" s="466"/>
      <c r="M170" s="467"/>
      <c r="N170" s="465"/>
      <c r="O170" s="466"/>
      <c r="P170" s="467"/>
      <c r="Q170" s="465"/>
      <c r="R170" s="466"/>
      <c r="S170" s="467"/>
      <c r="T170" s="465"/>
      <c r="U170" s="468">
        <v>1</v>
      </c>
      <c r="V170" s="219">
        <f>SUM(J170:L170)*H170</f>
        <v>0</v>
      </c>
      <c r="W170" s="220">
        <f>SUM(M170:O170)*H170</f>
        <v>0</v>
      </c>
      <c r="X170" s="220">
        <f>SUM(P170:R170)*H170</f>
        <v>0</v>
      </c>
      <c r="Y170" s="220">
        <f>SUM(S170:U170)*H170</f>
        <v>0.2</v>
      </c>
      <c r="Z170" s="221">
        <f t="shared" si="2"/>
        <v>0.2</v>
      </c>
      <c r="AA170" s="905"/>
      <c r="AB170" s="579" t="s">
        <v>562</v>
      </c>
      <c r="AC170" s="861"/>
      <c r="AD170" s="1473"/>
      <c r="AE170" s="1473"/>
    </row>
    <row r="171" spans="1:31" ht="24.95" customHeight="1" x14ac:dyDescent="0.2">
      <c r="A171" s="838"/>
      <c r="B171" s="892"/>
      <c r="C171" s="903"/>
      <c r="D171" s="849"/>
      <c r="E171" s="849"/>
      <c r="F171" s="903"/>
      <c r="G171" s="848"/>
      <c r="H171" s="1401"/>
      <c r="I171" s="251" t="s">
        <v>601</v>
      </c>
      <c r="J171" s="474"/>
      <c r="K171" s="475"/>
      <c r="L171" s="476"/>
      <c r="M171" s="477"/>
      <c r="N171" s="475"/>
      <c r="O171" s="476"/>
      <c r="P171" s="477"/>
      <c r="Q171" s="475"/>
      <c r="R171" s="476"/>
      <c r="S171" s="477"/>
      <c r="T171" s="475"/>
      <c r="U171" s="478"/>
      <c r="V171" s="252">
        <f>SUM(J171:L171)*H170</f>
        <v>0</v>
      </c>
      <c r="W171" s="253">
        <f>SUM(M171:O171)*H170</f>
        <v>0</v>
      </c>
      <c r="X171" s="253">
        <f>SUM(P171:R171)*H170</f>
        <v>0</v>
      </c>
      <c r="Y171" s="253">
        <f>SUM(S171:U171)*H170</f>
        <v>0</v>
      </c>
      <c r="Z171" s="254">
        <f t="shared" si="2"/>
        <v>0</v>
      </c>
      <c r="AA171" s="905"/>
      <c r="AB171" s="579" t="s">
        <v>562</v>
      </c>
      <c r="AC171" s="861"/>
      <c r="AD171" s="1473"/>
      <c r="AE171" s="1473"/>
    </row>
    <row r="172" spans="1:31" ht="24.95" customHeight="1" x14ac:dyDescent="0.2">
      <c r="A172" s="838"/>
      <c r="B172" s="892"/>
      <c r="C172" s="903"/>
      <c r="D172" s="849"/>
      <c r="E172" s="849"/>
      <c r="F172" s="903"/>
      <c r="G172" s="814" t="s">
        <v>681</v>
      </c>
      <c r="H172" s="1401">
        <v>0.2</v>
      </c>
      <c r="I172" s="605" t="s">
        <v>600</v>
      </c>
      <c r="J172" s="464"/>
      <c r="K172" s="465"/>
      <c r="L172" s="466"/>
      <c r="M172" s="467"/>
      <c r="N172" s="465"/>
      <c r="O172" s="466"/>
      <c r="P172" s="467"/>
      <c r="Q172" s="465"/>
      <c r="R172" s="466"/>
      <c r="S172" s="467"/>
      <c r="T172" s="465"/>
      <c r="U172" s="468">
        <v>1</v>
      </c>
      <c r="V172" s="219">
        <f>SUM(J172:L172)*H172</f>
        <v>0</v>
      </c>
      <c r="W172" s="220">
        <f>SUM(M172:O172)*H172</f>
        <v>0</v>
      </c>
      <c r="X172" s="220">
        <f>SUM(P172:R172)*H172</f>
        <v>0</v>
      </c>
      <c r="Y172" s="220">
        <f>SUM(S172:U172)*H172</f>
        <v>0.2</v>
      </c>
      <c r="Z172" s="221">
        <f t="shared" si="2"/>
        <v>0.2</v>
      </c>
      <c r="AA172" s="905"/>
      <c r="AB172" s="579" t="s">
        <v>562</v>
      </c>
      <c r="AC172" s="861"/>
      <c r="AD172" s="1473"/>
      <c r="AE172" s="1473"/>
    </row>
    <row r="173" spans="1:31" ht="24.95" customHeight="1" x14ac:dyDescent="0.2">
      <c r="A173" s="838"/>
      <c r="B173" s="892"/>
      <c r="C173" s="903"/>
      <c r="D173" s="849"/>
      <c r="E173" s="849"/>
      <c r="F173" s="903"/>
      <c r="G173" s="848"/>
      <c r="H173" s="1401"/>
      <c r="I173" s="251" t="s">
        <v>601</v>
      </c>
      <c r="J173" s="474"/>
      <c r="K173" s="475"/>
      <c r="L173" s="476"/>
      <c r="M173" s="477"/>
      <c r="N173" s="475"/>
      <c r="O173" s="476"/>
      <c r="P173" s="477"/>
      <c r="Q173" s="475"/>
      <c r="R173" s="476"/>
      <c r="S173" s="477"/>
      <c r="T173" s="475"/>
      <c r="U173" s="478"/>
      <c r="V173" s="252">
        <f>SUM(J173:L173)*H172</f>
        <v>0</v>
      </c>
      <c r="W173" s="253">
        <f>SUM(M173:O173)*H172</f>
        <v>0</v>
      </c>
      <c r="X173" s="253">
        <f>SUM(P173:R173)*H172</f>
        <v>0</v>
      </c>
      <c r="Y173" s="253">
        <f>SUM(S173:U173)*H172</f>
        <v>0</v>
      </c>
      <c r="Z173" s="254">
        <f t="shared" si="2"/>
        <v>0</v>
      </c>
      <c r="AA173" s="905"/>
      <c r="AB173" s="579" t="s">
        <v>562</v>
      </c>
      <c r="AC173" s="861"/>
      <c r="AD173" s="1473"/>
      <c r="AE173" s="1473"/>
    </row>
    <row r="174" spans="1:31" ht="24.95" customHeight="1" x14ac:dyDescent="0.2">
      <c r="A174" s="838"/>
      <c r="B174" s="892"/>
      <c r="C174" s="903"/>
      <c r="D174" s="849"/>
      <c r="E174" s="849"/>
      <c r="F174" s="903"/>
      <c r="G174" s="814" t="s">
        <v>682</v>
      </c>
      <c r="H174" s="1401">
        <v>0.2</v>
      </c>
      <c r="I174" s="605" t="s">
        <v>600</v>
      </c>
      <c r="J174" s="464"/>
      <c r="K174" s="465"/>
      <c r="L174" s="466"/>
      <c r="M174" s="467"/>
      <c r="N174" s="465"/>
      <c r="O174" s="466"/>
      <c r="P174" s="467"/>
      <c r="Q174" s="465"/>
      <c r="R174" s="466"/>
      <c r="S174" s="467"/>
      <c r="T174" s="465"/>
      <c r="U174" s="468">
        <v>1</v>
      </c>
      <c r="V174" s="219">
        <f>SUM(J174:L174)*H174</f>
        <v>0</v>
      </c>
      <c r="W174" s="220">
        <f>SUM(M174:O174)*H174</f>
        <v>0</v>
      </c>
      <c r="X174" s="220">
        <f>SUM(P174:R174)*H174</f>
        <v>0</v>
      </c>
      <c r="Y174" s="220">
        <f>SUM(S174:U174)*H174</f>
        <v>0.2</v>
      </c>
      <c r="Z174" s="221">
        <f t="shared" si="2"/>
        <v>0.2</v>
      </c>
      <c r="AA174" s="905"/>
      <c r="AB174" s="579" t="s">
        <v>562</v>
      </c>
      <c r="AC174" s="861"/>
      <c r="AD174" s="1473"/>
      <c r="AE174" s="1473"/>
    </row>
    <row r="175" spans="1:31" ht="24.95" customHeight="1" x14ac:dyDescent="0.2">
      <c r="A175" s="838"/>
      <c r="B175" s="892"/>
      <c r="C175" s="903"/>
      <c r="D175" s="849"/>
      <c r="E175" s="849"/>
      <c r="F175" s="903"/>
      <c r="G175" s="848"/>
      <c r="H175" s="1401"/>
      <c r="I175" s="251" t="s">
        <v>601</v>
      </c>
      <c r="J175" s="474"/>
      <c r="K175" s="475"/>
      <c r="L175" s="476"/>
      <c r="M175" s="477"/>
      <c r="N175" s="475"/>
      <c r="O175" s="476"/>
      <c r="P175" s="477"/>
      <c r="Q175" s="475"/>
      <c r="R175" s="476"/>
      <c r="S175" s="477"/>
      <c r="T175" s="475"/>
      <c r="U175" s="478"/>
      <c r="V175" s="252">
        <f>SUM(J175:L175)*H174</f>
        <v>0</v>
      </c>
      <c r="W175" s="253">
        <f>SUM(M175:O175)*H174</f>
        <v>0</v>
      </c>
      <c r="X175" s="253">
        <f>SUM(P175:R175)*H174</f>
        <v>0</v>
      </c>
      <c r="Y175" s="253">
        <f>SUM(S175:U175)*H174</f>
        <v>0</v>
      </c>
      <c r="Z175" s="254">
        <f t="shared" si="2"/>
        <v>0</v>
      </c>
      <c r="AA175" s="905"/>
      <c r="AB175" s="579" t="s">
        <v>562</v>
      </c>
      <c r="AC175" s="861"/>
      <c r="AD175" s="1473"/>
      <c r="AE175" s="1473"/>
    </row>
    <row r="176" spans="1:31" ht="24.95" customHeight="1" x14ac:dyDescent="0.2">
      <c r="A176" s="838"/>
      <c r="B176" s="892"/>
      <c r="C176" s="903"/>
      <c r="D176" s="849"/>
      <c r="E176" s="849"/>
      <c r="F176" s="903"/>
      <c r="G176" s="814" t="s">
        <v>683</v>
      </c>
      <c r="H176" s="1401">
        <v>0.2</v>
      </c>
      <c r="I176" s="605" t="s">
        <v>600</v>
      </c>
      <c r="J176" s="464"/>
      <c r="K176" s="465"/>
      <c r="L176" s="466"/>
      <c r="M176" s="467"/>
      <c r="N176" s="465"/>
      <c r="O176" s="466"/>
      <c r="P176" s="467"/>
      <c r="Q176" s="465"/>
      <c r="R176" s="466"/>
      <c r="S176" s="467"/>
      <c r="T176" s="465"/>
      <c r="U176" s="468">
        <v>1</v>
      </c>
      <c r="V176" s="219">
        <f>SUM(J176:L176)*H176</f>
        <v>0</v>
      </c>
      <c r="W176" s="220">
        <f>SUM(M176:O176)*H176</f>
        <v>0</v>
      </c>
      <c r="X176" s="220">
        <f>SUM(P176:R176)*H176</f>
        <v>0</v>
      </c>
      <c r="Y176" s="220">
        <f>SUM(S176:U176)*H176</f>
        <v>0.2</v>
      </c>
      <c r="Z176" s="221">
        <f t="shared" si="2"/>
        <v>0.2</v>
      </c>
      <c r="AA176" s="905"/>
      <c r="AB176" s="579" t="s">
        <v>562</v>
      </c>
      <c r="AC176" s="861"/>
      <c r="AD176" s="1473"/>
      <c r="AE176" s="1473"/>
    </row>
    <row r="177" spans="1:31" ht="24.95" customHeight="1" thickBot="1" x14ac:dyDescent="0.25">
      <c r="A177" s="838"/>
      <c r="B177" s="892"/>
      <c r="C177" s="903"/>
      <c r="D177" s="849"/>
      <c r="E177" s="849"/>
      <c r="F177" s="903"/>
      <c r="G177" s="815"/>
      <c r="H177" s="1402"/>
      <c r="I177" s="255" t="s">
        <v>601</v>
      </c>
      <c r="J177" s="479"/>
      <c r="K177" s="480"/>
      <c r="L177" s="481"/>
      <c r="M177" s="482"/>
      <c r="N177" s="480"/>
      <c r="O177" s="481"/>
      <c r="P177" s="482"/>
      <c r="Q177" s="480"/>
      <c r="R177" s="481"/>
      <c r="S177" s="482"/>
      <c r="T177" s="480"/>
      <c r="U177" s="483"/>
      <c r="V177" s="259">
        <f>SUM(J177:L177)*H176</f>
        <v>0</v>
      </c>
      <c r="W177" s="260">
        <f>SUM(M177:O177)*H176</f>
        <v>0</v>
      </c>
      <c r="X177" s="260">
        <f>SUM(P177:R177)*H176</f>
        <v>0</v>
      </c>
      <c r="Y177" s="260">
        <f>SUM(S177:U177)*H176</f>
        <v>0</v>
      </c>
      <c r="Z177" s="261">
        <f t="shared" si="2"/>
        <v>0</v>
      </c>
      <c r="AA177" s="905"/>
      <c r="AB177" s="579" t="s">
        <v>562</v>
      </c>
      <c r="AC177" s="861"/>
      <c r="AD177" s="1473"/>
      <c r="AE177" s="1473"/>
    </row>
    <row r="178" spans="1:31" ht="24.95" customHeight="1" x14ac:dyDescent="0.2">
      <c r="A178" s="838"/>
      <c r="B178" s="915" t="s">
        <v>690</v>
      </c>
      <c r="C178" s="1406" t="s">
        <v>143</v>
      </c>
      <c r="D178" s="901" t="s">
        <v>126</v>
      </c>
      <c r="E178" s="901" t="s">
        <v>127</v>
      </c>
      <c r="F178" s="915" t="s">
        <v>128</v>
      </c>
      <c r="G178" s="825" t="s">
        <v>984</v>
      </c>
      <c r="H178" s="1403">
        <v>0.1</v>
      </c>
      <c r="I178" s="226" t="s">
        <v>600</v>
      </c>
      <c r="J178" s="521"/>
      <c r="K178" s="460"/>
      <c r="L178" s="461">
        <v>0.5</v>
      </c>
      <c r="M178" s="462"/>
      <c r="N178" s="460"/>
      <c r="O178" s="461">
        <v>1</v>
      </c>
      <c r="P178" s="462"/>
      <c r="Q178" s="460"/>
      <c r="R178" s="461">
        <v>1</v>
      </c>
      <c r="S178" s="462"/>
      <c r="T178" s="460"/>
      <c r="U178" s="463">
        <v>1</v>
      </c>
      <c r="V178" s="216">
        <f>SUM(J178:L178)*H178</f>
        <v>0.05</v>
      </c>
      <c r="W178" s="217">
        <f>SUM(M178:O178)*H178</f>
        <v>0.1</v>
      </c>
      <c r="X178" s="217">
        <f>SUM(P178:R178)*H178</f>
        <v>0.1</v>
      </c>
      <c r="Y178" s="217">
        <f>SUM(S178:U178)*H178</f>
        <v>0.1</v>
      </c>
      <c r="Z178" s="218">
        <f t="shared" si="2"/>
        <v>0.1</v>
      </c>
      <c r="AA178" s="916" t="s">
        <v>437</v>
      </c>
      <c r="AB178" s="580" t="s">
        <v>562</v>
      </c>
      <c r="AC178" s="906">
        <v>25</v>
      </c>
      <c r="AD178" s="1474" t="s">
        <v>1022</v>
      </c>
      <c r="AE178" s="1474" t="s">
        <v>1022</v>
      </c>
    </row>
    <row r="179" spans="1:31" ht="24.95" customHeight="1" x14ac:dyDescent="0.2">
      <c r="A179" s="838"/>
      <c r="B179" s="818"/>
      <c r="C179" s="1407"/>
      <c r="D179" s="817"/>
      <c r="E179" s="817"/>
      <c r="F179" s="818"/>
      <c r="G179" s="820"/>
      <c r="H179" s="1404"/>
      <c r="I179" s="251" t="s">
        <v>601</v>
      </c>
      <c r="J179" s="474"/>
      <c r="K179" s="475"/>
      <c r="L179" s="476">
        <v>0.5</v>
      </c>
      <c r="M179" s="477"/>
      <c r="N179" s="475"/>
      <c r="O179" s="476"/>
      <c r="P179" s="477"/>
      <c r="Q179" s="475"/>
      <c r="R179" s="476"/>
      <c r="S179" s="477"/>
      <c r="T179" s="475"/>
      <c r="U179" s="478"/>
      <c r="V179" s="252">
        <f>SUM(J179:L179)*H178</f>
        <v>0.05</v>
      </c>
      <c r="W179" s="253">
        <f>SUM(M179:O179)*H178</f>
        <v>0</v>
      </c>
      <c r="X179" s="253">
        <f>SUM(P179:R179)*H178</f>
        <v>0</v>
      </c>
      <c r="Y179" s="253">
        <f>SUM(S179:U179)*H178</f>
        <v>0</v>
      </c>
      <c r="Z179" s="254">
        <f t="shared" si="2"/>
        <v>0.05</v>
      </c>
      <c r="AA179" s="917"/>
      <c r="AB179" s="581" t="s">
        <v>562</v>
      </c>
      <c r="AC179" s="907"/>
      <c r="AD179" s="1475"/>
      <c r="AE179" s="1475"/>
    </row>
    <row r="180" spans="1:31" ht="24.95" customHeight="1" x14ac:dyDescent="0.2">
      <c r="A180" s="838"/>
      <c r="B180" s="818"/>
      <c r="C180" s="1407"/>
      <c r="D180" s="817"/>
      <c r="E180" s="817"/>
      <c r="F180" s="818"/>
      <c r="G180" s="820" t="s">
        <v>985</v>
      </c>
      <c r="H180" s="1404">
        <v>0.3</v>
      </c>
      <c r="I180" s="605" t="s">
        <v>600</v>
      </c>
      <c r="J180" s="464"/>
      <c r="K180" s="465"/>
      <c r="L180" s="466"/>
      <c r="M180" s="467"/>
      <c r="N180" s="465"/>
      <c r="O180" s="466">
        <v>0.7</v>
      </c>
      <c r="P180" s="467"/>
      <c r="Q180" s="465"/>
      <c r="R180" s="466">
        <v>1</v>
      </c>
      <c r="S180" s="467"/>
      <c r="T180" s="465"/>
      <c r="U180" s="468">
        <v>1</v>
      </c>
      <c r="V180" s="219">
        <f>SUM(J180:L180)*H180</f>
        <v>0</v>
      </c>
      <c r="W180" s="220">
        <f>SUM(M180:O180)*H180</f>
        <v>0.21</v>
      </c>
      <c r="X180" s="220">
        <f>SUM(P180:R180)*H180</f>
        <v>0.3</v>
      </c>
      <c r="Y180" s="220">
        <f>SUM(S180:U180)*H180</f>
        <v>0.3</v>
      </c>
      <c r="Z180" s="221">
        <f t="shared" si="2"/>
        <v>0.3</v>
      </c>
      <c r="AA180" s="917"/>
      <c r="AB180" s="581" t="s">
        <v>562</v>
      </c>
      <c r="AC180" s="907"/>
      <c r="AD180" s="1475"/>
      <c r="AE180" s="1475"/>
    </row>
    <row r="181" spans="1:31" ht="24.95" customHeight="1" x14ac:dyDescent="0.2">
      <c r="A181" s="838"/>
      <c r="B181" s="818"/>
      <c r="C181" s="1407"/>
      <c r="D181" s="817"/>
      <c r="E181" s="817"/>
      <c r="F181" s="818"/>
      <c r="G181" s="820"/>
      <c r="H181" s="1404"/>
      <c r="I181" s="251" t="s">
        <v>601</v>
      </c>
      <c r="J181" s="474"/>
      <c r="K181" s="475"/>
      <c r="L181" s="476"/>
      <c r="M181" s="477"/>
      <c r="N181" s="475"/>
      <c r="O181" s="476"/>
      <c r="P181" s="477"/>
      <c r="Q181" s="475"/>
      <c r="R181" s="476"/>
      <c r="S181" s="477"/>
      <c r="T181" s="475"/>
      <c r="U181" s="478"/>
      <c r="V181" s="252">
        <f>SUM(J181:L181)*H180</f>
        <v>0</v>
      </c>
      <c r="W181" s="253">
        <f>SUM(M181:O181)*H180</f>
        <v>0</v>
      </c>
      <c r="X181" s="253">
        <f>SUM(P181:R181)*H180</f>
        <v>0</v>
      </c>
      <c r="Y181" s="253">
        <f>SUM(S181:U181)*H180</f>
        <v>0</v>
      </c>
      <c r="Z181" s="254">
        <f t="shared" si="2"/>
        <v>0</v>
      </c>
      <c r="AA181" s="917"/>
      <c r="AB181" s="581" t="s">
        <v>562</v>
      </c>
      <c r="AC181" s="907"/>
      <c r="AD181" s="1475"/>
      <c r="AE181" s="1475"/>
    </row>
    <row r="182" spans="1:31" ht="24.95" customHeight="1" x14ac:dyDescent="0.2">
      <c r="A182" s="838"/>
      <c r="B182" s="818"/>
      <c r="C182" s="1407"/>
      <c r="D182" s="817"/>
      <c r="E182" s="817"/>
      <c r="F182" s="818"/>
      <c r="G182" s="820" t="s">
        <v>986</v>
      </c>
      <c r="H182" s="1404">
        <v>0.6</v>
      </c>
      <c r="I182" s="605" t="s">
        <v>600</v>
      </c>
      <c r="J182" s="464"/>
      <c r="K182" s="465"/>
      <c r="L182" s="466"/>
      <c r="M182" s="467"/>
      <c r="N182" s="465"/>
      <c r="O182" s="466"/>
      <c r="P182" s="467"/>
      <c r="Q182" s="465"/>
      <c r="R182" s="466">
        <v>0.8</v>
      </c>
      <c r="S182" s="467"/>
      <c r="T182" s="465"/>
      <c r="U182" s="468">
        <v>1</v>
      </c>
      <c r="V182" s="219">
        <f>SUM(J182:L182)*H182</f>
        <v>0</v>
      </c>
      <c r="W182" s="220">
        <f>SUM(M182:O182)*H182</f>
        <v>0</v>
      </c>
      <c r="X182" s="220">
        <f>SUM(P182:R182)*H182</f>
        <v>0.48</v>
      </c>
      <c r="Y182" s="220">
        <f>SUM(S182:U182)*H182</f>
        <v>0.6</v>
      </c>
      <c r="Z182" s="221">
        <f t="shared" si="2"/>
        <v>0.6</v>
      </c>
      <c r="AA182" s="917"/>
      <c r="AB182" s="581" t="s">
        <v>562</v>
      </c>
      <c r="AC182" s="907"/>
      <c r="AD182" s="1475"/>
      <c r="AE182" s="1475"/>
    </row>
    <row r="183" spans="1:31" ht="24.95" customHeight="1" thickBot="1" x14ac:dyDescent="0.25">
      <c r="A183" s="838"/>
      <c r="B183" s="818"/>
      <c r="C183" s="1407"/>
      <c r="D183" s="817"/>
      <c r="E183" s="817"/>
      <c r="F183" s="818"/>
      <c r="G183" s="919"/>
      <c r="H183" s="1405"/>
      <c r="I183" s="255" t="s">
        <v>601</v>
      </c>
      <c r="J183" s="479"/>
      <c r="K183" s="480"/>
      <c r="L183" s="481"/>
      <c r="M183" s="482"/>
      <c r="N183" s="480"/>
      <c r="O183" s="481"/>
      <c r="P183" s="482"/>
      <c r="Q183" s="480"/>
      <c r="R183" s="481"/>
      <c r="S183" s="482"/>
      <c r="T183" s="480"/>
      <c r="U183" s="483"/>
      <c r="V183" s="259">
        <f>SUM(J183:L183)*H182</f>
        <v>0</v>
      </c>
      <c r="W183" s="260">
        <f>SUM(M183:O183)*H182</f>
        <v>0</v>
      </c>
      <c r="X183" s="260">
        <f>SUM(P183:R183)*H182</f>
        <v>0</v>
      </c>
      <c r="Y183" s="260">
        <f>SUM(S183:U183)*H182</f>
        <v>0</v>
      </c>
      <c r="Z183" s="261">
        <f t="shared" si="2"/>
        <v>0</v>
      </c>
      <c r="AA183" s="918"/>
      <c r="AB183" s="581" t="s">
        <v>562</v>
      </c>
      <c r="AC183" s="908"/>
      <c r="AD183" s="1476"/>
      <c r="AE183" s="1476"/>
    </row>
    <row r="184" spans="1:31" ht="24.95" customHeight="1" x14ac:dyDescent="0.2">
      <c r="A184" s="838"/>
      <c r="B184" s="818"/>
      <c r="C184" s="933" t="s">
        <v>14</v>
      </c>
      <c r="D184" s="926" t="s">
        <v>145</v>
      </c>
      <c r="E184" s="926" t="s">
        <v>146</v>
      </c>
      <c r="F184" s="926" t="s">
        <v>213</v>
      </c>
      <c r="G184" s="911" t="s">
        <v>691</v>
      </c>
      <c r="H184" s="1403">
        <v>0.1</v>
      </c>
      <c r="I184" s="226" t="s">
        <v>600</v>
      </c>
      <c r="J184" s="521"/>
      <c r="K184" s="460"/>
      <c r="L184" s="461">
        <v>0.4</v>
      </c>
      <c r="M184" s="462"/>
      <c r="N184" s="460"/>
      <c r="O184" s="461">
        <v>1</v>
      </c>
      <c r="P184" s="462"/>
      <c r="Q184" s="460"/>
      <c r="R184" s="461">
        <v>1</v>
      </c>
      <c r="S184" s="462"/>
      <c r="T184" s="460"/>
      <c r="U184" s="463">
        <v>1</v>
      </c>
      <c r="V184" s="216">
        <f>SUM(J184:L184)*H184</f>
        <v>4.0000000000000008E-2</v>
      </c>
      <c r="W184" s="217">
        <f>SUM(M184:O184)*H184</f>
        <v>0.1</v>
      </c>
      <c r="X184" s="217">
        <f>SUM(P184:R184)*H184</f>
        <v>0.1</v>
      </c>
      <c r="Y184" s="217">
        <f>SUM(S184:U184)*H184</f>
        <v>0.1</v>
      </c>
      <c r="Z184" s="218">
        <f t="shared" si="2"/>
        <v>0.1</v>
      </c>
      <c r="AA184" s="913" t="s">
        <v>144</v>
      </c>
      <c r="AB184" s="581" t="s">
        <v>562</v>
      </c>
      <c r="AC184" s="898">
        <v>26</v>
      </c>
      <c r="AD184" s="1465" t="s">
        <v>1022</v>
      </c>
      <c r="AE184" s="1465" t="s">
        <v>1022</v>
      </c>
    </row>
    <row r="185" spans="1:31" ht="24.95" customHeight="1" x14ac:dyDescent="0.2">
      <c r="A185" s="838"/>
      <c r="B185" s="818"/>
      <c r="C185" s="934"/>
      <c r="D185" s="824"/>
      <c r="E185" s="824"/>
      <c r="F185" s="824"/>
      <c r="G185" s="912"/>
      <c r="H185" s="1404"/>
      <c r="I185" s="251" t="s">
        <v>601</v>
      </c>
      <c r="J185" s="474"/>
      <c r="K185" s="475"/>
      <c r="L185" s="476">
        <v>0.4</v>
      </c>
      <c r="M185" s="477"/>
      <c r="N185" s="475"/>
      <c r="O185" s="476"/>
      <c r="P185" s="477"/>
      <c r="Q185" s="475"/>
      <c r="R185" s="476"/>
      <c r="S185" s="477"/>
      <c r="T185" s="475"/>
      <c r="U185" s="478"/>
      <c r="V185" s="252">
        <f>SUM(J185:L185)*H184</f>
        <v>4.0000000000000008E-2</v>
      </c>
      <c r="W185" s="253">
        <f>SUM(M185:O185)*H184</f>
        <v>0</v>
      </c>
      <c r="X185" s="253">
        <f>SUM(P185:R185)*H184</f>
        <v>0</v>
      </c>
      <c r="Y185" s="253">
        <f>SUM(S185:U185)*H184</f>
        <v>0</v>
      </c>
      <c r="Z185" s="254">
        <f t="shared" si="2"/>
        <v>4.0000000000000008E-2</v>
      </c>
      <c r="AA185" s="913"/>
      <c r="AB185" s="581" t="s">
        <v>562</v>
      </c>
      <c r="AC185" s="898"/>
      <c r="AD185" s="1465"/>
      <c r="AE185" s="1465"/>
    </row>
    <row r="186" spans="1:31" ht="24.95" customHeight="1" x14ac:dyDescent="0.2">
      <c r="A186" s="838"/>
      <c r="B186" s="818"/>
      <c r="C186" s="934"/>
      <c r="D186" s="824"/>
      <c r="E186" s="824"/>
      <c r="F186" s="824"/>
      <c r="G186" s="820" t="s">
        <v>684</v>
      </c>
      <c r="H186" s="1404">
        <v>0.1</v>
      </c>
      <c r="I186" s="605" t="s">
        <v>600</v>
      </c>
      <c r="J186" s="464"/>
      <c r="K186" s="465"/>
      <c r="L186" s="466"/>
      <c r="M186" s="467"/>
      <c r="N186" s="465"/>
      <c r="O186" s="466">
        <v>0.5</v>
      </c>
      <c r="P186" s="467"/>
      <c r="Q186" s="465"/>
      <c r="R186" s="466">
        <v>1</v>
      </c>
      <c r="S186" s="467"/>
      <c r="T186" s="465"/>
      <c r="U186" s="468">
        <v>1</v>
      </c>
      <c r="V186" s="219">
        <f>SUM(J186:L186)*H186</f>
        <v>0</v>
      </c>
      <c r="W186" s="220">
        <f>SUM(M186:O186)*H186</f>
        <v>0.05</v>
      </c>
      <c r="X186" s="220">
        <f>SUM(P186:R186)*H186</f>
        <v>0.1</v>
      </c>
      <c r="Y186" s="220">
        <f>SUM(S186:U186)*H186</f>
        <v>0.1</v>
      </c>
      <c r="Z186" s="221">
        <f t="shared" si="2"/>
        <v>0.1</v>
      </c>
      <c r="AA186" s="913"/>
      <c r="AB186" s="581" t="s">
        <v>562</v>
      </c>
      <c r="AC186" s="898"/>
      <c r="AD186" s="1465"/>
      <c r="AE186" s="1465"/>
    </row>
    <row r="187" spans="1:31" ht="24.95" customHeight="1" x14ac:dyDescent="0.2">
      <c r="A187" s="838"/>
      <c r="B187" s="818"/>
      <c r="C187" s="934"/>
      <c r="D187" s="824"/>
      <c r="E187" s="824"/>
      <c r="F187" s="824"/>
      <c r="G187" s="820"/>
      <c r="H187" s="1404"/>
      <c r="I187" s="251" t="s">
        <v>601</v>
      </c>
      <c r="J187" s="474"/>
      <c r="K187" s="475"/>
      <c r="L187" s="476"/>
      <c r="M187" s="477"/>
      <c r="N187" s="475"/>
      <c r="O187" s="476"/>
      <c r="P187" s="477"/>
      <c r="Q187" s="475"/>
      <c r="R187" s="476"/>
      <c r="S187" s="477"/>
      <c r="T187" s="475"/>
      <c r="U187" s="478"/>
      <c r="V187" s="252">
        <f>SUM(J187:L187)*H186</f>
        <v>0</v>
      </c>
      <c r="W187" s="253">
        <f>SUM(M187:O187)*H186</f>
        <v>0</v>
      </c>
      <c r="X187" s="253">
        <f>SUM(P187:R187)*H186</f>
        <v>0</v>
      </c>
      <c r="Y187" s="253">
        <f>SUM(S187:U187)*H186</f>
        <v>0</v>
      </c>
      <c r="Z187" s="254">
        <f t="shared" si="2"/>
        <v>0</v>
      </c>
      <c r="AA187" s="913"/>
      <c r="AB187" s="581" t="s">
        <v>562</v>
      </c>
      <c r="AC187" s="898"/>
      <c r="AD187" s="1465"/>
      <c r="AE187" s="1465"/>
    </row>
    <row r="188" spans="1:31" ht="24.95" customHeight="1" x14ac:dyDescent="0.2">
      <c r="A188" s="838"/>
      <c r="B188" s="818"/>
      <c r="C188" s="934"/>
      <c r="D188" s="824"/>
      <c r="E188" s="824"/>
      <c r="F188" s="824"/>
      <c r="G188" s="820" t="s">
        <v>685</v>
      </c>
      <c r="H188" s="1404">
        <v>0.3</v>
      </c>
      <c r="I188" s="605" t="s">
        <v>600</v>
      </c>
      <c r="J188" s="464"/>
      <c r="K188" s="465"/>
      <c r="L188" s="466"/>
      <c r="M188" s="467"/>
      <c r="N188" s="465"/>
      <c r="O188" s="466"/>
      <c r="P188" s="467"/>
      <c r="Q188" s="465"/>
      <c r="R188" s="466">
        <v>0.3</v>
      </c>
      <c r="S188" s="467"/>
      <c r="T188" s="465"/>
      <c r="U188" s="468">
        <v>1</v>
      </c>
      <c r="V188" s="219">
        <f>SUM(J188:L188)*H188</f>
        <v>0</v>
      </c>
      <c r="W188" s="220">
        <f>SUM(M188:O188)*H188</f>
        <v>0</v>
      </c>
      <c r="X188" s="220">
        <f>SUM(P188:R188)*H188</f>
        <v>0.09</v>
      </c>
      <c r="Y188" s="220">
        <f>SUM(S188:U188)*H188</f>
        <v>0.3</v>
      </c>
      <c r="Z188" s="221">
        <f t="shared" si="2"/>
        <v>0.3</v>
      </c>
      <c r="AA188" s="913"/>
      <c r="AB188" s="581" t="s">
        <v>562</v>
      </c>
      <c r="AC188" s="898"/>
      <c r="AD188" s="1465"/>
      <c r="AE188" s="1465"/>
    </row>
    <row r="189" spans="1:31" ht="24.95" customHeight="1" x14ac:dyDescent="0.2">
      <c r="A189" s="838"/>
      <c r="B189" s="818"/>
      <c r="C189" s="934"/>
      <c r="D189" s="824"/>
      <c r="E189" s="824"/>
      <c r="F189" s="824"/>
      <c r="G189" s="820"/>
      <c r="H189" s="1404"/>
      <c r="I189" s="251" t="s">
        <v>601</v>
      </c>
      <c r="J189" s="474"/>
      <c r="K189" s="475"/>
      <c r="L189" s="476"/>
      <c r="M189" s="477"/>
      <c r="N189" s="475"/>
      <c r="O189" s="476"/>
      <c r="P189" s="477"/>
      <c r="Q189" s="475"/>
      <c r="R189" s="476"/>
      <c r="S189" s="477"/>
      <c r="T189" s="475"/>
      <c r="U189" s="478"/>
      <c r="V189" s="252">
        <f>SUM(J189:L189)*H188</f>
        <v>0</v>
      </c>
      <c r="W189" s="253">
        <f>SUM(M189:O189)*H188</f>
        <v>0</v>
      </c>
      <c r="X189" s="253">
        <f>SUM(P189:R189)*H188</f>
        <v>0</v>
      </c>
      <c r="Y189" s="253">
        <f>SUM(S189:U189)*H188</f>
        <v>0</v>
      </c>
      <c r="Z189" s="254">
        <f t="shared" si="2"/>
        <v>0</v>
      </c>
      <c r="AA189" s="913"/>
      <c r="AB189" s="581" t="s">
        <v>562</v>
      </c>
      <c r="AC189" s="898"/>
      <c r="AD189" s="1465"/>
      <c r="AE189" s="1465"/>
    </row>
    <row r="190" spans="1:31" ht="24.95" customHeight="1" x14ac:dyDescent="0.2">
      <c r="A190" s="838"/>
      <c r="B190" s="818"/>
      <c r="C190" s="934"/>
      <c r="D190" s="824"/>
      <c r="E190" s="824"/>
      <c r="F190" s="824"/>
      <c r="G190" s="820" t="s">
        <v>692</v>
      </c>
      <c r="H190" s="1404">
        <v>0.15</v>
      </c>
      <c r="I190" s="605" t="s">
        <v>600</v>
      </c>
      <c r="J190" s="464"/>
      <c r="K190" s="465"/>
      <c r="L190" s="466">
        <v>0.4</v>
      </c>
      <c r="M190" s="467"/>
      <c r="N190" s="465"/>
      <c r="O190" s="466">
        <v>1</v>
      </c>
      <c r="P190" s="467"/>
      <c r="Q190" s="465"/>
      <c r="R190" s="466">
        <v>1</v>
      </c>
      <c r="S190" s="467"/>
      <c r="T190" s="465"/>
      <c r="U190" s="468">
        <v>1</v>
      </c>
      <c r="V190" s="219">
        <f>SUM(J190:L190)*H190</f>
        <v>0.06</v>
      </c>
      <c r="W190" s="220">
        <f>SUM(M190:O190)*H190</f>
        <v>0.15</v>
      </c>
      <c r="X190" s="220">
        <f>SUM(P190:R190)*H190</f>
        <v>0.15</v>
      </c>
      <c r="Y190" s="220">
        <f>SUM(S190:U190)*H190</f>
        <v>0.15</v>
      </c>
      <c r="Z190" s="221">
        <f t="shared" si="2"/>
        <v>0.15</v>
      </c>
      <c r="AA190" s="913"/>
      <c r="AB190" s="581" t="s">
        <v>562</v>
      </c>
      <c r="AC190" s="898"/>
      <c r="AD190" s="1465"/>
      <c r="AE190" s="1465"/>
    </row>
    <row r="191" spans="1:31" ht="24.95" customHeight="1" x14ac:dyDescent="0.2">
      <c r="A191" s="838"/>
      <c r="B191" s="818"/>
      <c r="C191" s="934"/>
      <c r="D191" s="824"/>
      <c r="E191" s="824"/>
      <c r="F191" s="824"/>
      <c r="G191" s="820"/>
      <c r="H191" s="1404"/>
      <c r="I191" s="251" t="s">
        <v>601</v>
      </c>
      <c r="J191" s="474"/>
      <c r="K191" s="475"/>
      <c r="L191" s="476">
        <v>0.4</v>
      </c>
      <c r="M191" s="477"/>
      <c r="N191" s="475"/>
      <c r="O191" s="476"/>
      <c r="P191" s="477"/>
      <c r="Q191" s="475"/>
      <c r="R191" s="476"/>
      <c r="S191" s="477"/>
      <c r="T191" s="475"/>
      <c r="U191" s="478"/>
      <c r="V191" s="252">
        <f>SUM(J191:L191)*H190</f>
        <v>0.06</v>
      </c>
      <c r="W191" s="253">
        <f>SUM(M191:O191)*H190</f>
        <v>0</v>
      </c>
      <c r="X191" s="253">
        <f>SUM(P191:R191)*H190</f>
        <v>0</v>
      </c>
      <c r="Y191" s="253">
        <f>SUM(S191:U191)*H190</f>
        <v>0</v>
      </c>
      <c r="Z191" s="254">
        <f t="shared" si="2"/>
        <v>0.06</v>
      </c>
      <c r="AA191" s="913"/>
      <c r="AB191" s="581" t="s">
        <v>562</v>
      </c>
      <c r="AC191" s="898"/>
      <c r="AD191" s="1465"/>
      <c r="AE191" s="1465"/>
    </row>
    <row r="192" spans="1:31" ht="24.95" customHeight="1" x14ac:dyDescent="0.2">
      <c r="A192" s="838"/>
      <c r="B192" s="818"/>
      <c r="C192" s="934"/>
      <c r="D192" s="824"/>
      <c r="E192" s="824"/>
      <c r="F192" s="824"/>
      <c r="G192" s="820" t="s">
        <v>686</v>
      </c>
      <c r="H192" s="1404">
        <v>0.15</v>
      </c>
      <c r="I192" s="605" t="s">
        <v>600</v>
      </c>
      <c r="J192" s="464"/>
      <c r="K192" s="465"/>
      <c r="L192" s="466"/>
      <c r="M192" s="467"/>
      <c r="N192" s="465"/>
      <c r="O192" s="466">
        <v>0.5</v>
      </c>
      <c r="P192" s="467"/>
      <c r="Q192" s="465"/>
      <c r="R192" s="466">
        <v>1</v>
      </c>
      <c r="S192" s="467"/>
      <c r="T192" s="465"/>
      <c r="U192" s="468">
        <v>1</v>
      </c>
      <c r="V192" s="219">
        <f>SUM(J192:L192)*H192</f>
        <v>0</v>
      </c>
      <c r="W192" s="220">
        <f>SUM(M192:O192)*H192</f>
        <v>7.4999999999999997E-2</v>
      </c>
      <c r="X192" s="220">
        <f>SUM(P192:R192)*H192</f>
        <v>0.15</v>
      </c>
      <c r="Y192" s="220">
        <f>SUM(S192:U192)*H192</f>
        <v>0.15</v>
      </c>
      <c r="Z192" s="221">
        <f t="shared" si="2"/>
        <v>0.15</v>
      </c>
      <c r="AA192" s="913"/>
      <c r="AB192" s="581" t="s">
        <v>562</v>
      </c>
      <c r="AC192" s="898"/>
      <c r="AD192" s="1465"/>
      <c r="AE192" s="1465"/>
    </row>
    <row r="193" spans="1:31" ht="24.95" customHeight="1" x14ac:dyDescent="0.2">
      <c r="A193" s="838"/>
      <c r="B193" s="818"/>
      <c r="C193" s="934"/>
      <c r="D193" s="824"/>
      <c r="E193" s="824"/>
      <c r="F193" s="824"/>
      <c r="G193" s="820"/>
      <c r="H193" s="1404"/>
      <c r="I193" s="251" t="s">
        <v>601</v>
      </c>
      <c r="J193" s="474"/>
      <c r="K193" s="475"/>
      <c r="L193" s="476"/>
      <c r="M193" s="477"/>
      <c r="N193" s="475"/>
      <c r="O193" s="476"/>
      <c r="P193" s="477"/>
      <c r="Q193" s="475"/>
      <c r="R193" s="476"/>
      <c r="S193" s="477"/>
      <c r="T193" s="475"/>
      <c r="U193" s="478"/>
      <c r="V193" s="252">
        <f>SUM(J193:L193)*H192</f>
        <v>0</v>
      </c>
      <c r="W193" s="253">
        <f>SUM(M193:O193)*H192</f>
        <v>0</v>
      </c>
      <c r="X193" s="253">
        <f>SUM(P193:R193)*H192</f>
        <v>0</v>
      </c>
      <c r="Y193" s="253">
        <f>SUM(S193:U193)*H192</f>
        <v>0</v>
      </c>
      <c r="Z193" s="254">
        <f t="shared" si="2"/>
        <v>0</v>
      </c>
      <c r="AA193" s="913"/>
      <c r="AB193" s="581" t="s">
        <v>562</v>
      </c>
      <c r="AC193" s="898"/>
      <c r="AD193" s="1465"/>
      <c r="AE193" s="1465"/>
    </row>
    <row r="194" spans="1:31" ht="24.95" customHeight="1" x14ac:dyDescent="0.2">
      <c r="A194" s="838"/>
      <c r="B194" s="818"/>
      <c r="C194" s="934"/>
      <c r="D194" s="824"/>
      <c r="E194" s="824"/>
      <c r="F194" s="824"/>
      <c r="G194" s="820" t="s">
        <v>687</v>
      </c>
      <c r="H194" s="1404">
        <v>0.2</v>
      </c>
      <c r="I194" s="605" t="s">
        <v>600</v>
      </c>
      <c r="J194" s="464"/>
      <c r="K194" s="465"/>
      <c r="L194" s="466">
        <v>0.1</v>
      </c>
      <c r="M194" s="467"/>
      <c r="N194" s="465"/>
      <c r="O194" s="466">
        <v>0.3</v>
      </c>
      <c r="P194" s="467"/>
      <c r="Q194" s="465"/>
      <c r="R194" s="466">
        <v>0.6</v>
      </c>
      <c r="S194" s="467"/>
      <c r="T194" s="465"/>
      <c r="U194" s="468">
        <v>1</v>
      </c>
      <c r="V194" s="219">
        <f>SUM(J194:L194)*H194</f>
        <v>2.0000000000000004E-2</v>
      </c>
      <c r="W194" s="220">
        <f>SUM(M194:O194)*H194</f>
        <v>0.06</v>
      </c>
      <c r="X194" s="220">
        <f>SUM(P194:R194)*H194</f>
        <v>0.12</v>
      </c>
      <c r="Y194" s="220">
        <f>SUM(S194:U194)*H194</f>
        <v>0.2</v>
      </c>
      <c r="Z194" s="221">
        <f t="shared" si="2"/>
        <v>0.2</v>
      </c>
      <c r="AA194" s="913"/>
      <c r="AB194" s="581" t="s">
        <v>562</v>
      </c>
      <c r="AC194" s="898"/>
      <c r="AD194" s="1465"/>
      <c r="AE194" s="1465"/>
    </row>
    <row r="195" spans="1:31" ht="24.95" customHeight="1" thickBot="1" x14ac:dyDescent="0.25">
      <c r="A195" s="838"/>
      <c r="B195" s="818"/>
      <c r="C195" s="934"/>
      <c r="D195" s="824"/>
      <c r="E195" s="824"/>
      <c r="F195" s="824"/>
      <c r="G195" s="822"/>
      <c r="H195" s="1405"/>
      <c r="I195" s="255" t="s">
        <v>601</v>
      </c>
      <c r="J195" s="479"/>
      <c r="K195" s="480"/>
      <c r="L195" s="481">
        <v>0.1</v>
      </c>
      <c r="M195" s="482"/>
      <c r="N195" s="480"/>
      <c r="O195" s="481"/>
      <c r="P195" s="482"/>
      <c r="Q195" s="480"/>
      <c r="R195" s="481"/>
      <c r="S195" s="482"/>
      <c r="T195" s="480"/>
      <c r="U195" s="483"/>
      <c r="V195" s="259">
        <f>SUM(J195:L195)*H194</f>
        <v>2.0000000000000004E-2</v>
      </c>
      <c r="W195" s="260">
        <f>SUM(M195:O195)*H194</f>
        <v>0</v>
      </c>
      <c r="X195" s="260">
        <f>SUM(P195:R195)*H194</f>
        <v>0</v>
      </c>
      <c r="Y195" s="260">
        <f>SUM(S195:U195)*H194</f>
        <v>0</v>
      </c>
      <c r="Z195" s="261">
        <f t="shared" si="2"/>
        <v>2.0000000000000004E-2</v>
      </c>
      <c r="AA195" s="914"/>
      <c r="AB195" s="581" t="s">
        <v>562</v>
      </c>
      <c r="AC195" s="898"/>
      <c r="AD195" s="1466"/>
      <c r="AE195" s="1466"/>
    </row>
    <row r="196" spans="1:31" ht="24.95" customHeight="1" x14ac:dyDescent="0.2">
      <c r="A196" s="838"/>
      <c r="B196" s="818"/>
      <c r="C196" s="1406" t="s">
        <v>15</v>
      </c>
      <c r="D196" s="901" t="s">
        <v>214</v>
      </c>
      <c r="E196" s="901" t="s">
        <v>147</v>
      </c>
      <c r="F196" s="915" t="s">
        <v>215</v>
      </c>
      <c r="G196" s="922" t="s">
        <v>694</v>
      </c>
      <c r="H196" s="1408">
        <v>0.1</v>
      </c>
      <c r="I196" s="604" t="s">
        <v>600</v>
      </c>
      <c r="J196" s="522"/>
      <c r="K196" s="455"/>
      <c r="L196" s="456"/>
      <c r="M196" s="457"/>
      <c r="N196" s="455"/>
      <c r="O196" s="456"/>
      <c r="P196" s="457"/>
      <c r="Q196" s="455"/>
      <c r="R196" s="456"/>
      <c r="S196" s="457"/>
      <c r="T196" s="455"/>
      <c r="U196" s="458">
        <v>1</v>
      </c>
      <c r="V196" s="222">
        <f>SUM(J196:L196)*H196</f>
        <v>0</v>
      </c>
      <c r="W196" s="223">
        <f>SUM(M196:O196)*H196</f>
        <v>0</v>
      </c>
      <c r="X196" s="223">
        <f>SUM(P196:R196)*H196</f>
        <v>0</v>
      </c>
      <c r="Y196" s="223">
        <f>SUM(S196:U196)*H196</f>
        <v>0.1</v>
      </c>
      <c r="Z196" s="224">
        <f t="shared" si="2"/>
        <v>0.1</v>
      </c>
      <c r="AA196" s="913" t="s">
        <v>50</v>
      </c>
      <c r="AB196" s="581" t="s">
        <v>562</v>
      </c>
      <c r="AC196" s="897">
        <v>27</v>
      </c>
      <c r="AD196" s="1465"/>
      <c r="AE196" s="1465"/>
    </row>
    <row r="197" spans="1:31" ht="24.95" customHeight="1" x14ac:dyDescent="0.2">
      <c r="A197" s="838"/>
      <c r="B197" s="818"/>
      <c r="C197" s="1407"/>
      <c r="D197" s="817"/>
      <c r="E197" s="817"/>
      <c r="F197" s="818"/>
      <c r="G197" s="820"/>
      <c r="H197" s="1404"/>
      <c r="I197" s="251" t="s">
        <v>601</v>
      </c>
      <c r="J197" s="474"/>
      <c r="K197" s="475"/>
      <c r="L197" s="476"/>
      <c r="M197" s="477"/>
      <c r="N197" s="475"/>
      <c r="O197" s="476"/>
      <c r="P197" s="477"/>
      <c r="Q197" s="475"/>
      <c r="R197" s="476"/>
      <c r="S197" s="477"/>
      <c r="T197" s="475"/>
      <c r="U197" s="478"/>
      <c r="V197" s="252">
        <f>SUM(J197:L197)*H196</f>
        <v>0</v>
      </c>
      <c r="W197" s="253">
        <f>SUM(M197:O197)*H196</f>
        <v>0</v>
      </c>
      <c r="X197" s="253">
        <f>SUM(P197:R197)*H196</f>
        <v>0</v>
      </c>
      <c r="Y197" s="253">
        <f>SUM(S197:U197)*H196</f>
        <v>0</v>
      </c>
      <c r="Z197" s="254">
        <f t="shared" ref="Z197:Z260" si="3">MAX(V197:Y197)</f>
        <v>0</v>
      </c>
      <c r="AA197" s="913"/>
      <c r="AB197" s="581" t="s">
        <v>562</v>
      </c>
      <c r="AC197" s="898"/>
      <c r="AD197" s="1465"/>
      <c r="AE197" s="1465"/>
    </row>
    <row r="198" spans="1:31" ht="24.95" customHeight="1" x14ac:dyDescent="0.2">
      <c r="A198" s="838"/>
      <c r="B198" s="818"/>
      <c r="C198" s="1407"/>
      <c r="D198" s="817"/>
      <c r="E198" s="817"/>
      <c r="F198" s="818"/>
      <c r="G198" s="820" t="s">
        <v>695</v>
      </c>
      <c r="H198" s="1404">
        <v>0.2</v>
      </c>
      <c r="I198" s="605" t="s">
        <v>600</v>
      </c>
      <c r="J198" s="464"/>
      <c r="K198" s="465"/>
      <c r="L198" s="466"/>
      <c r="M198" s="467"/>
      <c r="N198" s="465"/>
      <c r="O198" s="466"/>
      <c r="P198" s="467"/>
      <c r="Q198" s="465"/>
      <c r="R198" s="466"/>
      <c r="S198" s="467"/>
      <c r="T198" s="465"/>
      <c r="U198" s="468">
        <v>1</v>
      </c>
      <c r="V198" s="219">
        <f>SUM(J198:L198)*H198</f>
        <v>0</v>
      </c>
      <c r="W198" s="220">
        <f>SUM(M198:O198)*H198</f>
        <v>0</v>
      </c>
      <c r="X198" s="220">
        <f>SUM(P198:R198)*H198</f>
        <v>0</v>
      </c>
      <c r="Y198" s="220">
        <f>SUM(S198:U198)*H198</f>
        <v>0.2</v>
      </c>
      <c r="Z198" s="221">
        <f t="shared" si="3"/>
        <v>0.2</v>
      </c>
      <c r="AA198" s="913"/>
      <c r="AB198" s="581" t="s">
        <v>562</v>
      </c>
      <c r="AC198" s="898"/>
      <c r="AD198" s="1465"/>
      <c r="AE198" s="1465"/>
    </row>
    <row r="199" spans="1:31" ht="24.95" customHeight="1" x14ac:dyDescent="0.2">
      <c r="A199" s="838"/>
      <c r="B199" s="818"/>
      <c r="C199" s="1407"/>
      <c r="D199" s="817"/>
      <c r="E199" s="817"/>
      <c r="F199" s="818"/>
      <c r="G199" s="820"/>
      <c r="H199" s="1404"/>
      <c r="I199" s="251" t="s">
        <v>601</v>
      </c>
      <c r="J199" s="474"/>
      <c r="K199" s="475"/>
      <c r="L199" s="476"/>
      <c r="M199" s="477"/>
      <c r="N199" s="475"/>
      <c r="O199" s="476"/>
      <c r="P199" s="477"/>
      <c r="Q199" s="475"/>
      <c r="R199" s="476"/>
      <c r="S199" s="477"/>
      <c r="T199" s="475"/>
      <c r="U199" s="478"/>
      <c r="V199" s="252">
        <f>SUM(J199:L199)*H198</f>
        <v>0</v>
      </c>
      <c r="W199" s="253">
        <f>SUM(M199:O199)*H198</f>
        <v>0</v>
      </c>
      <c r="X199" s="253">
        <f>SUM(P199:R199)*H198</f>
        <v>0</v>
      </c>
      <c r="Y199" s="253">
        <f>SUM(S199:U199)*H198</f>
        <v>0</v>
      </c>
      <c r="Z199" s="254">
        <f t="shared" si="3"/>
        <v>0</v>
      </c>
      <c r="AA199" s="913"/>
      <c r="AB199" s="581" t="s">
        <v>562</v>
      </c>
      <c r="AC199" s="898"/>
      <c r="AD199" s="1465"/>
      <c r="AE199" s="1465"/>
    </row>
    <row r="200" spans="1:31" ht="24.95" customHeight="1" x14ac:dyDescent="0.2">
      <c r="A200" s="838"/>
      <c r="B200" s="818"/>
      <c r="C200" s="1407"/>
      <c r="D200" s="817"/>
      <c r="E200" s="817"/>
      <c r="F200" s="818"/>
      <c r="G200" s="820" t="s">
        <v>696</v>
      </c>
      <c r="H200" s="1404">
        <v>0.3</v>
      </c>
      <c r="I200" s="605" t="s">
        <v>600</v>
      </c>
      <c r="J200" s="464"/>
      <c r="K200" s="465"/>
      <c r="L200" s="466"/>
      <c r="M200" s="467"/>
      <c r="N200" s="465"/>
      <c r="O200" s="466"/>
      <c r="P200" s="467"/>
      <c r="Q200" s="465"/>
      <c r="R200" s="466"/>
      <c r="S200" s="467"/>
      <c r="T200" s="465"/>
      <c r="U200" s="468">
        <v>1</v>
      </c>
      <c r="V200" s="219">
        <f>SUM(J200:L200)*H200</f>
        <v>0</v>
      </c>
      <c r="W200" s="220">
        <f>SUM(M200:O200)*H200</f>
        <v>0</v>
      </c>
      <c r="X200" s="220">
        <f>SUM(P200:R200)*H200</f>
        <v>0</v>
      </c>
      <c r="Y200" s="220">
        <f>SUM(S200:U200)*H200</f>
        <v>0.3</v>
      </c>
      <c r="Z200" s="221">
        <f t="shared" si="3"/>
        <v>0.3</v>
      </c>
      <c r="AA200" s="913"/>
      <c r="AB200" s="581" t="s">
        <v>562</v>
      </c>
      <c r="AC200" s="898"/>
      <c r="AD200" s="1465"/>
      <c r="AE200" s="1465"/>
    </row>
    <row r="201" spans="1:31" ht="24.95" customHeight="1" x14ac:dyDescent="0.2">
      <c r="A201" s="838"/>
      <c r="B201" s="818"/>
      <c r="C201" s="1407"/>
      <c r="D201" s="817"/>
      <c r="E201" s="817"/>
      <c r="F201" s="818"/>
      <c r="G201" s="820"/>
      <c r="H201" s="1404"/>
      <c r="I201" s="251" t="s">
        <v>601</v>
      </c>
      <c r="J201" s="474"/>
      <c r="K201" s="475"/>
      <c r="L201" s="476"/>
      <c r="M201" s="477"/>
      <c r="N201" s="475"/>
      <c r="O201" s="476"/>
      <c r="P201" s="477"/>
      <c r="Q201" s="475"/>
      <c r="R201" s="476"/>
      <c r="S201" s="477"/>
      <c r="T201" s="475"/>
      <c r="U201" s="478"/>
      <c r="V201" s="252">
        <f>SUM(J201:L201)*H200</f>
        <v>0</v>
      </c>
      <c r="W201" s="253">
        <f>SUM(M201:O201)*H200</f>
        <v>0</v>
      </c>
      <c r="X201" s="253">
        <f>SUM(P201:R201)*H200</f>
        <v>0</v>
      </c>
      <c r="Y201" s="253">
        <f>SUM(S201:U201)*H200</f>
        <v>0</v>
      </c>
      <c r="Z201" s="254">
        <f t="shared" si="3"/>
        <v>0</v>
      </c>
      <c r="AA201" s="913"/>
      <c r="AB201" s="581" t="s">
        <v>562</v>
      </c>
      <c r="AC201" s="898"/>
      <c r="AD201" s="1465"/>
      <c r="AE201" s="1465"/>
    </row>
    <row r="202" spans="1:31" ht="24.95" customHeight="1" x14ac:dyDescent="0.2">
      <c r="A202" s="838"/>
      <c r="B202" s="818"/>
      <c r="C202" s="1407"/>
      <c r="D202" s="817"/>
      <c r="E202" s="817"/>
      <c r="F202" s="818"/>
      <c r="G202" s="820" t="s">
        <v>697</v>
      </c>
      <c r="H202" s="1404">
        <v>0.2</v>
      </c>
      <c r="I202" s="605" t="s">
        <v>600</v>
      </c>
      <c r="J202" s="464"/>
      <c r="K202" s="465"/>
      <c r="L202" s="466"/>
      <c r="M202" s="467"/>
      <c r="N202" s="465"/>
      <c r="O202" s="466"/>
      <c r="P202" s="467"/>
      <c r="Q202" s="465"/>
      <c r="R202" s="466"/>
      <c r="S202" s="467"/>
      <c r="T202" s="465"/>
      <c r="U202" s="468">
        <v>1</v>
      </c>
      <c r="V202" s="219">
        <f>SUM(J202:L202)*H202</f>
        <v>0</v>
      </c>
      <c r="W202" s="220">
        <f>SUM(M202:O202)*H202</f>
        <v>0</v>
      </c>
      <c r="X202" s="220">
        <f>SUM(P202:R202)*H202</f>
        <v>0</v>
      </c>
      <c r="Y202" s="220">
        <f>SUM(S202:U202)*H202</f>
        <v>0.2</v>
      </c>
      <c r="Z202" s="221">
        <f t="shared" si="3"/>
        <v>0.2</v>
      </c>
      <c r="AA202" s="913"/>
      <c r="AB202" s="581" t="s">
        <v>562</v>
      </c>
      <c r="AC202" s="898"/>
      <c r="AD202" s="1465"/>
      <c r="AE202" s="1465"/>
    </row>
    <row r="203" spans="1:31" ht="24.95" customHeight="1" x14ac:dyDescent="0.2">
      <c r="A203" s="838"/>
      <c r="B203" s="818"/>
      <c r="C203" s="1407"/>
      <c r="D203" s="817"/>
      <c r="E203" s="817"/>
      <c r="F203" s="818"/>
      <c r="G203" s="820"/>
      <c r="H203" s="1404"/>
      <c r="I203" s="251" t="s">
        <v>601</v>
      </c>
      <c r="J203" s="474"/>
      <c r="K203" s="475"/>
      <c r="L203" s="476"/>
      <c r="M203" s="477"/>
      <c r="N203" s="475"/>
      <c r="O203" s="476"/>
      <c r="P203" s="477"/>
      <c r="Q203" s="475"/>
      <c r="R203" s="476"/>
      <c r="S203" s="477"/>
      <c r="T203" s="475"/>
      <c r="U203" s="478"/>
      <c r="V203" s="252">
        <f>SUM(J203:L203)*H202</f>
        <v>0</v>
      </c>
      <c r="W203" s="253">
        <f>SUM(M203:O203)*H202</f>
        <v>0</v>
      </c>
      <c r="X203" s="253">
        <f>SUM(P203:R203)*H202</f>
        <v>0</v>
      </c>
      <c r="Y203" s="253">
        <f>SUM(S203:U203)*H202</f>
        <v>0</v>
      </c>
      <c r="Z203" s="254">
        <f t="shared" si="3"/>
        <v>0</v>
      </c>
      <c r="AA203" s="913"/>
      <c r="AB203" s="581" t="s">
        <v>562</v>
      </c>
      <c r="AC203" s="898"/>
      <c r="AD203" s="1465"/>
      <c r="AE203" s="1465"/>
    </row>
    <row r="204" spans="1:31" ht="24.95" customHeight="1" x14ac:dyDescent="0.2">
      <c r="A204" s="838"/>
      <c r="B204" s="818"/>
      <c r="C204" s="1407"/>
      <c r="D204" s="817"/>
      <c r="E204" s="817"/>
      <c r="F204" s="818"/>
      <c r="G204" s="820" t="s">
        <v>683</v>
      </c>
      <c r="H204" s="1404">
        <v>0.2</v>
      </c>
      <c r="I204" s="605" t="s">
        <v>600</v>
      </c>
      <c r="J204" s="464"/>
      <c r="K204" s="465"/>
      <c r="L204" s="466"/>
      <c r="M204" s="467"/>
      <c r="N204" s="465"/>
      <c r="O204" s="466"/>
      <c r="P204" s="467"/>
      <c r="Q204" s="465"/>
      <c r="R204" s="466"/>
      <c r="S204" s="467"/>
      <c r="T204" s="465"/>
      <c r="U204" s="468">
        <v>1</v>
      </c>
      <c r="V204" s="219">
        <f>SUM(J204:L204)*H204</f>
        <v>0</v>
      </c>
      <c r="W204" s="220">
        <f>SUM(M204:O204)*H204</f>
        <v>0</v>
      </c>
      <c r="X204" s="220">
        <f>SUM(P204:R204)*H204</f>
        <v>0</v>
      </c>
      <c r="Y204" s="220">
        <f>SUM(S204:U204)*H204</f>
        <v>0.2</v>
      </c>
      <c r="Z204" s="221">
        <f t="shared" si="3"/>
        <v>0.2</v>
      </c>
      <c r="AA204" s="913"/>
      <c r="AB204" s="581" t="s">
        <v>562</v>
      </c>
      <c r="AC204" s="898"/>
      <c r="AD204" s="1465"/>
      <c r="AE204" s="1465"/>
    </row>
    <row r="205" spans="1:31" ht="24.95" customHeight="1" thickBot="1" x14ac:dyDescent="0.25">
      <c r="A205" s="838"/>
      <c r="B205" s="818"/>
      <c r="C205" s="1407"/>
      <c r="D205" s="921"/>
      <c r="E205" s="921"/>
      <c r="F205" s="819"/>
      <c r="G205" s="822"/>
      <c r="H205" s="1405"/>
      <c r="I205" s="255" t="s">
        <v>601</v>
      </c>
      <c r="J205" s="479"/>
      <c r="K205" s="480"/>
      <c r="L205" s="481"/>
      <c r="M205" s="482"/>
      <c r="N205" s="480"/>
      <c r="O205" s="481"/>
      <c r="P205" s="482"/>
      <c r="Q205" s="480"/>
      <c r="R205" s="481"/>
      <c r="S205" s="482"/>
      <c r="T205" s="480"/>
      <c r="U205" s="483"/>
      <c r="V205" s="259">
        <f>SUM(J205:L205)*H204</f>
        <v>0</v>
      </c>
      <c r="W205" s="260">
        <f>SUM(M205:O205)*H204</f>
        <v>0</v>
      </c>
      <c r="X205" s="260">
        <f>SUM(P205:R205)*H204</f>
        <v>0</v>
      </c>
      <c r="Y205" s="260">
        <f>SUM(S205:U205)*H204</f>
        <v>0</v>
      </c>
      <c r="Z205" s="261">
        <f t="shared" si="3"/>
        <v>0</v>
      </c>
      <c r="AA205" s="913"/>
      <c r="AB205" s="581" t="s">
        <v>562</v>
      </c>
      <c r="AC205" s="898"/>
      <c r="AD205" s="1465"/>
      <c r="AE205" s="1465"/>
    </row>
    <row r="206" spans="1:31" ht="24.95" customHeight="1" x14ac:dyDescent="0.2">
      <c r="A206" s="838"/>
      <c r="B206" s="818"/>
      <c r="C206" s="1406" t="s">
        <v>16</v>
      </c>
      <c r="D206" s="817" t="s">
        <v>400</v>
      </c>
      <c r="E206" s="817" t="s">
        <v>94</v>
      </c>
      <c r="F206" s="818" t="s">
        <v>216</v>
      </c>
      <c r="G206" s="825" t="s">
        <v>702</v>
      </c>
      <c r="H206" s="1403">
        <v>0.2</v>
      </c>
      <c r="I206" s="226" t="s">
        <v>600</v>
      </c>
      <c r="J206" s="521"/>
      <c r="K206" s="460"/>
      <c r="L206" s="461"/>
      <c r="M206" s="462"/>
      <c r="N206" s="460"/>
      <c r="O206" s="461"/>
      <c r="P206" s="462"/>
      <c r="Q206" s="460"/>
      <c r="R206" s="461"/>
      <c r="S206" s="462"/>
      <c r="T206" s="460"/>
      <c r="U206" s="463">
        <v>1</v>
      </c>
      <c r="V206" s="216">
        <f>SUM(J206:L206)*H206</f>
        <v>0</v>
      </c>
      <c r="W206" s="217">
        <f>SUM(M206:O206)*H206</f>
        <v>0</v>
      </c>
      <c r="X206" s="217">
        <f>SUM(P206:R206)*H206</f>
        <v>0</v>
      </c>
      <c r="Y206" s="217">
        <f>SUM(S206:U206)*H206</f>
        <v>0.2</v>
      </c>
      <c r="Z206" s="218">
        <f t="shared" si="3"/>
        <v>0.2</v>
      </c>
      <c r="AA206" s="930" t="s">
        <v>212</v>
      </c>
      <c r="AB206" s="582" t="s">
        <v>561</v>
      </c>
      <c r="AC206" s="897">
        <v>28</v>
      </c>
      <c r="AD206" s="1467" t="s">
        <v>1022</v>
      </c>
      <c r="AE206" s="1467" t="s">
        <v>1022</v>
      </c>
    </row>
    <row r="207" spans="1:31" ht="24.95" customHeight="1" x14ac:dyDescent="0.2">
      <c r="A207" s="838"/>
      <c r="B207" s="818"/>
      <c r="C207" s="1407"/>
      <c r="D207" s="817"/>
      <c r="E207" s="817"/>
      <c r="F207" s="818"/>
      <c r="G207" s="820"/>
      <c r="H207" s="1404"/>
      <c r="I207" s="251" t="s">
        <v>601</v>
      </c>
      <c r="J207" s="474"/>
      <c r="K207" s="475"/>
      <c r="L207" s="476"/>
      <c r="M207" s="477"/>
      <c r="N207" s="475"/>
      <c r="O207" s="476"/>
      <c r="P207" s="477"/>
      <c r="Q207" s="475"/>
      <c r="R207" s="476"/>
      <c r="S207" s="477"/>
      <c r="T207" s="475"/>
      <c r="U207" s="478"/>
      <c r="V207" s="252">
        <f>SUM(J207:L207)*H206</f>
        <v>0</v>
      </c>
      <c r="W207" s="253">
        <f>SUM(M207:O207)*H206</f>
        <v>0</v>
      </c>
      <c r="X207" s="253">
        <f>SUM(P207:R207)*H206</f>
        <v>0</v>
      </c>
      <c r="Y207" s="253">
        <f>SUM(S207:U207)*H206</f>
        <v>0</v>
      </c>
      <c r="Z207" s="254">
        <f t="shared" si="3"/>
        <v>0</v>
      </c>
      <c r="AA207" s="913"/>
      <c r="AB207" s="583" t="s">
        <v>561</v>
      </c>
      <c r="AC207" s="898"/>
      <c r="AD207" s="1465"/>
      <c r="AE207" s="1465"/>
    </row>
    <row r="208" spans="1:31" ht="24.95" customHeight="1" x14ac:dyDescent="0.2">
      <c r="A208" s="838"/>
      <c r="B208" s="818"/>
      <c r="C208" s="1407"/>
      <c r="D208" s="817"/>
      <c r="E208" s="817"/>
      <c r="F208" s="818"/>
      <c r="G208" s="820" t="s">
        <v>703</v>
      </c>
      <c r="H208" s="1404">
        <v>0.1</v>
      </c>
      <c r="I208" s="605" t="s">
        <v>600</v>
      </c>
      <c r="J208" s="464"/>
      <c r="K208" s="465"/>
      <c r="L208" s="466"/>
      <c r="M208" s="467"/>
      <c r="N208" s="465"/>
      <c r="O208" s="466"/>
      <c r="P208" s="467"/>
      <c r="Q208" s="465"/>
      <c r="R208" s="466"/>
      <c r="S208" s="467"/>
      <c r="T208" s="465"/>
      <c r="U208" s="468">
        <v>1</v>
      </c>
      <c r="V208" s="219">
        <f>SUM(J208:L208)*H208</f>
        <v>0</v>
      </c>
      <c r="W208" s="220">
        <f>SUM(M208:O208)*H208</f>
        <v>0</v>
      </c>
      <c r="X208" s="220">
        <f>SUM(P208:R208)*H208</f>
        <v>0</v>
      </c>
      <c r="Y208" s="220">
        <f>SUM(S208:U208)*H208</f>
        <v>0.1</v>
      </c>
      <c r="Z208" s="221">
        <f t="shared" si="3"/>
        <v>0.1</v>
      </c>
      <c r="AA208" s="913"/>
      <c r="AB208" s="583" t="s">
        <v>561</v>
      </c>
      <c r="AC208" s="898"/>
      <c r="AD208" s="1465"/>
      <c r="AE208" s="1465"/>
    </row>
    <row r="209" spans="1:31" ht="24.95" customHeight="1" x14ac:dyDescent="0.2">
      <c r="A209" s="838"/>
      <c r="B209" s="818"/>
      <c r="C209" s="1407"/>
      <c r="D209" s="817"/>
      <c r="E209" s="817"/>
      <c r="F209" s="818"/>
      <c r="G209" s="820"/>
      <c r="H209" s="1404"/>
      <c r="I209" s="251" t="s">
        <v>601</v>
      </c>
      <c r="J209" s="474"/>
      <c r="K209" s="475"/>
      <c r="L209" s="476"/>
      <c r="M209" s="477"/>
      <c r="N209" s="475"/>
      <c r="O209" s="476"/>
      <c r="P209" s="477"/>
      <c r="Q209" s="475"/>
      <c r="R209" s="476"/>
      <c r="S209" s="477"/>
      <c r="T209" s="475"/>
      <c r="U209" s="478"/>
      <c r="V209" s="252">
        <f>SUM(J209:L209)*H208</f>
        <v>0</v>
      </c>
      <c r="W209" s="253">
        <f>SUM(M209:O209)*H208</f>
        <v>0</v>
      </c>
      <c r="X209" s="253">
        <f>SUM(P209:R209)*H208</f>
        <v>0</v>
      </c>
      <c r="Y209" s="253">
        <f>SUM(S209:U209)*H208</f>
        <v>0</v>
      </c>
      <c r="Z209" s="254">
        <f t="shared" si="3"/>
        <v>0</v>
      </c>
      <c r="AA209" s="913"/>
      <c r="AB209" s="583" t="s">
        <v>561</v>
      </c>
      <c r="AC209" s="898"/>
      <c r="AD209" s="1465"/>
      <c r="AE209" s="1465"/>
    </row>
    <row r="210" spans="1:31" ht="24.95" customHeight="1" x14ac:dyDescent="0.2">
      <c r="A210" s="838"/>
      <c r="B210" s="818"/>
      <c r="C210" s="1407"/>
      <c r="D210" s="817"/>
      <c r="E210" s="817"/>
      <c r="F210" s="818"/>
      <c r="G210" s="820" t="s">
        <v>696</v>
      </c>
      <c r="H210" s="1404">
        <v>0.2</v>
      </c>
      <c r="I210" s="605" t="s">
        <v>600</v>
      </c>
      <c r="J210" s="464"/>
      <c r="K210" s="465"/>
      <c r="L210" s="466"/>
      <c r="M210" s="467"/>
      <c r="N210" s="465"/>
      <c r="O210" s="466"/>
      <c r="P210" s="467"/>
      <c r="Q210" s="465"/>
      <c r="R210" s="466"/>
      <c r="S210" s="467"/>
      <c r="T210" s="465"/>
      <c r="U210" s="468">
        <v>1</v>
      </c>
      <c r="V210" s="219">
        <f>SUM(J210:L210)*H210</f>
        <v>0</v>
      </c>
      <c r="W210" s="220">
        <f>SUM(M210:O210)*H210</f>
        <v>0</v>
      </c>
      <c r="X210" s="220">
        <f>SUM(P210:R210)*H210</f>
        <v>0</v>
      </c>
      <c r="Y210" s="220">
        <f>SUM(S210:U210)*H210</f>
        <v>0.2</v>
      </c>
      <c r="Z210" s="221">
        <f t="shared" si="3"/>
        <v>0.2</v>
      </c>
      <c r="AA210" s="913"/>
      <c r="AB210" s="583" t="s">
        <v>561</v>
      </c>
      <c r="AC210" s="898"/>
      <c r="AD210" s="1465"/>
      <c r="AE210" s="1465"/>
    </row>
    <row r="211" spans="1:31" ht="24.95" customHeight="1" x14ac:dyDescent="0.2">
      <c r="A211" s="838"/>
      <c r="B211" s="818"/>
      <c r="C211" s="1407"/>
      <c r="D211" s="817"/>
      <c r="E211" s="817"/>
      <c r="F211" s="818"/>
      <c r="G211" s="820"/>
      <c r="H211" s="1404"/>
      <c r="I211" s="251" t="s">
        <v>601</v>
      </c>
      <c r="J211" s="474"/>
      <c r="K211" s="475"/>
      <c r="L211" s="476"/>
      <c r="M211" s="477"/>
      <c r="N211" s="475"/>
      <c r="O211" s="476"/>
      <c r="P211" s="477"/>
      <c r="Q211" s="475"/>
      <c r="R211" s="476"/>
      <c r="S211" s="477"/>
      <c r="T211" s="475"/>
      <c r="U211" s="478"/>
      <c r="V211" s="252">
        <f>SUM(J211:L211)*H210</f>
        <v>0</v>
      </c>
      <c r="W211" s="253">
        <f>SUM(M211:O211)*H210</f>
        <v>0</v>
      </c>
      <c r="X211" s="253">
        <f>SUM(P211:R211)*H210</f>
        <v>0</v>
      </c>
      <c r="Y211" s="253">
        <f>SUM(S211:U211)*H210</f>
        <v>0</v>
      </c>
      <c r="Z211" s="254">
        <f t="shared" si="3"/>
        <v>0</v>
      </c>
      <c r="AA211" s="913"/>
      <c r="AB211" s="583" t="s">
        <v>561</v>
      </c>
      <c r="AC211" s="898"/>
      <c r="AD211" s="1465"/>
      <c r="AE211" s="1465"/>
    </row>
    <row r="212" spans="1:31" ht="24.95" customHeight="1" x14ac:dyDescent="0.2">
      <c r="A212" s="838"/>
      <c r="B212" s="818"/>
      <c r="C212" s="1407"/>
      <c r="D212" s="817"/>
      <c r="E212" s="817"/>
      <c r="F212" s="818"/>
      <c r="G212" s="820" t="s">
        <v>704</v>
      </c>
      <c r="H212" s="1404">
        <v>0.3</v>
      </c>
      <c r="I212" s="605" t="s">
        <v>600</v>
      </c>
      <c r="J212" s="464"/>
      <c r="K212" s="465"/>
      <c r="L212" s="466"/>
      <c r="M212" s="467"/>
      <c r="N212" s="465"/>
      <c r="O212" s="466"/>
      <c r="P212" s="467"/>
      <c r="Q212" s="465"/>
      <c r="R212" s="466"/>
      <c r="S212" s="467"/>
      <c r="T212" s="465"/>
      <c r="U212" s="468">
        <v>1</v>
      </c>
      <c r="V212" s="219">
        <f>SUM(J212:L212)*H212</f>
        <v>0</v>
      </c>
      <c r="W212" s="220">
        <f>SUM(M212:O212)*H212</f>
        <v>0</v>
      </c>
      <c r="X212" s="220">
        <f>SUM(P212:R212)*H212</f>
        <v>0</v>
      </c>
      <c r="Y212" s="220">
        <f>SUM(S212:U212)*H212</f>
        <v>0.3</v>
      </c>
      <c r="Z212" s="221">
        <f t="shared" si="3"/>
        <v>0.3</v>
      </c>
      <c r="AA212" s="913"/>
      <c r="AB212" s="583" t="s">
        <v>561</v>
      </c>
      <c r="AC212" s="898"/>
      <c r="AD212" s="1465"/>
      <c r="AE212" s="1465"/>
    </row>
    <row r="213" spans="1:31" ht="24.95" customHeight="1" x14ac:dyDescent="0.2">
      <c r="A213" s="838"/>
      <c r="B213" s="818"/>
      <c r="C213" s="1407"/>
      <c r="D213" s="817"/>
      <c r="E213" s="817"/>
      <c r="F213" s="818"/>
      <c r="G213" s="820"/>
      <c r="H213" s="1404"/>
      <c r="I213" s="251" t="s">
        <v>601</v>
      </c>
      <c r="J213" s="474"/>
      <c r="K213" s="475"/>
      <c r="L213" s="476"/>
      <c r="M213" s="477"/>
      <c r="N213" s="475"/>
      <c r="O213" s="476"/>
      <c r="P213" s="477"/>
      <c r="Q213" s="475"/>
      <c r="R213" s="476"/>
      <c r="S213" s="477"/>
      <c r="T213" s="475"/>
      <c r="U213" s="478"/>
      <c r="V213" s="252">
        <f>SUM(J213:L213)*H212</f>
        <v>0</v>
      </c>
      <c r="W213" s="253">
        <f>SUM(M213:O213)*H212</f>
        <v>0</v>
      </c>
      <c r="X213" s="253">
        <f>SUM(P213:R213)*H212</f>
        <v>0</v>
      </c>
      <c r="Y213" s="253">
        <f>SUM(S213:U213)*H212</f>
        <v>0</v>
      </c>
      <c r="Z213" s="254">
        <f t="shared" si="3"/>
        <v>0</v>
      </c>
      <c r="AA213" s="913"/>
      <c r="AB213" s="583" t="s">
        <v>561</v>
      </c>
      <c r="AC213" s="898"/>
      <c r="AD213" s="1465"/>
      <c r="AE213" s="1465"/>
    </row>
    <row r="214" spans="1:31" ht="24.95" customHeight="1" x14ac:dyDescent="0.2">
      <c r="A214" s="838"/>
      <c r="B214" s="818"/>
      <c r="C214" s="1407"/>
      <c r="D214" s="817"/>
      <c r="E214" s="817"/>
      <c r="F214" s="818"/>
      <c r="G214" s="820" t="s">
        <v>683</v>
      </c>
      <c r="H214" s="1404">
        <v>0.2</v>
      </c>
      <c r="I214" s="605" t="s">
        <v>600</v>
      </c>
      <c r="J214" s="464"/>
      <c r="K214" s="465"/>
      <c r="L214" s="466"/>
      <c r="M214" s="467"/>
      <c r="N214" s="465"/>
      <c r="O214" s="466"/>
      <c r="P214" s="467"/>
      <c r="Q214" s="465"/>
      <c r="R214" s="466"/>
      <c r="S214" s="467"/>
      <c r="T214" s="465"/>
      <c r="U214" s="468">
        <v>1</v>
      </c>
      <c r="V214" s="219">
        <f>SUM(J214:L214)*H214</f>
        <v>0</v>
      </c>
      <c r="W214" s="220">
        <f>SUM(M214:O214)*H214</f>
        <v>0</v>
      </c>
      <c r="X214" s="220">
        <f>SUM(P214:R214)*H214</f>
        <v>0</v>
      </c>
      <c r="Y214" s="220">
        <f>SUM(S214:U214)*H214</f>
        <v>0.2</v>
      </c>
      <c r="Z214" s="221">
        <f t="shared" si="3"/>
        <v>0.2</v>
      </c>
      <c r="AA214" s="913"/>
      <c r="AB214" s="583" t="s">
        <v>561</v>
      </c>
      <c r="AC214" s="898"/>
      <c r="AD214" s="1465"/>
      <c r="AE214" s="1465"/>
    </row>
    <row r="215" spans="1:31" ht="24.95" customHeight="1" thickBot="1" x14ac:dyDescent="0.25">
      <c r="A215" s="838"/>
      <c r="B215" s="818"/>
      <c r="C215" s="1407"/>
      <c r="D215" s="817"/>
      <c r="E215" s="817"/>
      <c r="F215" s="819"/>
      <c r="G215" s="822"/>
      <c r="H215" s="1405"/>
      <c r="I215" s="255" t="s">
        <v>601</v>
      </c>
      <c r="J215" s="479"/>
      <c r="K215" s="480"/>
      <c r="L215" s="481"/>
      <c r="M215" s="482"/>
      <c r="N215" s="480"/>
      <c r="O215" s="481"/>
      <c r="P215" s="482"/>
      <c r="Q215" s="480"/>
      <c r="R215" s="481"/>
      <c r="S215" s="482"/>
      <c r="T215" s="480"/>
      <c r="U215" s="483"/>
      <c r="V215" s="259">
        <f>SUM(J215:L215)*H214</f>
        <v>0</v>
      </c>
      <c r="W215" s="260">
        <f>SUM(M215:O215)*H214</f>
        <v>0</v>
      </c>
      <c r="X215" s="260">
        <f>SUM(P215:R215)*H214</f>
        <v>0</v>
      </c>
      <c r="Y215" s="260">
        <f>SUM(S215:U215)*H214</f>
        <v>0</v>
      </c>
      <c r="Z215" s="261">
        <f t="shared" si="3"/>
        <v>0</v>
      </c>
      <c r="AA215" s="914"/>
      <c r="AB215" s="583" t="s">
        <v>561</v>
      </c>
      <c r="AC215" s="898"/>
      <c r="AD215" s="1466"/>
      <c r="AE215" s="1466"/>
    </row>
    <row r="216" spans="1:31" ht="24.95" customHeight="1" x14ac:dyDescent="0.2">
      <c r="A216" s="838"/>
      <c r="B216" s="818"/>
      <c r="C216" s="1406" t="s">
        <v>17</v>
      </c>
      <c r="D216" s="901" t="s">
        <v>217</v>
      </c>
      <c r="E216" s="901" t="s">
        <v>439</v>
      </c>
      <c r="F216" s="818" t="s">
        <v>440</v>
      </c>
      <c r="G216" s="825" t="s">
        <v>698</v>
      </c>
      <c r="H216" s="1403">
        <v>0.2</v>
      </c>
      <c r="I216" s="226" t="s">
        <v>600</v>
      </c>
      <c r="J216" s="521"/>
      <c r="K216" s="460"/>
      <c r="L216" s="461">
        <v>0.5</v>
      </c>
      <c r="M216" s="462"/>
      <c r="N216" s="460"/>
      <c r="O216" s="461">
        <v>1</v>
      </c>
      <c r="P216" s="462"/>
      <c r="Q216" s="460"/>
      <c r="R216" s="461">
        <v>1</v>
      </c>
      <c r="S216" s="462"/>
      <c r="T216" s="460"/>
      <c r="U216" s="463">
        <v>1</v>
      </c>
      <c r="V216" s="216">
        <f>SUM(J216:L216)*H216</f>
        <v>0.1</v>
      </c>
      <c r="W216" s="217">
        <f>SUM(M216:O216)*H216</f>
        <v>0.2</v>
      </c>
      <c r="X216" s="217">
        <f>SUM(P216:R216)*H216</f>
        <v>0.2</v>
      </c>
      <c r="Y216" s="217">
        <f>SUM(S216:U216)*H216</f>
        <v>0.2</v>
      </c>
      <c r="Z216" s="218">
        <f t="shared" si="3"/>
        <v>0.2</v>
      </c>
      <c r="AA216" s="913" t="s">
        <v>442</v>
      </c>
      <c r="AB216" s="582" t="s">
        <v>562</v>
      </c>
      <c r="AC216" s="897">
        <v>29</v>
      </c>
      <c r="AD216" s="1465"/>
      <c r="AE216" s="1465"/>
    </row>
    <row r="217" spans="1:31" ht="24.95" customHeight="1" x14ac:dyDescent="0.2">
      <c r="A217" s="838"/>
      <c r="B217" s="818"/>
      <c r="C217" s="1407"/>
      <c r="D217" s="817"/>
      <c r="E217" s="817"/>
      <c r="F217" s="818"/>
      <c r="G217" s="820"/>
      <c r="H217" s="1404"/>
      <c r="I217" s="251" t="s">
        <v>601</v>
      </c>
      <c r="J217" s="474"/>
      <c r="K217" s="475"/>
      <c r="L217" s="476"/>
      <c r="M217" s="477"/>
      <c r="N217" s="475"/>
      <c r="O217" s="476"/>
      <c r="P217" s="477"/>
      <c r="Q217" s="475"/>
      <c r="R217" s="476"/>
      <c r="S217" s="477"/>
      <c r="T217" s="475"/>
      <c r="U217" s="478"/>
      <c r="V217" s="252">
        <f>SUM(J217:L217)*H216</f>
        <v>0</v>
      </c>
      <c r="W217" s="253">
        <f>SUM(M217:O217)*H216</f>
        <v>0</v>
      </c>
      <c r="X217" s="253">
        <f>SUM(P217:R217)*H216</f>
        <v>0</v>
      </c>
      <c r="Y217" s="253">
        <f>SUM(S217:U217)*H216</f>
        <v>0</v>
      </c>
      <c r="Z217" s="254">
        <f t="shared" si="3"/>
        <v>0</v>
      </c>
      <c r="AA217" s="913"/>
      <c r="AB217" s="583" t="s">
        <v>562</v>
      </c>
      <c r="AC217" s="898"/>
      <c r="AD217" s="1465"/>
      <c r="AE217" s="1465"/>
    </row>
    <row r="218" spans="1:31" ht="24.95" customHeight="1" x14ac:dyDescent="0.2">
      <c r="A218" s="838"/>
      <c r="B218" s="818"/>
      <c r="C218" s="1407"/>
      <c r="D218" s="817"/>
      <c r="E218" s="817"/>
      <c r="F218" s="818"/>
      <c r="G218" s="820" t="s">
        <v>699</v>
      </c>
      <c r="H218" s="1404">
        <v>0.2</v>
      </c>
      <c r="I218" s="605" t="s">
        <v>600</v>
      </c>
      <c r="J218" s="464"/>
      <c r="K218" s="465"/>
      <c r="L218" s="466"/>
      <c r="M218" s="467"/>
      <c r="N218" s="465"/>
      <c r="O218" s="466">
        <v>0.5</v>
      </c>
      <c r="P218" s="467"/>
      <c r="Q218" s="465"/>
      <c r="R218" s="466">
        <v>1</v>
      </c>
      <c r="S218" s="467"/>
      <c r="T218" s="465"/>
      <c r="U218" s="468">
        <v>1</v>
      </c>
      <c r="V218" s="219">
        <f>SUM(J218:L218)*H218</f>
        <v>0</v>
      </c>
      <c r="W218" s="220">
        <f>SUM(M218:O218)*H218</f>
        <v>0.1</v>
      </c>
      <c r="X218" s="220">
        <f>SUM(P218:R218)*H218</f>
        <v>0.2</v>
      </c>
      <c r="Y218" s="220">
        <f>SUM(S218:U218)*H218</f>
        <v>0.2</v>
      </c>
      <c r="Z218" s="221">
        <f t="shared" si="3"/>
        <v>0.2</v>
      </c>
      <c r="AA218" s="913"/>
      <c r="AB218" s="583" t="s">
        <v>562</v>
      </c>
      <c r="AC218" s="898"/>
      <c r="AD218" s="1465"/>
      <c r="AE218" s="1465"/>
    </row>
    <row r="219" spans="1:31" ht="24.95" customHeight="1" x14ac:dyDescent="0.2">
      <c r="A219" s="838"/>
      <c r="B219" s="818"/>
      <c r="C219" s="1407"/>
      <c r="D219" s="817"/>
      <c r="E219" s="817"/>
      <c r="F219" s="818"/>
      <c r="G219" s="820"/>
      <c r="H219" s="1404"/>
      <c r="I219" s="251" t="s">
        <v>601</v>
      </c>
      <c r="J219" s="474"/>
      <c r="K219" s="475"/>
      <c r="L219" s="476"/>
      <c r="M219" s="477"/>
      <c r="N219" s="475"/>
      <c r="O219" s="476"/>
      <c r="P219" s="477"/>
      <c r="Q219" s="475"/>
      <c r="R219" s="476"/>
      <c r="S219" s="477"/>
      <c r="T219" s="475"/>
      <c r="U219" s="478"/>
      <c r="V219" s="252">
        <f>SUM(J219:L219)*H218</f>
        <v>0</v>
      </c>
      <c r="W219" s="253">
        <f>SUM(M219:O219)*H218</f>
        <v>0</v>
      </c>
      <c r="X219" s="253">
        <f>SUM(P219:R219)*H218</f>
        <v>0</v>
      </c>
      <c r="Y219" s="253">
        <f>SUM(S219:U219)*H218</f>
        <v>0</v>
      </c>
      <c r="Z219" s="254">
        <f t="shared" si="3"/>
        <v>0</v>
      </c>
      <c r="AA219" s="913"/>
      <c r="AB219" s="583" t="s">
        <v>562</v>
      </c>
      <c r="AC219" s="898"/>
      <c r="AD219" s="1465"/>
      <c r="AE219" s="1465"/>
    </row>
    <row r="220" spans="1:31" ht="24.95" customHeight="1" x14ac:dyDescent="0.2">
      <c r="A220" s="838"/>
      <c r="B220" s="818"/>
      <c r="C220" s="1407"/>
      <c r="D220" s="817"/>
      <c r="E220" s="817"/>
      <c r="F220" s="818"/>
      <c r="G220" s="820" t="s">
        <v>700</v>
      </c>
      <c r="H220" s="1404">
        <v>0.2</v>
      </c>
      <c r="I220" s="605" t="s">
        <v>600</v>
      </c>
      <c r="J220" s="464"/>
      <c r="K220" s="465"/>
      <c r="L220" s="466"/>
      <c r="M220" s="467"/>
      <c r="N220" s="465"/>
      <c r="O220" s="466">
        <v>0.5</v>
      </c>
      <c r="P220" s="467"/>
      <c r="Q220" s="465"/>
      <c r="R220" s="466">
        <v>1</v>
      </c>
      <c r="S220" s="467"/>
      <c r="T220" s="465"/>
      <c r="U220" s="468">
        <v>1</v>
      </c>
      <c r="V220" s="219">
        <f>SUM(J220:L220)*H220</f>
        <v>0</v>
      </c>
      <c r="W220" s="220">
        <f>SUM(M220:O220)*H220</f>
        <v>0.1</v>
      </c>
      <c r="X220" s="220">
        <f>SUM(P220:R220)*H220</f>
        <v>0.2</v>
      </c>
      <c r="Y220" s="220">
        <f>SUM(S220:U220)*H220</f>
        <v>0.2</v>
      </c>
      <c r="Z220" s="221">
        <f t="shared" si="3"/>
        <v>0.2</v>
      </c>
      <c r="AA220" s="913"/>
      <c r="AB220" s="583" t="s">
        <v>562</v>
      </c>
      <c r="AC220" s="898"/>
      <c r="AD220" s="1465"/>
      <c r="AE220" s="1465"/>
    </row>
    <row r="221" spans="1:31" ht="24.95" customHeight="1" x14ac:dyDescent="0.2">
      <c r="A221" s="838"/>
      <c r="B221" s="818"/>
      <c r="C221" s="1407"/>
      <c r="D221" s="817"/>
      <c r="E221" s="817"/>
      <c r="F221" s="818"/>
      <c r="G221" s="820"/>
      <c r="H221" s="1404"/>
      <c r="I221" s="251" t="s">
        <v>601</v>
      </c>
      <c r="J221" s="474"/>
      <c r="K221" s="475"/>
      <c r="L221" s="476"/>
      <c r="M221" s="477"/>
      <c r="N221" s="475"/>
      <c r="O221" s="476"/>
      <c r="P221" s="477"/>
      <c r="Q221" s="475"/>
      <c r="R221" s="476"/>
      <c r="S221" s="477"/>
      <c r="T221" s="475"/>
      <c r="U221" s="478"/>
      <c r="V221" s="252">
        <f>SUM(J221:L221)*H220</f>
        <v>0</v>
      </c>
      <c r="W221" s="253">
        <f>SUM(M221:O221)*H220</f>
        <v>0</v>
      </c>
      <c r="X221" s="253">
        <f>SUM(P221:R221)*H220</f>
        <v>0</v>
      </c>
      <c r="Y221" s="253">
        <f>SUM(S221:U221)*H220</f>
        <v>0</v>
      </c>
      <c r="Z221" s="254">
        <f t="shared" si="3"/>
        <v>0</v>
      </c>
      <c r="AA221" s="913"/>
      <c r="AB221" s="583" t="s">
        <v>562</v>
      </c>
      <c r="AC221" s="898"/>
      <c r="AD221" s="1465"/>
      <c r="AE221" s="1465"/>
    </row>
    <row r="222" spans="1:31" ht="24.95" customHeight="1" x14ac:dyDescent="0.2">
      <c r="A222" s="838"/>
      <c r="B222" s="818"/>
      <c r="C222" s="1407"/>
      <c r="D222" s="817"/>
      <c r="E222" s="817"/>
      <c r="F222" s="818"/>
      <c r="G222" s="820" t="s">
        <v>701</v>
      </c>
      <c r="H222" s="1404">
        <v>0.2</v>
      </c>
      <c r="I222" s="605" t="s">
        <v>600</v>
      </c>
      <c r="J222" s="464"/>
      <c r="K222" s="465"/>
      <c r="L222" s="466"/>
      <c r="M222" s="467"/>
      <c r="N222" s="465"/>
      <c r="O222" s="466"/>
      <c r="P222" s="467"/>
      <c r="Q222" s="465"/>
      <c r="R222" s="466">
        <v>0.5</v>
      </c>
      <c r="S222" s="467"/>
      <c r="T222" s="465"/>
      <c r="U222" s="468">
        <v>1</v>
      </c>
      <c r="V222" s="219">
        <f>SUM(J222:L222)*H222</f>
        <v>0</v>
      </c>
      <c r="W222" s="220">
        <f>SUM(M222:O222)*H222</f>
        <v>0</v>
      </c>
      <c r="X222" s="220">
        <f>SUM(P222:R222)*H222</f>
        <v>0.1</v>
      </c>
      <c r="Y222" s="220">
        <f>SUM(S222:U222)*H222</f>
        <v>0.2</v>
      </c>
      <c r="Z222" s="221">
        <f t="shared" si="3"/>
        <v>0.2</v>
      </c>
      <c r="AA222" s="913"/>
      <c r="AB222" s="583" t="s">
        <v>562</v>
      </c>
      <c r="AC222" s="898"/>
      <c r="AD222" s="1465"/>
      <c r="AE222" s="1465"/>
    </row>
    <row r="223" spans="1:31" ht="24.95" customHeight="1" x14ac:dyDescent="0.2">
      <c r="A223" s="838"/>
      <c r="B223" s="818"/>
      <c r="C223" s="1407"/>
      <c r="D223" s="817"/>
      <c r="E223" s="817"/>
      <c r="F223" s="818"/>
      <c r="G223" s="820"/>
      <c r="H223" s="1404"/>
      <c r="I223" s="251" t="s">
        <v>601</v>
      </c>
      <c r="J223" s="474"/>
      <c r="K223" s="475"/>
      <c r="L223" s="476"/>
      <c r="M223" s="477"/>
      <c r="N223" s="475"/>
      <c r="O223" s="476"/>
      <c r="P223" s="477"/>
      <c r="Q223" s="475"/>
      <c r="R223" s="476"/>
      <c r="S223" s="477"/>
      <c r="T223" s="475"/>
      <c r="U223" s="478"/>
      <c r="V223" s="252">
        <f>SUM(J223:L223)*H222</f>
        <v>0</v>
      </c>
      <c r="W223" s="253">
        <f>SUM(M223:O223)*H222</f>
        <v>0</v>
      </c>
      <c r="X223" s="253">
        <f>SUM(P223:R223)*H222</f>
        <v>0</v>
      </c>
      <c r="Y223" s="253">
        <f>SUM(S223:U223)*H222</f>
        <v>0</v>
      </c>
      <c r="Z223" s="254">
        <f t="shared" si="3"/>
        <v>0</v>
      </c>
      <c r="AA223" s="913"/>
      <c r="AB223" s="583" t="s">
        <v>562</v>
      </c>
      <c r="AC223" s="898"/>
      <c r="AD223" s="1465"/>
      <c r="AE223" s="1465"/>
    </row>
    <row r="224" spans="1:31" ht="24.95" customHeight="1" x14ac:dyDescent="0.2">
      <c r="A224" s="838"/>
      <c r="B224" s="818"/>
      <c r="C224" s="1407"/>
      <c r="D224" s="817"/>
      <c r="E224" s="817"/>
      <c r="F224" s="818"/>
      <c r="G224" s="820" t="s">
        <v>683</v>
      </c>
      <c r="H224" s="1404">
        <v>0.2</v>
      </c>
      <c r="I224" s="605" t="s">
        <v>600</v>
      </c>
      <c r="J224" s="464"/>
      <c r="K224" s="465"/>
      <c r="L224" s="466"/>
      <c r="M224" s="467"/>
      <c r="N224" s="465"/>
      <c r="O224" s="466"/>
      <c r="P224" s="467"/>
      <c r="Q224" s="465"/>
      <c r="R224" s="466"/>
      <c r="S224" s="467"/>
      <c r="T224" s="465"/>
      <c r="U224" s="468">
        <v>1</v>
      </c>
      <c r="V224" s="219">
        <f>SUM(J224:L224)*H224</f>
        <v>0</v>
      </c>
      <c r="W224" s="220">
        <f>SUM(M224:O224)*H224</f>
        <v>0</v>
      </c>
      <c r="X224" s="220">
        <f>SUM(P224:R224)*H224</f>
        <v>0</v>
      </c>
      <c r="Y224" s="220">
        <f>SUM(S224:U224)*H224</f>
        <v>0.2</v>
      </c>
      <c r="Z224" s="221">
        <f t="shared" si="3"/>
        <v>0.2</v>
      </c>
      <c r="AA224" s="913"/>
      <c r="AB224" s="583" t="s">
        <v>562</v>
      </c>
      <c r="AC224" s="898"/>
      <c r="AD224" s="1465"/>
      <c r="AE224" s="1465"/>
    </row>
    <row r="225" spans="1:31" ht="24.95" customHeight="1" thickBot="1" x14ac:dyDescent="0.25">
      <c r="A225" s="838"/>
      <c r="B225" s="818"/>
      <c r="C225" s="1407"/>
      <c r="D225" s="817"/>
      <c r="E225" s="817"/>
      <c r="F225" s="818"/>
      <c r="G225" s="822"/>
      <c r="H225" s="1405"/>
      <c r="I225" s="255" t="s">
        <v>601</v>
      </c>
      <c r="J225" s="479"/>
      <c r="K225" s="480"/>
      <c r="L225" s="481"/>
      <c r="M225" s="482"/>
      <c r="N225" s="480"/>
      <c r="O225" s="481"/>
      <c r="P225" s="482"/>
      <c r="Q225" s="480"/>
      <c r="R225" s="481"/>
      <c r="S225" s="482"/>
      <c r="T225" s="480"/>
      <c r="U225" s="483"/>
      <c r="V225" s="259">
        <f>SUM(J225:L225)*H224</f>
        <v>0</v>
      </c>
      <c r="W225" s="260">
        <f>SUM(M225:O225)*H224</f>
        <v>0</v>
      </c>
      <c r="X225" s="260">
        <f>SUM(P225:R225)*H224</f>
        <v>0</v>
      </c>
      <c r="Y225" s="260">
        <f>SUM(S225:U225)*H224</f>
        <v>0</v>
      </c>
      <c r="Z225" s="261">
        <f t="shared" si="3"/>
        <v>0</v>
      </c>
      <c r="AA225" s="914"/>
      <c r="AB225" s="583" t="s">
        <v>562</v>
      </c>
      <c r="AC225" s="898"/>
      <c r="AD225" s="1466"/>
      <c r="AE225" s="1466"/>
    </row>
    <row r="226" spans="1:31" ht="24.95" customHeight="1" x14ac:dyDescent="0.2">
      <c r="A226" s="838"/>
      <c r="B226" s="818"/>
      <c r="C226" s="1406" t="s">
        <v>218</v>
      </c>
      <c r="D226" s="927" t="s">
        <v>154</v>
      </c>
      <c r="E226" s="927" t="s">
        <v>151</v>
      </c>
      <c r="F226" s="927" t="s">
        <v>150</v>
      </c>
      <c r="G226" s="825" t="s">
        <v>705</v>
      </c>
      <c r="H226" s="1403">
        <v>0.1</v>
      </c>
      <c r="I226" s="226" t="s">
        <v>600</v>
      </c>
      <c r="J226" s="521"/>
      <c r="K226" s="460"/>
      <c r="L226" s="461"/>
      <c r="M226" s="462"/>
      <c r="N226" s="460"/>
      <c r="O226" s="461"/>
      <c r="P226" s="462"/>
      <c r="Q226" s="460"/>
      <c r="R226" s="461"/>
      <c r="S226" s="462"/>
      <c r="T226" s="460"/>
      <c r="U226" s="463">
        <v>1</v>
      </c>
      <c r="V226" s="216">
        <f>SUM(J226:L226)*H226</f>
        <v>0</v>
      </c>
      <c r="W226" s="217">
        <f>SUM(M226:O226)*H226</f>
        <v>0</v>
      </c>
      <c r="X226" s="217">
        <f>SUM(P226:R226)*H226</f>
        <v>0</v>
      </c>
      <c r="Y226" s="217">
        <f>SUM(S226:U226)*H226</f>
        <v>0.1</v>
      </c>
      <c r="Z226" s="218">
        <f t="shared" si="3"/>
        <v>0.1</v>
      </c>
      <c r="AA226" s="913" t="s">
        <v>42</v>
      </c>
      <c r="AB226" s="583" t="s">
        <v>562</v>
      </c>
      <c r="AC226" s="860">
        <v>30</v>
      </c>
      <c r="AD226" s="1465"/>
      <c r="AE226" s="1465"/>
    </row>
    <row r="227" spans="1:31" ht="24.95" customHeight="1" x14ac:dyDescent="0.2">
      <c r="A227" s="838"/>
      <c r="B227" s="818"/>
      <c r="C227" s="1407"/>
      <c r="D227" s="928"/>
      <c r="E227" s="928"/>
      <c r="F227" s="928"/>
      <c r="G227" s="820"/>
      <c r="H227" s="1404"/>
      <c r="I227" s="251" t="s">
        <v>601</v>
      </c>
      <c r="J227" s="474"/>
      <c r="K227" s="475"/>
      <c r="L227" s="476"/>
      <c r="M227" s="477"/>
      <c r="N227" s="475"/>
      <c r="O227" s="476"/>
      <c r="P227" s="477"/>
      <c r="Q227" s="475"/>
      <c r="R227" s="476"/>
      <c r="S227" s="477"/>
      <c r="T227" s="475"/>
      <c r="U227" s="478"/>
      <c r="V227" s="252">
        <f>SUM(J227:L227)*H226</f>
        <v>0</v>
      </c>
      <c r="W227" s="253">
        <f>SUM(M227:O227)*H226</f>
        <v>0</v>
      </c>
      <c r="X227" s="253">
        <f>SUM(P227:R227)*H226</f>
        <v>0</v>
      </c>
      <c r="Y227" s="253">
        <f>SUM(S227:U227)*H226</f>
        <v>0</v>
      </c>
      <c r="Z227" s="254">
        <f t="shared" si="3"/>
        <v>0</v>
      </c>
      <c r="AA227" s="913"/>
      <c r="AB227" s="583" t="s">
        <v>562</v>
      </c>
      <c r="AC227" s="861"/>
      <c r="AD227" s="1465"/>
      <c r="AE227" s="1465"/>
    </row>
    <row r="228" spans="1:31" ht="24.95" customHeight="1" x14ac:dyDescent="0.2">
      <c r="A228" s="838"/>
      <c r="B228" s="818"/>
      <c r="C228" s="1407"/>
      <c r="D228" s="928"/>
      <c r="E228" s="928"/>
      <c r="F228" s="928"/>
      <c r="G228" s="820" t="s">
        <v>699</v>
      </c>
      <c r="H228" s="1404">
        <v>0.2</v>
      </c>
      <c r="I228" s="605" t="s">
        <v>600</v>
      </c>
      <c r="J228" s="464"/>
      <c r="K228" s="465"/>
      <c r="L228" s="466"/>
      <c r="M228" s="467"/>
      <c r="N228" s="465"/>
      <c r="O228" s="466"/>
      <c r="P228" s="467"/>
      <c r="Q228" s="465"/>
      <c r="R228" s="466"/>
      <c r="S228" s="467"/>
      <c r="T228" s="465"/>
      <c r="U228" s="468">
        <v>1</v>
      </c>
      <c r="V228" s="219">
        <f>SUM(J228:L228)*H228</f>
        <v>0</v>
      </c>
      <c r="W228" s="220">
        <f>SUM(M228:O228)*H228</f>
        <v>0</v>
      </c>
      <c r="X228" s="220">
        <f>SUM(P228:R228)*H228</f>
        <v>0</v>
      </c>
      <c r="Y228" s="220">
        <f>SUM(S228:U228)*H228</f>
        <v>0.2</v>
      </c>
      <c r="Z228" s="221">
        <f t="shared" si="3"/>
        <v>0.2</v>
      </c>
      <c r="AA228" s="913"/>
      <c r="AB228" s="583" t="s">
        <v>562</v>
      </c>
      <c r="AC228" s="861"/>
      <c r="AD228" s="1465"/>
      <c r="AE228" s="1465"/>
    </row>
    <row r="229" spans="1:31" ht="24.95" customHeight="1" x14ac:dyDescent="0.2">
      <c r="A229" s="838"/>
      <c r="B229" s="818"/>
      <c r="C229" s="1407"/>
      <c r="D229" s="928"/>
      <c r="E229" s="928"/>
      <c r="F229" s="928"/>
      <c r="G229" s="820"/>
      <c r="H229" s="1404"/>
      <c r="I229" s="251" t="s">
        <v>601</v>
      </c>
      <c r="J229" s="474"/>
      <c r="K229" s="475"/>
      <c r="L229" s="476"/>
      <c r="M229" s="477"/>
      <c r="N229" s="475"/>
      <c r="O229" s="476"/>
      <c r="P229" s="477"/>
      <c r="Q229" s="475"/>
      <c r="R229" s="476"/>
      <c r="S229" s="477"/>
      <c r="T229" s="475"/>
      <c r="U229" s="478"/>
      <c r="V229" s="252">
        <f>SUM(J229:L229)*H228</f>
        <v>0</v>
      </c>
      <c r="W229" s="253">
        <f>SUM(M229:O229)*H228</f>
        <v>0</v>
      </c>
      <c r="X229" s="253">
        <f>SUM(P229:R229)*H228</f>
        <v>0</v>
      </c>
      <c r="Y229" s="253">
        <f>SUM(S229:U229)*H228</f>
        <v>0</v>
      </c>
      <c r="Z229" s="254">
        <f t="shared" si="3"/>
        <v>0</v>
      </c>
      <c r="AA229" s="913"/>
      <c r="AB229" s="583" t="s">
        <v>562</v>
      </c>
      <c r="AC229" s="861"/>
      <c r="AD229" s="1465"/>
      <c r="AE229" s="1465"/>
    </row>
    <row r="230" spans="1:31" ht="24.95" customHeight="1" x14ac:dyDescent="0.2">
      <c r="A230" s="838"/>
      <c r="B230" s="818"/>
      <c r="C230" s="1407"/>
      <c r="D230" s="928"/>
      <c r="E230" s="928"/>
      <c r="F230" s="928"/>
      <c r="G230" s="820" t="s">
        <v>706</v>
      </c>
      <c r="H230" s="1404">
        <v>0.3</v>
      </c>
      <c r="I230" s="605" t="s">
        <v>600</v>
      </c>
      <c r="J230" s="464"/>
      <c r="K230" s="465"/>
      <c r="L230" s="466"/>
      <c r="M230" s="467"/>
      <c r="N230" s="465"/>
      <c r="O230" s="466"/>
      <c r="P230" s="467"/>
      <c r="Q230" s="465"/>
      <c r="R230" s="466"/>
      <c r="S230" s="467"/>
      <c r="T230" s="465"/>
      <c r="U230" s="468">
        <v>1</v>
      </c>
      <c r="V230" s="219">
        <f>SUM(J230:L230)*H230</f>
        <v>0</v>
      </c>
      <c r="W230" s="220">
        <f>SUM(M230:O230)*H230</f>
        <v>0</v>
      </c>
      <c r="X230" s="220">
        <f>SUM(P230:R230)*H230</f>
        <v>0</v>
      </c>
      <c r="Y230" s="220">
        <f>SUM(S230:U230)*H230</f>
        <v>0.3</v>
      </c>
      <c r="Z230" s="221">
        <f t="shared" si="3"/>
        <v>0.3</v>
      </c>
      <c r="AA230" s="913"/>
      <c r="AB230" s="583" t="s">
        <v>562</v>
      </c>
      <c r="AC230" s="861"/>
      <c r="AD230" s="1465"/>
      <c r="AE230" s="1465"/>
    </row>
    <row r="231" spans="1:31" ht="24.95" customHeight="1" x14ac:dyDescent="0.2">
      <c r="A231" s="838"/>
      <c r="B231" s="818"/>
      <c r="C231" s="1407"/>
      <c r="D231" s="928"/>
      <c r="E231" s="928"/>
      <c r="F231" s="928"/>
      <c r="G231" s="820"/>
      <c r="H231" s="1404"/>
      <c r="I231" s="251" t="s">
        <v>601</v>
      </c>
      <c r="J231" s="474"/>
      <c r="K231" s="475"/>
      <c r="L231" s="476"/>
      <c r="M231" s="477"/>
      <c r="N231" s="475"/>
      <c r="O231" s="476"/>
      <c r="P231" s="477"/>
      <c r="Q231" s="475"/>
      <c r="R231" s="476"/>
      <c r="S231" s="477"/>
      <c r="T231" s="475"/>
      <c r="U231" s="478"/>
      <c r="V231" s="252">
        <f>SUM(J231:L231)*H230</f>
        <v>0</v>
      </c>
      <c r="W231" s="253">
        <f>SUM(M231:O231)*H230</f>
        <v>0</v>
      </c>
      <c r="X231" s="253">
        <f>SUM(P231:R231)*H230</f>
        <v>0</v>
      </c>
      <c r="Y231" s="253">
        <f>SUM(S231:U231)*H230</f>
        <v>0</v>
      </c>
      <c r="Z231" s="254">
        <f t="shared" si="3"/>
        <v>0</v>
      </c>
      <c r="AA231" s="913"/>
      <c r="AB231" s="583" t="s">
        <v>562</v>
      </c>
      <c r="AC231" s="861"/>
      <c r="AD231" s="1465"/>
      <c r="AE231" s="1465"/>
    </row>
    <row r="232" spans="1:31" ht="24.95" customHeight="1" x14ac:dyDescent="0.2">
      <c r="A232" s="838"/>
      <c r="B232" s="818"/>
      <c r="C232" s="1407"/>
      <c r="D232" s="928"/>
      <c r="E232" s="928"/>
      <c r="F232" s="928"/>
      <c r="G232" s="820" t="s">
        <v>707</v>
      </c>
      <c r="H232" s="1404">
        <v>0.4</v>
      </c>
      <c r="I232" s="605" t="s">
        <v>600</v>
      </c>
      <c r="J232" s="464"/>
      <c r="K232" s="465"/>
      <c r="L232" s="466"/>
      <c r="M232" s="467"/>
      <c r="N232" s="465"/>
      <c r="O232" s="466"/>
      <c r="P232" s="467"/>
      <c r="Q232" s="465"/>
      <c r="R232" s="466"/>
      <c r="S232" s="467"/>
      <c r="T232" s="465"/>
      <c r="U232" s="468">
        <v>1</v>
      </c>
      <c r="V232" s="219">
        <f>SUM(J232:L232)*H232</f>
        <v>0</v>
      </c>
      <c r="W232" s="220">
        <f>SUM(M232:O232)*H232</f>
        <v>0</v>
      </c>
      <c r="X232" s="220">
        <f>SUM(P232:R232)*H232</f>
        <v>0</v>
      </c>
      <c r="Y232" s="220">
        <f>SUM(S232:U232)*H232</f>
        <v>0.4</v>
      </c>
      <c r="Z232" s="221">
        <f t="shared" si="3"/>
        <v>0.4</v>
      </c>
      <c r="AA232" s="913"/>
      <c r="AB232" s="583" t="s">
        <v>562</v>
      </c>
      <c r="AC232" s="861"/>
      <c r="AD232" s="1465"/>
      <c r="AE232" s="1465"/>
    </row>
    <row r="233" spans="1:31" ht="24.95" customHeight="1" thickBot="1" x14ac:dyDescent="0.25">
      <c r="A233" s="838"/>
      <c r="B233" s="818"/>
      <c r="C233" s="1407"/>
      <c r="D233" s="929"/>
      <c r="E233" s="929"/>
      <c r="F233" s="929"/>
      <c r="G233" s="822"/>
      <c r="H233" s="1405"/>
      <c r="I233" s="255" t="s">
        <v>601</v>
      </c>
      <c r="J233" s="479"/>
      <c r="K233" s="480"/>
      <c r="L233" s="481"/>
      <c r="M233" s="482"/>
      <c r="N233" s="480"/>
      <c r="O233" s="481"/>
      <c r="P233" s="482"/>
      <c r="Q233" s="480"/>
      <c r="R233" s="481"/>
      <c r="S233" s="482"/>
      <c r="T233" s="480"/>
      <c r="U233" s="483"/>
      <c r="V233" s="259">
        <f>SUM(J233:L233)*H232</f>
        <v>0</v>
      </c>
      <c r="W233" s="260">
        <f>SUM(M233:O233)*H232</f>
        <v>0</v>
      </c>
      <c r="X233" s="260">
        <f>SUM(P233:R233)*H232</f>
        <v>0</v>
      </c>
      <c r="Y233" s="260">
        <f>SUM(S233:U233)*H232</f>
        <v>0</v>
      </c>
      <c r="Z233" s="261">
        <f t="shared" si="3"/>
        <v>0</v>
      </c>
      <c r="AA233" s="913"/>
      <c r="AB233" s="583" t="s">
        <v>562</v>
      </c>
      <c r="AC233" s="881"/>
      <c r="AD233" s="1465"/>
      <c r="AE233" s="1465"/>
    </row>
    <row r="234" spans="1:31" ht="24.95" customHeight="1" x14ac:dyDescent="0.2">
      <c r="A234" s="838"/>
      <c r="B234" s="818"/>
      <c r="C234" s="1407"/>
      <c r="D234" s="928" t="s">
        <v>219</v>
      </c>
      <c r="E234" s="928" t="s">
        <v>71</v>
      </c>
      <c r="F234" s="928" t="s">
        <v>445</v>
      </c>
      <c r="G234" s="825" t="s">
        <v>705</v>
      </c>
      <c r="H234" s="1403">
        <v>0.1</v>
      </c>
      <c r="I234" s="226" t="s">
        <v>600</v>
      </c>
      <c r="J234" s="459"/>
      <c r="K234" s="460"/>
      <c r="L234" s="461"/>
      <c r="M234" s="462"/>
      <c r="N234" s="460"/>
      <c r="O234" s="461"/>
      <c r="P234" s="462"/>
      <c r="Q234" s="460"/>
      <c r="R234" s="461"/>
      <c r="S234" s="462"/>
      <c r="T234" s="460"/>
      <c r="U234" s="463">
        <v>1</v>
      </c>
      <c r="V234" s="216">
        <f>SUM(J234:L234)*H234</f>
        <v>0</v>
      </c>
      <c r="W234" s="217">
        <f>SUM(M234:O234)*H234</f>
        <v>0</v>
      </c>
      <c r="X234" s="217">
        <f>SUM(P234:R234)*H234</f>
        <v>0</v>
      </c>
      <c r="Y234" s="217">
        <f>SUM(S234:U234)*H234</f>
        <v>0.1</v>
      </c>
      <c r="Z234" s="218">
        <f t="shared" si="3"/>
        <v>0.1</v>
      </c>
      <c r="AA234" s="913"/>
      <c r="AB234" s="583" t="s">
        <v>562</v>
      </c>
      <c r="AC234" s="861">
        <v>31</v>
      </c>
      <c r="AD234" s="1465"/>
      <c r="AE234" s="1465"/>
    </row>
    <row r="235" spans="1:31" ht="24.95" customHeight="1" x14ac:dyDescent="0.2">
      <c r="A235" s="838"/>
      <c r="B235" s="818"/>
      <c r="C235" s="1407"/>
      <c r="D235" s="928"/>
      <c r="E235" s="928"/>
      <c r="F235" s="928"/>
      <c r="G235" s="820"/>
      <c r="H235" s="1404"/>
      <c r="I235" s="251" t="s">
        <v>601</v>
      </c>
      <c r="J235" s="474"/>
      <c r="K235" s="475"/>
      <c r="L235" s="476"/>
      <c r="M235" s="477"/>
      <c r="N235" s="475"/>
      <c r="O235" s="476"/>
      <c r="P235" s="477"/>
      <c r="Q235" s="475"/>
      <c r="R235" s="476"/>
      <c r="S235" s="477"/>
      <c r="T235" s="475"/>
      <c r="U235" s="478"/>
      <c r="V235" s="252">
        <f>SUM(J235:L235)*H234</f>
        <v>0</v>
      </c>
      <c r="W235" s="253">
        <f>SUM(M235:O235)*H234</f>
        <v>0</v>
      </c>
      <c r="X235" s="253">
        <f>SUM(P235:R235)*H234</f>
        <v>0</v>
      </c>
      <c r="Y235" s="253">
        <f>SUM(S235:U235)*H234</f>
        <v>0</v>
      </c>
      <c r="Z235" s="254">
        <f t="shared" si="3"/>
        <v>0</v>
      </c>
      <c r="AA235" s="913"/>
      <c r="AB235" s="583" t="s">
        <v>562</v>
      </c>
      <c r="AC235" s="861"/>
      <c r="AD235" s="1465"/>
      <c r="AE235" s="1465"/>
    </row>
    <row r="236" spans="1:31" ht="24.95" customHeight="1" x14ac:dyDescent="0.2">
      <c r="A236" s="838"/>
      <c r="B236" s="818"/>
      <c r="C236" s="1407"/>
      <c r="D236" s="928"/>
      <c r="E236" s="928"/>
      <c r="F236" s="928"/>
      <c r="G236" s="820" t="s">
        <v>699</v>
      </c>
      <c r="H236" s="1404">
        <v>0.2</v>
      </c>
      <c r="I236" s="605" t="s">
        <v>600</v>
      </c>
      <c r="J236" s="464"/>
      <c r="K236" s="465"/>
      <c r="L236" s="466"/>
      <c r="M236" s="467"/>
      <c r="N236" s="465"/>
      <c r="O236" s="466"/>
      <c r="P236" s="467"/>
      <c r="Q236" s="465"/>
      <c r="R236" s="466"/>
      <c r="S236" s="467"/>
      <c r="T236" s="465"/>
      <c r="U236" s="468">
        <v>1</v>
      </c>
      <c r="V236" s="219">
        <f>SUM(J236:L236)*H236</f>
        <v>0</v>
      </c>
      <c r="W236" s="220">
        <f>SUM(M236:O236)*H236</f>
        <v>0</v>
      </c>
      <c r="X236" s="220">
        <f>SUM(P236:R236)*H236</f>
        <v>0</v>
      </c>
      <c r="Y236" s="220">
        <f>SUM(S236:U236)*H236</f>
        <v>0.2</v>
      </c>
      <c r="Z236" s="221">
        <f t="shared" si="3"/>
        <v>0.2</v>
      </c>
      <c r="AA236" s="913"/>
      <c r="AB236" s="583" t="s">
        <v>562</v>
      </c>
      <c r="AC236" s="861"/>
      <c r="AD236" s="1465"/>
      <c r="AE236" s="1465"/>
    </row>
    <row r="237" spans="1:31" ht="24.95" customHeight="1" x14ac:dyDescent="0.2">
      <c r="A237" s="838"/>
      <c r="B237" s="818"/>
      <c r="C237" s="1407"/>
      <c r="D237" s="928"/>
      <c r="E237" s="928"/>
      <c r="F237" s="928"/>
      <c r="G237" s="820"/>
      <c r="H237" s="1404"/>
      <c r="I237" s="251" t="s">
        <v>601</v>
      </c>
      <c r="J237" s="474"/>
      <c r="K237" s="475"/>
      <c r="L237" s="476"/>
      <c r="M237" s="477"/>
      <c r="N237" s="475"/>
      <c r="O237" s="476"/>
      <c r="P237" s="477"/>
      <c r="Q237" s="475"/>
      <c r="R237" s="476"/>
      <c r="S237" s="477"/>
      <c r="T237" s="475"/>
      <c r="U237" s="478"/>
      <c r="V237" s="252">
        <f>SUM(J237:L237)*H236</f>
        <v>0</v>
      </c>
      <c r="W237" s="253">
        <f>SUM(M237:O237)*H236</f>
        <v>0</v>
      </c>
      <c r="X237" s="253">
        <f>SUM(P237:R237)*H236</f>
        <v>0</v>
      </c>
      <c r="Y237" s="253">
        <f>SUM(S237:U237)*H236</f>
        <v>0</v>
      </c>
      <c r="Z237" s="254">
        <f t="shared" si="3"/>
        <v>0</v>
      </c>
      <c r="AA237" s="913"/>
      <c r="AB237" s="583" t="s">
        <v>562</v>
      </c>
      <c r="AC237" s="861"/>
      <c r="AD237" s="1465"/>
      <c r="AE237" s="1465"/>
    </row>
    <row r="238" spans="1:31" ht="24.95" customHeight="1" x14ac:dyDescent="0.2">
      <c r="A238" s="838"/>
      <c r="B238" s="818"/>
      <c r="C238" s="1407"/>
      <c r="D238" s="928"/>
      <c r="E238" s="928"/>
      <c r="F238" s="928"/>
      <c r="G238" s="820" t="s">
        <v>700</v>
      </c>
      <c r="H238" s="1404">
        <v>0.3</v>
      </c>
      <c r="I238" s="605" t="s">
        <v>600</v>
      </c>
      <c r="J238" s="464"/>
      <c r="K238" s="465"/>
      <c r="L238" s="466"/>
      <c r="M238" s="467"/>
      <c r="N238" s="465"/>
      <c r="O238" s="466"/>
      <c r="P238" s="467"/>
      <c r="Q238" s="465"/>
      <c r="R238" s="466"/>
      <c r="S238" s="467"/>
      <c r="T238" s="465"/>
      <c r="U238" s="468">
        <v>1</v>
      </c>
      <c r="V238" s="219">
        <f>SUM(J238:L238)*H238</f>
        <v>0</v>
      </c>
      <c r="W238" s="220">
        <f>SUM(M238:O238)*H238</f>
        <v>0</v>
      </c>
      <c r="X238" s="220">
        <f>SUM(P238:R238)*H238</f>
        <v>0</v>
      </c>
      <c r="Y238" s="220">
        <f>SUM(S238:U238)*H238</f>
        <v>0.3</v>
      </c>
      <c r="Z238" s="221">
        <f t="shared" si="3"/>
        <v>0.3</v>
      </c>
      <c r="AA238" s="913"/>
      <c r="AB238" s="583" t="s">
        <v>562</v>
      </c>
      <c r="AC238" s="861"/>
      <c r="AD238" s="1465"/>
      <c r="AE238" s="1465"/>
    </row>
    <row r="239" spans="1:31" ht="24.95" customHeight="1" x14ac:dyDescent="0.2">
      <c r="A239" s="838"/>
      <c r="B239" s="818"/>
      <c r="C239" s="1407"/>
      <c r="D239" s="928"/>
      <c r="E239" s="928"/>
      <c r="F239" s="928"/>
      <c r="G239" s="820"/>
      <c r="H239" s="1404"/>
      <c r="I239" s="251" t="s">
        <v>601</v>
      </c>
      <c r="J239" s="474"/>
      <c r="K239" s="475"/>
      <c r="L239" s="476"/>
      <c r="M239" s="477"/>
      <c r="N239" s="475"/>
      <c r="O239" s="476"/>
      <c r="P239" s="477"/>
      <c r="Q239" s="475"/>
      <c r="R239" s="476"/>
      <c r="S239" s="477"/>
      <c r="T239" s="475"/>
      <c r="U239" s="478"/>
      <c r="V239" s="252">
        <f>SUM(J239:L239)*H238</f>
        <v>0</v>
      </c>
      <c r="W239" s="253">
        <f>SUM(M239:O239)*H238</f>
        <v>0</v>
      </c>
      <c r="X239" s="253">
        <f>SUM(P239:R239)*H238</f>
        <v>0</v>
      </c>
      <c r="Y239" s="253">
        <f>SUM(S239:U239)*H238</f>
        <v>0</v>
      </c>
      <c r="Z239" s="254">
        <f t="shared" si="3"/>
        <v>0</v>
      </c>
      <c r="AA239" s="913"/>
      <c r="AB239" s="583" t="s">
        <v>562</v>
      </c>
      <c r="AC239" s="861"/>
      <c r="AD239" s="1465"/>
      <c r="AE239" s="1465"/>
    </row>
    <row r="240" spans="1:31" ht="24.95" customHeight="1" x14ac:dyDescent="0.2">
      <c r="A240" s="838"/>
      <c r="B240" s="818"/>
      <c r="C240" s="1407"/>
      <c r="D240" s="928"/>
      <c r="E240" s="928"/>
      <c r="F240" s="928"/>
      <c r="G240" s="820" t="s">
        <v>708</v>
      </c>
      <c r="H240" s="1404">
        <v>0.4</v>
      </c>
      <c r="I240" s="605" t="s">
        <v>600</v>
      </c>
      <c r="J240" s="464"/>
      <c r="K240" s="465"/>
      <c r="L240" s="466"/>
      <c r="M240" s="467"/>
      <c r="N240" s="465"/>
      <c r="O240" s="466"/>
      <c r="P240" s="467"/>
      <c r="Q240" s="465"/>
      <c r="R240" s="466"/>
      <c r="S240" s="467"/>
      <c r="T240" s="465"/>
      <c r="U240" s="468">
        <v>1</v>
      </c>
      <c r="V240" s="219">
        <f>SUM(J240:L240)*H240</f>
        <v>0</v>
      </c>
      <c r="W240" s="220">
        <f>SUM(M240:O240)*H240</f>
        <v>0</v>
      </c>
      <c r="X240" s="220">
        <f>SUM(P240:R240)*H240</f>
        <v>0</v>
      </c>
      <c r="Y240" s="220">
        <f>SUM(S240:U240)*H240</f>
        <v>0.4</v>
      </c>
      <c r="Z240" s="221">
        <f t="shared" si="3"/>
        <v>0.4</v>
      </c>
      <c r="AA240" s="913"/>
      <c r="AB240" s="583" t="s">
        <v>562</v>
      </c>
      <c r="AC240" s="861"/>
      <c r="AD240" s="1465"/>
      <c r="AE240" s="1465"/>
    </row>
    <row r="241" spans="1:31" ht="24.95" customHeight="1" thickBot="1" x14ac:dyDescent="0.25">
      <c r="A241" s="838"/>
      <c r="B241" s="818"/>
      <c r="C241" s="1407"/>
      <c r="D241" s="929"/>
      <c r="E241" s="929"/>
      <c r="F241" s="929"/>
      <c r="G241" s="822"/>
      <c r="H241" s="1405"/>
      <c r="I241" s="255" t="s">
        <v>601</v>
      </c>
      <c r="J241" s="479"/>
      <c r="K241" s="480"/>
      <c r="L241" s="481"/>
      <c r="M241" s="482"/>
      <c r="N241" s="480"/>
      <c r="O241" s="481"/>
      <c r="P241" s="482"/>
      <c r="Q241" s="480"/>
      <c r="R241" s="481"/>
      <c r="S241" s="482"/>
      <c r="T241" s="480"/>
      <c r="U241" s="483"/>
      <c r="V241" s="259">
        <f>SUM(J241:L241)*H240</f>
        <v>0</v>
      </c>
      <c r="W241" s="260">
        <f>SUM(M241:O241)*H240</f>
        <v>0</v>
      </c>
      <c r="X241" s="260">
        <f>SUM(P241:R241)*H240</f>
        <v>0</v>
      </c>
      <c r="Y241" s="260">
        <f>SUM(S241:U241)*H240</f>
        <v>0</v>
      </c>
      <c r="Z241" s="261">
        <f t="shared" si="3"/>
        <v>0</v>
      </c>
      <c r="AA241" s="913"/>
      <c r="AB241" s="583" t="s">
        <v>562</v>
      </c>
      <c r="AC241" s="861"/>
      <c r="AD241" s="1465"/>
      <c r="AE241" s="1465"/>
    </row>
    <row r="242" spans="1:31" ht="24.95" customHeight="1" x14ac:dyDescent="0.2">
      <c r="A242" s="838"/>
      <c r="B242" s="818"/>
      <c r="C242" s="933" t="s">
        <v>18</v>
      </c>
      <c r="D242" s="824" t="s">
        <v>396</v>
      </c>
      <c r="E242" s="824" t="s">
        <v>222</v>
      </c>
      <c r="F242" s="824" t="s">
        <v>996</v>
      </c>
      <c r="G242" s="825" t="s">
        <v>709</v>
      </c>
      <c r="H242" s="1403">
        <v>0.15</v>
      </c>
      <c r="I242" s="226" t="s">
        <v>600</v>
      </c>
      <c r="J242" s="459"/>
      <c r="K242" s="460"/>
      <c r="L242" s="461">
        <v>0.4</v>
      </c>
      <c r="M242" s="462"/>
      <c r="N242" s="460"/>
      <c r="O242" s="461">
        <v>0.8</v>
      </c>
      <c r="P242" s="462"/>
      <c r="Q242" s="460"/>
      <c r="R242" s="461">
        <v>1</v>
      </c>
      <c r="S242" s="462"/>
      <c r="T242" s="460"/>
      <c r="U242" s="463">
        <v>1</v>
      </c>
      <c r="V242" s="216">
        <f>SUM(J242:L242)*H242</f>
        <v>0.06</v>
      </c>
      <c r="W242" s="217">
        <f>SUM(M242:O242)*H242</f>
        <v>0.12</v>
      </c>
      <c r="X242" s="217">
        <f>SUM(P242:R242)*H242</f>
        <v>0.15</v>
      </c>
      <c r="Y242" s="217">
        <f>SUM(S242:U242)*H242</f>
        <v>0.15</v>
      </c>
      <c r="Z242" s="218">
        <f t="shared" si="3"/>
        <v>0.15</v>
      </c>
      <c r="AA242" s="930" t="s">
        <v>4</v>
      </c>
      <c r="AB242" s="582" t="s">
        <v>564</v>
      </c>
      <c r="AC242" s="860">
        <v>32</v>
      </c>
      <c r="AD242" s="1467" t="s">
        <v>1022</v>
      </c>
      <c r="AE242" s="1467" t="s">
        <v>1022</v>
      </c>
    </row>
    <row r="243" spans="1:31" ht="24.95" customHeight="1" x14ac:dyDescent="0.2">
      <c r="A243" s="838"/>
      <c r="B243" s="818"/>
      <c r="C243" s="934"/>
      <c r="D243" s="824"/>
      <c r="E243" s="824"/>
      <c r="F243" s="824"/>
      <c r="G243" s="820"/>
      <c r="H243" s="1404"/>
      <c r="I243" s="251" t="s">
        <v>601</v>
      </c>
      <c r="J243" s="474"/>
      <c r="K243" s="475"/>
      <c r="L243" s="476">
        <v>0.5</v>
      </c>
      <c r="M243" s="477"/>
      <c r="N243" s="475"/>
      <c r="O243" s="476"/>
      <c r="P243" s="477"/>
      <c r="Q243" s="475"/>
      <c r="R243" s="476"/>
      <c r="S243" s="477"/>
      <c r="T243" s="475"/>
      <c r="U243" s="478"/>
      <c r="V243" s="252">
        <f>SUM(J243:L243)*H242</f>
        <v>7.4999999999999997E-2</v>
      </c>
      <c r="W243" s="253">
        <f>SUM(M243:O243)*H242</f>
        <v>0</v>
      </c>
      <c r="X243" s="253">
        <f>SUM(P243:R243)*H242</f>
        <v>0</v>
      </c>
      <c r="Y243" s="253">
        <f>SUM(S243:U243)*H242</f>
        <v>0</v>
      </c>
      <c r="Z243" s="254">
        <f t="shared" si="3"/>
        <v>7.4999999999999997E-2</v>
      </c>
      <c r="AA243" s="913"/>
      <c r="AB243" s="583" t="s">
        <v>564</v>
      </c>
      <c r="AC243" s="861"/>
      <c r="AD243" s="1465"/>
      <c r="AE243" s="1465"/>
    </row>
    <row r="244" spans="1:31" ht="24.95" customHeight="1" x14ac:dyDescent="0.2">
      <c r="A244" s="838"/>
      <c r="B244" s="818"/>
      <c r="C244" s="934"/>
      <c r="D244" s="824"/>
      <c r="E244" s="824"/>
      <c r="F244" s="824"/>
      <c r="G244" s="820" t="s">
        <v>710</v>
      </c>
      <c r="H244" s="1404">
        <v>0.2</v>
      </c>
      <c r="I244" s="605" t="s">
        <v>600</v>
      </c>
      <c r="J244" s="464"/>
      <c r="K244" s="465"/>
      <c r="L244" s="466"/>
      <c r="M244" s="467"/>
      <c r="N244" s="465"/>
      <c r="O244" s="466">
        <v>0.5</v>
      </c>
      <c r="P244" s="467"/>
      <c r="Q244" s="465"/>
      <c r="R244" s="466">
        <v>1</v>
      </c>
      <c r="S244" s="467"/>
      <c r="T244" s="465"/>
      <c r="U244" s="468">
        <v>1</v>
      </c>
      <c r="V244" s="219">
        <f>SUM(J244:L244)*H244</f>
        <v>0</v>
      </c>
      <c r="W244" s="220">
        <f>SUM(M244:O244)*H244</f>
        <v>0.1</v>
      </c>
      <c r="X244" s="220">
        <f>SUM(P244:R244)*H244</f>
        <v>0.2</v>
      </c>
      <c r="Y244" s="220">
        <f>SUM(S244:U244)*H244</f>
        <v>0.2</v>
      </c>
      <c r="Z244" s="221">
        <f t="shared" si="3"/>
        <v>0.2</v>
      </c>
      <c r="AA244" s="913"/>
      <c r="AB244" s="583" t="s">
        <v>564</v>
      </c>
      <c r="AC244" s="861"/>
      <c r="AD244" s="1465"/>
      <c r="AE244" s="1465"/>
    </row>
    <row r="245" spans="1:31" ht="24.95" customHeight="1" x14ac:dyDescent="0.2">
      <c r="A245" s="838"/>
      <c r="B245" s="818"/>
      <c r="C245" s="934"/>
      <c r="D245" s="824"/>
      <c r="E245" s="824"/>
      <c r="F245" s="824"/>
      <c r="G245" s="820"/>
      <c r="H245" s="1404"/>
      <c r="I245" s="251" t="s">
        <v>601</v>
      </c>
      <c r="J245" s="474"/>
      <c r="K245" s="475"/>
      <c r="L245" s="476"/>
      <c r="M245" s="477"/>
      <c r="N245" s="475"/>
      <c r="O245" s="476"/>
      <c r="P245" s="477"/>
      <c r="Q245" s="475"/>
      <c r="R245" s="476"/>
      <c r="S245" s="477"/>
      <c r="T245" s="475"/>
      <c r="U245" s="478"/>
      <c r="V245" s="252">
        <f>SUM(J245:L245)*H244</f>
        <v>0</v>
      </c>
      <c r="W245" s="253">
        <f>SUM(M245:O245)*H244</f>
        <v>0</v>
      </c>
      <c r="X245" s="253">
        <f>SUM(P245:R245)*H244</f>
        <v>0</v>
      </c>
      <c r="Y245" s="253">
        <f>SUM(S245:U245)*H244</f>
        <v>0</v>
      </c>
      <c r="Z245" s="254">
        <f t="shared" si="3"/>
        <v>0</v>
      </c>
      <c r="AA245" s="913"/>
      <c r="AB245" s="583" t="s">
        <v>564</v>
      </c>
      <c r="AC245" s="861"/>
      <c r="AD245" s="1465"/>
      <c r="AE245" s="1465"/>
    </row>
    <row r="246" spans="1:31" ht="24.95" customHeight="1" x14ac:dyDescent="0.2">
      <c r="A246" s="838"/>
      <c r="B246" s="818"/>
      <c r="C246" s="934"/>
      <c r="D246" s="824"/>
      <c r="E246" s="824"/>
      <c r="F246" s="824"/>
      <c r="G246" s="820" t="s">
        <v>711</v>
      </c>
      <c r="H246" s="1404">
        <v>0.25</v>
      </c>
      <c r="I246" s="605" t="s">
        <v>600</v>
      </c>
      <c r="J246" s="464"/>
      <c r="K246" s="465"/>
      <c r="L246" s="466"/>
      <c r="M246" s="467"/>
      <c r="N246" s="465"/>
      <c r="O246" s="466">
        <v>0.3</v>
      </c>
      <c r="P246" s="467"/>
      <c r="Q246" s="465"/>
      <c r="R246" s="466">
        <v>1</v>
      </c>
      <c r="S246" s="467"/>
      <c r="T246" s="465"/>
      <c r="U246" s="468">
        <v>1</v>
      </c>
      <c r="V246" s="219">
        <f>SUM(J246:L246)*H246</f>
        <v>0</v>
      </c>
      <c r="W246" s="220">
        <f>SUM(M246:O246)*H246</f>
        <v>7.4999999999999997E-2</v>
      </c>
      <c r="X246" s="220">
        <f>SUM(P246:R246)*H246</f>
        <v>0.25</v>
      </c>
      <c r="Y246" s="220">
        <f>SUM(S246:U246)*H246</f>
        <v>0.25</v>
      </c>
      <c r="Z246" s="221">
        <f t="shared" si="3"/>
        <v>0.25</v>
      </c>
      <c r="AA246" s="913"/>
      <c r="AB246" s="583" t="s">
        <v>564</v>
      </c>
      <c r="AC246" s="861"/>
      <c r="AD246" s="1465"/>
      <c r="AE246" s="1465"/>
    </row>
    <row r="247" spans="1:31" ht="24.95" customHeight="1" x14ac:dyDescent="0.2">
      <c r="A247" s="838"/>
      <c r="B247" s="818"/>
      <c r="C247" s="934"/>
      <c r="D247" s="824"/>
      <c r="E247" s="824"/>
      <c r="F247" s="824"/>
      <c r="G247" s="820"/>
      <c r="H247" s="1404"/>
      <c r="I247" s="251" t="s">
        <v>601</v>
      </c>
      <c r="J247" s="474"/>
      <c r="K247" s="475"/>
      <c r="L247" s="476"/>
      <c r="M247" s="477"/>
      <c r="N247" s="475"/>
      <c r="O247" s="476"/>
      <c r="P247" s="477"/>
      <c r="Q247" s="475"/>
      <c r="R247" s="476"/>
      <c r="S247" s="477"/>
      <c r="T247" s="475"/>
      <c r="U247" s="478"/>
      <c r="V247" s="252">
        <f>SUM(J247:L247)*H246</f>
        <v>0</v>
      </c>
      <c r="W247" s="253">
        <f>SUM(M247:O247)*H246</f>
        <v>0</v>
      </c>
      <c r="X247" s="253">
        <f>SUM(P247:R247)*H246</f>
        <v>0</v>
      </c>
      <c r="Y247" s="253">
        <f>SUM(S247:U247)*H246</f>
        <v>0</v>
      </c>
      <c r="Z247" s="254">
        <f t="shared" si="3"/>
        <v>0</v>
      </c>
      <c r="AA247" s="913"/>
      <c r="AB247" s="583" t="s">
        <v>564</v>
      </c>
      <c r="AC247" s="861"/>
      <c r="AD247" s="1465"/>
      <c r="AE247" s="1465"/>
    </row>
    <row r="248" spans="1:31" ht="24.95" customHeight="1" x14ac:dyDescent="0.2">
      <c r="A248" s="838"/>
      <c r="B248" s="818"/>
      <c r="C248" s="934"/>
      <c r="D248" s="824"/>
      <c r="E248" s="824"/>
      <c r="F248" s="824"/>
      <c r="G248" s="820" t="s">
        <v>997</v>
      </c>
      <c r="H248" s="1404">
        <v>0.4</v>
      </c>
      <c r="I248" s="605" t="s">
        <v>600</v>
      </c>
      <c r="J248" s="464"/>
      <c r="K248" s="465"/>
      <c r="L248" s="466"/>
      <c r="M248" s="467"/>
      <c r="N248" s="465"/>
      <c r="O248" s="466"/>
      <c r="P248" s="467"/>
      <c r="Q248" s="465"/>
      <c r="R248" s="466">
        <v>0.4</v>
      </c>
      <c r="S248" s="467"/>
      <c r="T248" s="465"/>
      <c r="U248" s="468">
        <v>1</v>
      </c>
      <c r="V248" s="219">
        <f>SUM(J248:L248)*H248</f>
        <v>0</v>
      </c>
      <c r="W248" s="220">
        <f>SUM(M248:O248)*H248</f>
        <v>0</v>
      </c>
      <c r="X248" s="220">
        <f>SUM(P248:R248)*H248</f>
        <v>0.16000000000000003</v>
      </c>
      <c r="Y248" s="220">
        <f>SUM(S248:U248)*H248</f>
        <v>0.4</v>
      </c>
      <c r="Z248" s="221">
        <f t="shared" si="3"/>
        <v>0.4</v>
      </c>
      <c r="AA248" s="913"/>
      <c r="AB248" s="583" t="s">
        <v>564</v>
      </c>
      <c r="AC248" s="861"/>
      <c r="AD248" s="1465"/>
      <c r="AE248" s="1465"/>
    </row>
    <row r="249" spans="1:31" ht="24.95" customHeight="1" x14ac:dyDescent="0.2">
      <c r="A249" s="838"/>
      <c r="B249" s="818"/>
      <c r="C249" s="934"/>
      <c r="D249" s="824"/>
      <c r="E249" s="824"/>
      <c r="F249" s="824"/>
      <c r="G249" s="820"/>
      <c r="H249" s="1404"/>
      <c r="I249" s="251" t="s">
        <v>601</v>
      </c>
      <c r="J249" s="474"/>
      <c r="K249" s="475"/>
      <c r="L249" s="476"/>
      <c r="M249" s="477"/>
      <c r="N249" s="475"/>
      <c r="O249" s="476"/>
      <c r="P249" s="477"/>
      <c r="Q249" s="475"/>
      <c r="R249" s="476"/>
      <c r="S249" s="477"/>
      <c r="T249" s="475"/>
      <c r="U249" s="478"/>
      <c r="V249" s="252">
        <f>SUM(J249:L249)*H248</f>
        <v>0</v>
      </c>
      <c r="W249" s="253">
        <f>SUM(M249:O249)*H248</f>
        <v>0</v>
      </c>
      <c r="X249" s="253">
        <f>SUM(P249:R249)*H248</f>
        <v>0</v>
      </c>
      <c r="Y249" s="253">
        <f>SUM(S249:U249)*H248</f>
        <v>0</v>
      </c>
      <c r="Z249" s="254">
        <f t="shared" si="3"/>
        <v>0</v>
      </c>
      <c r="AA249" s="913"/>
      <c r="AB249" s="583" t="s">
        <v>564</v>
      </c>
      <c r="AC249" s="861"/>
      <c r="AD249" s="1465"/>
      <c r="AE249" s="1465"/>
    </row>
    <row r="250" spans="1:31" ht="24.95" customHeight="1" x14ac:dyDescent="0.2">
      <c r="A250" s="838"/>
      <c r="B250" s="818"/>
      <c r="C250" s="934"/>
      <c r="D250" s="824"/>
      <c r="E250" s="824"/>
      <c r="F250" s="824"/>
      <c r="G250" s="952" t="s">
        <v>998</v>
      </c>
      <c r="H250" s="1404"/>
      <c r="I250" s="605" t="s">
        <v>600</v>
      </c>
      <c r="J250" s="464"/>
      <c r="K250" s="465"/>
      <c r="L250" s="466"/>
      <c r="M250" s="467"/>
      <c r="N250" s="465"/>
      <c r="O250" s="466"/>
      <c r="P250" s="467"/>
      <c r="Q250" s="465"/>
      <c r="R250" s="466"/>
      <c r="S250" s="467"/>
      <c r="T250" s="465"/>
      <c r="U250" s="468"/>
      <c r="V250" s="219">
        <f>SUM(J250:L250)*H250</f>
        <v>0</v>
      </c>
      <c r="W250" s="220">
        <f>SUM(M250:O250)*H250</f>
        <v>0</v>
      </c>
      <c r="X250" s="220">
        <f>SUM(P250:R250)*H250</f>
        <v>0</v>
      </c>
      <c r="Y250" s="220">
        <f>SUM(S250:U250)*H250</f>
        <v>0</v>
      </c>
      <c r="Z250" s="221">
        <f t="shared" si="3"/>
        <v>0</v>
      </c>
      <c r="AA250" s="913"/>
      <c r="AB250" s="583" t="s">
        <v>564</v>
      </c>
      <c r="AC250" s="861"/>
      <c r="AD250" s="1465"/>
      <c r="AE250" s="1465"/>
    </row>
    <row r="251" spans="1:31" ht="24.95" customHeight="1" thickBot="1" x14ac:dyDescent="0.25">
      <c r="A251" s="838"/>
      <c r="B251" s="818"/>
      <c r="C251" s="934"/>
      <c r="D251" s="824"/>
      <c r="E251" s="824"/>
      <c r="F251" s="824"/>
      <c r="G251" s="953"/>
      <c r="H251" s="1405"/>
      <c r="I251" s="255" t="s">
        <v>601</v>
      </c>
      <c r="J251" s="479"/>
      <c r="K251" s="480"/>
      <c r="L251" s="481"/>
      <c r="M251" s="482"/>
      <c r="N251" s="480"/>
      <c r="O251" s="481"/>
      <c r="P251" s="482"/>
      <c r="Q251" s="480"/>
      <c r="R251" s="481"/>
      <c r="S251" s="482"/>
      <c r="T251" s="480"/>
      <c r="U251" s="483"/>
      <c r="V251" s="259">
        <f>SUM(J251:L251)*H250</f>
        <v>0</v>
      </c>
      <c r="W251" s="260">
        <f>SUM(M251:O251)*H250</f>
        <v>0</v>
      </c>
      <c r="X251" s="260">
        <f>SUM(P251:R251)*H250</f>
        <v>0</v>
      </c>
      <c r="Y251" s="260">
        <f>SUM(S251:U251)*H250</f>
        <v>0</v>
      </c>
      <c r="Z251" s="261">
        <f t="shared" si="3"/>
        <v>0</v>
      </c>
      <c r="AA251" s="913"/>
      <c r="AB251" s="583" t="s">
        <v>564</v>
      </c>
      <c r="AC251" s="861"/>
      <c r="AD251" s="1465"/>
      <c r="AE251" s="1465"/>
    </row>
    <row r="252" spans="1:31" ht="24.95" customHeight="1" x14ac:dyDescent="0.2">
      <c r="A252" s="838"/>
      <c r="B252" s="818"/>
      <c r="C252" s="1406" t="s">
        <v>149</v>
      </c>
      <c r="D252" s="901" t="s">
        <v>220</v>
      </c>
      <c r="E252" s="901" t="s">
        <v>221</v>
      </c>
      <c r="F252" s="915" t="s">
        <v>93</v>
      </c>
      <c r="G252" s="825" t="s">
        <v>712</v>
      </c>
      <c r="H252" s="1403">
        <v>0.6</v>
      </c>
      <c r="I252" s="226" t="s">
        <v>600</v>
      </c>
      <c r="J252" s="459"/>
      <c r="K252" s="460"/>
      <c r="L252" s="461">
        <v>0.3</v>
      </c>
      <c r="M252" s="462"/>
      <c r="N252" s="460"/>
      <c r="O252" s="461">
        <v>0.5</v>
      </c>
      <c r="P252" s="462"/>
      <c r="Q252" s="460"/>
      <c r="R252" s="461">
        <v>0.7</v>
      </c>
      <c r="S252" s="462"/>
      <c r="T252" s="460"/>
      <c r="U252" s="463">
        <v>1</v>
      </c>
      <c r="V252" s="216">
        <f>SUM(J252:L252)*H252</f>
        <v>0.18</v>
      </c>
      <c r="W252" s="217">
        <f>SUM(M252:O252)*H252</f>
        <v>0.3</v>
      </c>
      <c r="X252" s="217">
        <f>SUM(P252:R252)*H252</f>
        <v>0.42</v>
      </c>
      <c r="Y252" s="217">
        <f>SUM(S252:U252)*H252</f>
        <v>0.6</v>
      </c>
      <c r="Z252" s="218">
        <f t="shared" si="3"/>
        <v>0.6</v>
      </c>
      <c r="AA252" s="913"/>
      <c r="AB252" s="583" t="s">
        <v>564</v>
      </c>
      <c r="AC252" s="860">
        <v>33</v>
      </c>
      <c r="AD252" s="1465"/>
      <c r="AE252" s="1465"/>
    </row>
    <row r="253" spans="1:31" ht="24.95" customHeight="1" x14ac:dyDescent="0.2">
      <c r="A253" s="838"/>
      <c r="B253" s="818"/>
      <c r="C253" s="1407"/>
      <c r="D253" s="817"/>
      <c r="E253" s="817"/>
      <c r="F253" s="818"/>
      <c r="G253" s="820"/>
      <c r="H253" s="1404"/>
      <c r="I253" s="251" t="s">
        <v>601</v>
      </c>
      <c r="J253" s="474"/>
      <c r="K253" s="475"/>
      <c r="L253" s="476">
        <v>0.3</v>
      </c>
      <c r="M253" s="477"/>
      <c r="N253" s="475"/>
      <c r="O253" s="476"/>
      <c r="P253" s="477"/>
      <c r="Q253" s="475"/>
      <c r="R253" s="476"/>
      <c r="S253" s="477"/>
      <c r="T253" s="475"/>
      <c r="U253" s="478"/>
      <c r="V253" s="252">
        <f>SUM(J253:L253)*H252</f>
        <v>0.18</v>
      </c>
      <c r="W253" s="253">
        <f>SUM(M253:O253)*H252</f>
        <v>0</v>
      </c>
      <c r="X253" s="253">
        <f>SUM(P253:R253)*H252</f>
        <v>0</v>
      </c>
      <c r="Y253" s="253">
        <f>SUM(S253:U253)*H252</f>
        <v>0</v>
      </c>
      <c r="Z253" s="254">
        <f t="shared" si="3"/>
        <v>0.18</v>
      </c>
      <c r="AA253" s="913"/>
      <c r="AB253" s="583" t="s">
        <v>564</v>
      </c>
      <c r="AC253" s="861"/>
      <c r="AD253" s="1465"/>
      <c r="AE253" s="1465"/>
    </row>
    <row r="254" spans="1:31" ht="24.95" customHeight="1" x14ac:dyDescent="0.2">
      <c r="A254" s="838"/>
      <c r="B254" s="818"/>
      <c r="C254" s="1407"/>
      <c r="D254" s="817"/>
      <c r="E254" s="817"/>
      <c r="F254" s="818"/>
      <c r="G254" s="820" t="s">
        <v>713</v>
      </c>
      <c r="H254" s="1404">
        <v>0.1</v>
      </c>
      <c r="I254" s="605" t="s">
        <v>600</v>
      </c>
      <c r="J254" s="464"/>
      <c r="K254" s="465"/>
      <c r="L254" s="466">
        <v>0.3</v>
      </c>
      <c r="M254" s="467"/>
      <c r="N254" s="465"/>
      <c r="O254" s="466">
        <v>0.5</v>
      </c>
      <c r="P254" s="467"/>
      <c r="Q254" s="465"/>
      <c r="R254" s="466">
        <v>0.7</v>
      </c>
      <c r="S254" s="467"/>
      <c r="T254" s="465"/>
      <c r="U254" s="468">
        <v>1</v>
      </c>
      <c r="V254" s="219">
        <f>SUM(J254:L254)*H254</f>
        <v>0.03</v>
      </c>
      <c r="W254" s="220">
        <f>SUM(M254:O254)*H254</f>
        <v>0.05</v>
      </c>
      <c r="X254" s="220">
        <f>SUM(P254:R254)*H254</f>
        <v>6.9999999999999993E-2</v>
      </c>
      <c r="Y254" s="220">
        <f>SUM(S254:U254)*H254</f>
        <v>0.1</v>
      </c>
      <c r="Z254" s="221">
        <f t="shared" si="3"/>
        <v>0.1</v>
      </c>
      <c r="AA254" s="913"/>
      <c r="AB254" s="583" t="s">
        <v>564</v>
      </c>
      <c r="AC254" s="861"/>
      <c r="AD254" s="1465"/>
      <c r="AE254" s="1465"/>
    </row>
    <row r="255" spans="1:31" ht="24.95" customHeight="1" x14ac:dyDescent="0.2">
      <c r="A255" s="838"/>
      <c r="B255" s="818"/>
      <c r="C255" s="1407"/>
      <c r="D255" s="817"/>
      <c r="E255" s="817"/>
      <c r="F255" s="818"/>
      <c r="G255" s="820"/>
      <c r="H255" s="1404"/>
      <c r="I255" s="251" t="s">
        <v>601</v>
      </c>
      <c r="J255" s="474"/>
      <c r="K255" s="475"/>
      <c r="L255" s="476">
        <v>0.3</v>
      </c>
      <c r="M255" s="477"/>
      <c r="N255" s="475"/>
      <c r="O255" s="476"/>
      <c r="P255" s="477"/>
      <c r="Q255" s="475"/>
      <c r="R255" s="476"/>
      <c r="S255" s="477"/>
      <c r="T255" s="475"/>
      <c r="U255" s="478"/>
      <c r="V255" s="252">
        <f>SUM(J255:L255)*H254</f>
        <v>0.03</v>
      </c>
      <c r="W255" s="253">
        <f>SUM(M255:O255)*H254</f>
        <v>0</v>
      </c>
      <c r="X255" s="253">
        <f>SUM(P255:R255)*H254</f>
        <v>0</v>
      </c>
      <c r="Y255" s="253">
        <f>SUM(S255:U255)*H254</f>
        <v>0</v>
      </c>
      <c r="Z255" s="254">
        <f t="shared" si="3"/>
        <v>0.03</v>
      </c>
      <c r="AA255" s="913"/>
      <c r="AB255" s="583" t="s">
        <v>564</v>
      </c>
      <c r="AC255" s="861"/>
      <c r="AD255" s="1465"/>
      <c r="AE255" s="1465"/>
    </row>
    <row r="256" spans="1:31" ht="24.95" customHeight="1" x14ac:dyDescent="0.2">
      <c r="A256" s="838"/>
      <c r="B256" s="818"/>
      <c r="C256" s="1407"/>
      <c r="D256" s="817"/>
      <c r="E256" s="817"/>
      <c r="F256" s="818"/>
      <c r="G256" s="820" t="s">
        <v>714</v>
      </c>
      <c r="H256" s="1404">
        <v>0.15</v>
      </c>
      <c r="I256" s="605" t="s">
        <v>600</v>
      </c>
      <c r="J256" s="464"/>
      <c r="K256" s="465"/>
      <c r="L256" s="466">
        <v>0.3</v>
      </c>
      <c r="M256" s="467"/>
      <c r="N256" s="465"/>
      <c r="O256" s="466">
        <v>0.5</v>
      </c>
      <c r="P256" s="467"/>
      <c r="Q256" s="465"/>
      <c r="R256" s="466">
        <v>0.7</v>
      </c>
      <c r="S256" s="467"/>
      <c r="T256" s="465"/>
      <c r="U256" s="468">
        <v>1</v>
      </c>
      <c r="V256" s="219">
        <f>SUM(J256:L256)*H256</f>
        <v>4.4999999999999998E-2</v>
      </c>
      <c r="W256" s="220">
        <f>SUM(M256:O256)*H256</f>
        <v>7.4999999999999997E-2</v>
      </c>
      <c r="X256" s="220">
        <f>SUM(P256:R256)*H256</f>
        <v>0.105</v>
      </c>
      <c r="Y256" s="220">
        <f>SUM(S256:U256)*H256</f>
        <v>0.15</v>
      </c>
      <c r="Z256" s="221">
        <f t="shared" si="3"/>
        <v>0.15</v>
      </c>
      <c r="AA256" s="913"/>
      <c r="AB256" s="583" t="s">
        <v>564</v>
      </c>
      <c r="AC256" s="861"/>
      <c r="AD256" s="1465"/>
      <c r="AE256" s="1465"/>
    </row>
    <row r="257" spans="1:31" ht="24.95" customHeight="1" x14ac:dyDescent="0.2">
      <c r="A257" s="838"/>
      <c r="B257" s="818"/>
      <c r="C257" s="1407"/>
      <c r="D257" s="817"/>
      <c r="E257" s="817"/>
      <c r="F257" s="818"/>
      <c r="G257" s="820"/>
      <c r="H257" s="1404"/>
      <c r="I257" s="251" t="s">
        <v>601</v>
      </c>
      <c r="J257" s="474"/>
      <c r="K257" s="475"/>
      <c r="L257" s="476">
        <v>0.3</v>
      </c>
      <c r="M257" s="477"/>
      <c r="N257" s="475"/>
      <c r="O257" s="476"/>
      <c r="P257" s="477"/>
      <c r="Q257" s="475"/>
      <c r="R257" s="476"/>
      <c r="S257" s="477"/>
      <c r="T257" s="475"/>
      <c r="U257" s="478"/>
      <c r="V257" s="252">
        <f>SUM(J257:L257)*H256</f>
        <v>4.4999999999999998E-2</v>
      </c>
      <c r="W257" s="253">
        <f>SUM(M257:O257)*H256</f>
        <v>0</v>
      </c>
      <c r="X257" s="253">
        <f>SUM(P257:R257)*H256</f>
        <v>0</v>
      </c>
      <c r="Y257" s="253">
        <f>SUM(S257:U257)*H256</f>
        <v>0</v>
      </c>
      <c r="Z257" s="254">
        <f t="shared" si="3"/>
        <v>4.4999999999999998E-2</v>
      </c>
      <c r="AA257" s="913"/>
      <c r="AB257" s="583" t="s">
        <v>564</v>
      </c>
      <c r="AC257" s="861"/>
      <c r="AD257" s="1465"/>
      <c r="AE257" s="1465"/>
    </row>
    <row r="258" spans="1:31" ht="24.95" customHeight="1" x14ac:dyDescent="0.2">
      <c r="A258" s="838"/>
      <c r="B258" s="818"/>
      <c r="C258" s="1407"/>
      <c r="D258" s="817"/>
      <c r="E258" s="817"/>
      <c r="F258" s="818"/>
      <c r="G258" s="820" t="s">
        <v>715</v>
      </c>
      <c r="H258" s="1404">
        <v>0.15</v>
      </c>
      <c r="I258" s="605" t="s">
        <v>600</v>
      </c>
      <c r="J258" s="464"/>
      <c r="K258" s="465"/>
      <c r="L258" s="466">
        <v>0.3</v>
      </c>
      <c r="M258" s="467"/>
      <c r="N258" s="465"/>
      <c r="O258" s="466">
        <v>0.5</v>
      </c>
      <c r="P258" s="467"/>
      <c r="Q258" s="465"/>
      <c r="R258" s="466">
        <v>0.7</v>
      </c>
      <c r="S258" s="467"/>
      <c r="T258" s="465"/>
      <c r="U258" s="468">
        <v>1</v>
      </c>
      <c r="V258" s="219">
        <f>SUM(J258:L258)*H258</f>
        <v>4.4999999999999998E-2</v>
      </c>
      <c r="W258" s="220">
        <f>SUM(M258:O258)*H258</f>
        <v>7.4999999999999997E-2</v>
      </c>
      <c r="X258" s="220">
        <f>SUM(P258:R258)*H258</f>
        <v>0.105</v>
      </c>
      <c r="Y258" s="220">
        <f>SUM(S258:U258)*H258</f>
        <v>0.15</v>
      </c>
      <c r="Z258" s="221">
        <f t="shared" si="3"/>
        <v>0.15</v>
      </c>
      <c r="AA258" s="913"/>
      <c r="AB258" s="583" t="s">
        <v>564</v>
      </c>
      <c r="AC258" s="861"/>
      <c r="AD258" s="1465"/>
      <c r="AE258" s="1465"/>
    </row>
    <row r="259" spans="1:31" ht="24.95" customHeight="1" thickBot="1" x14ac:dyDescent="0.25">
      <c r="A259" s="838"/>
      <c r="B259" s="818"/>
      <c r="C259" s="1407"/>
      <c r="D259" s="817"/>
      <c r="E259" s="817"/>
      <c r="F259" s="818"/>
      <c r="G259" s="822"/>
      <c r="H259" s="1405"/>
      <c r="I259" s="255" t="s">
        <v>601</v>
      </c>
      <c r="J259" s="479"/>
      <c r="K259" s="480"/>
      <c r="L259" s="481">
        <v>0.3</v>
      </c>
      <c r="M259" s="482"/>
      <c r="N259" s="480"/>
      <c r="O259" s="481"/>
      <c r="P259" s="482"/>
      <c r="Q259" s="480"/>
      <c r="R259" s="481"/>
      <c r="S259" s="482"/>
      <c r="T259" s="480"/>
      <c r="U259" s="483"/>
      <c r="V259" s="259">
        <f>SUM(J259:L259)*H258</f>
        <v>4.4999999999999998E-2</v>
      </c>
      <c r="W259" s="260">
        <f>SUM(M259:O259)*H258</f>
        <v>0</v>
      </c>
      <c r="X259" s="260">
        <f>SUM(P259:R259)*H258</f>
        <v>0</v>
      </c>
      <c r="Y259" s="260">
        <f>SUM(S259:U259)*H258</f>
        <v>0</v>
      </c>
      <c r="Z259" s="261">
        <f t="shared" si="3"/>
        <v>4.4999999999999998E-2</v>
      </c>
      <c r="AA259" s="914"/>
      <c r="AB259" s="583" t="s">
        <v>564</v>
      </c>
      <c r="AC259" s="861"/>
      <c r="AD259" s="1466"/>
      <c r="AE259" s="1466"/>
    </row>
    <row r="260" spans="1:31" ht="24.95" customHeight="1" x14ac:dyDescent="0.2">
      <c r="A260" s="838"/>
      <c r="B260" s="818"/>
      <c r="C260" s="933" t="s">
        <v>19</v>
      </c>
      <c r="D260" s="926" t="s">
        <v>223</v>
      </c>
      <c r="E260" s="926" t="s">
        <v>224</v>
      </c>
      <c r="F260" s="926" t="s">
        <v>93</v>
      </c>
      <c r="G260" s="825" t="s">
        <v>716</v>
      </c>
      <c r="H260" s="1403">
        <v>0.3</v>
      </c>
      <c r="I260" s="226" t="s">
        <v>600</v>
      </c>
      <c r="J260" s="459"/>
      <c r="K260" s="460"/>
      <c r="L260" s="461">
        <v>0.1</v>
      </c>
      <c r="M260" s="462"/>
      <c r="N260" s="460"/>
      <c r="O260" s="461">
        <v>0.2</v>
      </c>
      <c r="P260" s="462"/>
      <c r="Q260" s="460"/>
      <c r="R260" s="461">
        <v>0.35</v>
      </c>
      <c r="S260" s="462"/>
      <c r="T260" s="460"/>
      <c r="U260" s="463">
        <v>1</v>
      </c>
      <c r="V260" s="216">
        <f>SUM(J260:L260)*H260</f>
        <v>0.03</v>
      </c>
      <c r="W260" s="217">
        <f>SUM(M260:O260)*H260</f>
        <v>0.06</v>
      </c>
      <c r="X260" s="217">
        <f>SUM(P260:R260)*H260</f>
        <v>0.105</v>
      </c>
      <c r="Y260" s="217">
        <f>SUM(S260:U260)*H260</f>
        <v>0.3</v>
      </c>
      <c r="Z260" s="218">
        <f t="shared" si="3"/>
        <v>0.3</v>
      </c>
      <c r="AA260" s="913" t="s">
        <v>152</v>
      </c>
      <c r="AB260" s="583" t="s">
        <v>564</v>
      </c>
      <c r="AC260" s="860">
        <v>34</v>
      </c>
      <c r="AD260" s="1465" t="s">
        <v>1022</v>
      </c>
      <c r="AE260" s="1465" t="s">
        <v>1022</v>
      </c>
    </row>
    <row r="261" spans="1:31" ht="24.95" customHeight="1" x14ac:dyDescent="0.2">
      <c r="A261" s="838"/>
      <c r="B261" s="818"/>
      <c r="C261" s="934"/>
      <c r="D261" s="824"/>
      <c r="E261" s="824"/>
      <c r="F261" s="824"/>
      <c r="G261" s="820"/>
      <c r="H261" s="1404"/>
      <c r="I261" s="251" t="s">
        <v>601</v>
      </c>
      <c r="J261" s="474"/>
      <c r="K261" s="475"/>
      <c r="L261" s="476">
        <v>0.1</v>
      </c>
      <c r="M261" s="477"/>
      <c r="N261" s="475"/>
      <c r="O261" s="476"/>
      <c r="P261" s="477"/>
      <c r="Q261" s="475"/>
      <c r="R261" s="476"/>
      <c r="S261" s="477"/>
      <c r="T261" s="475"/>
      <c r="U261" s="478"/>
      <c r="V261" s="252">
        <f>SUM(J261:L261)*H260</f>
        <v>0.03</v>
      </c>
      <c r="W261" s="253">
        <f>SUM(M261:O261)*H260</f>
        <v>0</v>
      </c>
      <c r="X261" s="253">
        <f>SUM(P261:R261)*H260</f>
        <v>0</v>
      </c>
      <c r="Y261" s="253">
        <f>SUM(S261:U261)*H260</f>
        <v>0</v>
      </c>
      <c r="Z261" s="254">
        <f t="shared" ref="Z261:Z324" si="4">MAX(V261:Y261)</f>
        <v>0.03</v>
      </c>
      <c r="AA261" s="913"/>
      <c r="AB261" s="583" t="s">
        <v>564</v>
      </c>
      <c r="AC261" s="861"/>
      <c r="AD261" s="1465"/>
      <c r="AE261" s="1465"/>
    </row>
    <row r="262" spans="1:31" ht="24.95" customHeight="1" x14ac:dyDescent="0.2">
      <c r="A262" s="838"/>
      <c r="B262" s="818"/>
      <c r="C262" s="934"/>
      <c r="D262" s="824"/>
      <c r="E262" s="824"/>
      <c r="F262" s="824"/>
      <c r="G262" s="820" t="s">
        <v>717</v>
      </c>
      <c r="H262" s="1404">
        <v>0.3</v>
      </c>
      <c r="I262" s="605" t="s">
        <v>600</v>
      </c>
      <c r="J262" s="464"/>
      <c r="K262" s="465"/>
      <c r="L262" s="466">
        <v>0.1</v>
      </c>
      <c r="M262" s="467"/>
      <c r="N262" s="465"/>
      <c r="O262" s="466">
        <v>0.2</v>
      </c>
      <c r="P262" s="467"/>
      <c r="Q262" s="465"/>
      <c r="R262" s="466">
        <v>0.35</v>
      </c>
      <c r="S262" s="467"/>
      <c r="T262" s="465"/>
      <c r="U262" s="468">
        <v>1</v>
      </c>
      <c r="V262" s="219">
        <f>SUM(J262:L262)*H262</f>
        <v>0.03</v>
      </c>
      <c r="W262" s="220">
        <f>SUM(M262:O262)*H262</f>
        <v>0.06</v>
      </c>
      <c r="X262" s="220">
        <f>SUM(P262:R262)*H262</f>
        <v>0.105</v>
      </c>
      <c r="Y262" s="220">
        <f>SUM(S262:U262)*H262</f>
        <v>0.3</v>
      </c>
      <c r="Z262" s="221">
        <f t="shared" si="4"/>
        <v>0.3</v>
      </c>
      <c r="AA262" s="913"/>
      <c r="AB262" s="583" t="s">
        <v>564</v>
      </c>
      <c r="AC262" s="861"/>
      <c r="AD262" s="1465"/>
      <c r="AE262" s="1465"/>
    </row>
    <row r="263" spans="1:31" ht="24.95" customHeight="1" x14ac:dyDescent="0.2">
      <c r="A263" s="838"/>
      <c r="B263" s="818"/>
      <c r="C263" s="934"/>
      <c r="D263" s="824"/>
      <c r="E263" s="824"/>
      <c r="F263" s="824"/>
      <c r="G263" s="820"/>
      <c r="H263" s="1404"/>
      <c r="I263" s="251" t="s">
        <v>601</v>
      </c>
      <c r="J263" s="474"/>
      <c r="K263" s="475"/>
      <c r="L263" s="476">
        <v>0.1</v>
      </c>
      <c r="M263" s="477"/>
      <c r="N263" s="475"/>
      <c r="O263" s="476"/>
      <c r="P263" s="477"/>
      <c r="Q263" s="475"/>
      <c r="R263" s="476"/>
      <c r="S263" s="477"/>
      <c r="T263" s="475"/>
      <c r="U263" s="478"/>
      <c r="V263" s="252">
        <f>SUM(J263:L263)*H262</f>
        <v>0.03</v>
      </c>
      <c r="W263" s="253">
        <f>SUM(M263:O263)*H262</f>
        <v>0</v>
      </c>
      <c r="X263" s="253">
        <f>SUM(P263:R263)*H262</f>
        <v>0</v>
      </c>
      <c r="Y263" s="253">
        <f>SUM(S263:U263)*H262</f>
        <v>0</v>
      </c>
      <c r="Z263" s="254">
        <f t="shared" si="4"/>
        <v>0.03</v>
      </c>
      <c r="AA263" s="913"/>
      <c r="AB263" s="583" t="s">
        <v>564</v>
      </c>
      <c r="AC263" s="861"/>
      <c r="AD263" s="1465"/>
      <c r="AE263" s="1465"/>
    </row>
    <row r="264" spans="1:31" ht="24.95" customHeight="1" x14ac:dyDescent="0.2">
      <c r="A264" s="838"/>
      <c r="B264" s="818"/>
      <c r="C264" s="934"/>
      <c r="D264" s="824"/>
      <c r="E264" s="824"/>
      <c r="F264" s="824"/>
      <c r="G264" s="820" t="s">
        <v>718</v>
      </c>
      <c r="H264" s="1404">
        <v>0.4</v>
      </c>
      <c r="I264" s="605" t="s">
        <v>600</v>
      </c>
      <c r="J264" s="464"/>
      <c r="K264" s="465"/>
      <c r="L264" s="466"/>
      <c r="M264" s="467"/>
      <c r="N264" s="465"/>
      <c r="O264" s="466">
        <v>0.2</v>
      </c>
      <c r="P264" s="467"/>
      <c r="Q264" s="465"/>
      <c r="R264" s="466">
        <v>0.45</v>
      </c>
      <c r="S264" s="467"/>
      <c r="T264" s="465"/>
      <c r="U264" s="468">
        <v>1</v>
      </c>
      <c r="V264" s="219">
        <f>SUM(J264:L264)*H264</f>
        <v>0</v>
      </c>
      <c r="W264" s="220">
        <f>SUM(M264:O264)*H264</f>
        <v>8.0000000000000016E-2</v>
      </c>
      <c r="X264" s="220">
        <f>SUM(P264:R264)*H264</f>
        <v>0.18000000000000002</v>
      </c>
      <c r="Y264" s="220">
        <f>SUM(S264:U264)*H264</f>
        <v>0.4</v>
      </c>
      <c r="Z264" s="221">
        <f t="shared" si="4"/>
        <v>0.4</v>
      </c>
      <c r="AA264" s="913"/>
      <c r="AB264" s="583" t="s">
        <v>564</v>
      </c>
      <c r="AC264" s="861"/>
      <c r="AD264" s="1465"/>
      <c r="AE264" s="1465"/>
    </row>
    <row r="265" spans="1:31" ht="24.95" customHeight="1" thickBot="1" x14ac:dyDescent="0.25">
      <c r="A265" s="838"/>
      <c r="B265" s="818"/>
      <c r="C265" s="934"/>
      <c r="D265" s="824"/>
      <c r="E265" s="824"/>
      <c r="F265" s="824"/>
      <c r="G265" s="919"/>
      <c r="H265" s="1412"/>
      <c r="I265" s="262" t="s">
        <v>601</v>
      </c>
      <c r="J265" s="499"/>
      <c r="K265" s="500"/>
      <c r="L265" s="501"/>
      <c r="M265" s="502"/>
      <c r="N265" s="500"/>
      <c r="O265" s="501"/>
      <c r="P265" s="502"/>
      <c r="Q265" s="500"/>
      <c r="R265" s="501"/>
      <c r="S265" s="502"/>
      <c r="T265" s="500"/>
      <c r="U265" s="503"/>
      <c r="V265" s="263">
        <f>SUM(J265:L265)*H264</f>
        <v>0</v>
      </c>
      <c r="W265" s="264">
        <f>SUM(M265:O265)*H264</f>
        <v>0</v>
      </c>
      <c r="X265" s="264">
        <f>SUM(P265:R265)*H264</f>
        <v>0</v>
      </c>
      <c r="Y265" s="264">
        <f>SUM(S265:U265)*H264</f>
        <v>0</v>
      </c>
      <c r="Z265" s="265">
        <f t="shared" si="4"/>
        <v>0</v>
      </c>
      <c r="AA265" s="913"/>
      <c r="AB265" s="583" t="s">
        <v>564</v>
      </c>
      <c r="AC265" s="861"/>
      <c r="AD265" s="1465"/>
      <c r="AE265" s="1465"/>
    </row>
    <row r="266" spans="1:31" ht="24.95" customHeight="1" x14ac:dyDescent="0.2">
      <c r="A266" s="838"/>
      <c r="B266" s="970" t="s">
        <v>719</v>
      </c>
      <c r="C266" s="946" t="s">
        <v>20</v>
      </c>
      <c r="D266" s="946" t="s">
        <v>153</v>
      </c>
      <c r="E266" s="946" t="s">
        <v>226</v>
      </c>
      <c r="F266" s="946" t="s">
        <v>227</v>
      </c>
      <c r="G266" s="827" t="s">
        <v>228</v>
      </c>
      <c r="H266" s="1409">
        <v>0.2</v>
      </c>
      <c r="I266" s="604" t="s">
        <v>600</v>
      </c>
      <c r="J266" s="454"/>
      <c r="K266" s="455"/>
      <c r="L266" s="456">
        <v>0.1</v>
      </c>
      <c r="M266" s="457"/>
      <c r="N266" s="455"/>
      <c r="O266" s="456">
        <v>0.25</v>
      </c>
      <c r="P266" s="457"/>
      <c r="Q266" s="455"/>
      <c r="R266" s="456">
        <v>0.35</v>
      </c>
      <c r="S266" s="457"/>
      <c r="T266" s="455"/>
      <c r="U266" s="458">
        <v>1</v>
      </c>
      <c r="V266" s="222">
        <f>SUM(J266:L266)*H266</f>
        <v>2.0000000000000004E-2</v>
      </c>
      <c r="W266" s="223">
        <f>SUM(M266:O266)*H266</f>
        <v>0.05</v>
      </c>
      <c r="X266" s="223">
        <f>SUM(P266:R266)*H266</f>
        <v>6.9999999999999993E-2</v>
      </c>
      <c r="Y266" s="223">
        <f>SUM(S266:U266)*H266</f>
        <v>0.2</v>
      </c>
      <c r="Z266" s="269">
        <f t="shared" si="4"/>
        <v>0.2</v>
      </c>
      <c r="AA266" s="935" t="s">
        <v>447</v>
      </c>
      <c r="AB266" s="584" t="s">
        <v>721</v>
      </c>
      <c r="AC266" s="897">
        <v>35</v>
      </c>
      <c r="AD266" s="1481" t="s">
        <v>1022</v>
      </c>
      <c r="AE266" s="1481" t="s">
        <v>1022</v>
      </c>
    </row>
    <row r="267" spans="1:31" ht="24.95" customHeight="1" x14ac:dyDescent="0.2">
      <c r="A267" s="838"/>
      <c r="B267" s="971"/>
      <c r="C267" s="940"/>
      <c r="D267" s="940"/>
      <c r="E267" s="940"/>
      <c r="F267" s="940"/>
      <c r="G267" s="828"/>
      <c r="H267" s="1410"/>
      <c r="I267" s="251" t="s">
        <v>601</v>
      </c>
      <c r="J267" s="474"/>
      <c r="K267" s="475"/>
      <c r="L267" s="476">
        <v>0.1</v>
      </c>
      <c r="M267" s="477"/>
      <c r="N267" s="475"/>
      <c r="O267" s="476"/>
      <c r="P267" s="477"/>
      <c r="Q267" s="475"/>
      <c r="R267" s="476"/>
      <c r="S267" s="477"/>
      <c r="T267" s="475"/>
      <c r="U267" s="478"/>
      <c r="V267" s="252">
        <f>SUM(J267:L267)*H266</f>
        <v>2.0000000000000004E-2</v>
      </c>
      <c r="W267" s="253">
        <f>SUM(M267:O267)*H266</f>
        <v>0</v>
      </c>
      <c r="X267" s="253">
        <f>SUM(P267:R267)*H266</f>
        <v>0</v>
      </c>
      <c r="Y267" s="253">
        <f>SUM(S267:U267)*H266</f>
        <v>0</v>
      </c>
      <c r="Z267" s="270">
        <f t="shared" si="4"/>
        <v>2.0000000000000004E-2</v>
      </c>
      <c r="AA267" s="936"/>
      <c r="AB267" s="585" t="s">
        <v>721</v>
      </c>
      <c r="AC267" s="898"/>
      <c r="AD267" s="1482"/>
      <c r="AE267" s="1482"/>
    </row>
    <row r="268" spans="1:31" ht="24.95" customHeight="1" x14ac:dyDescent="0.2">
      <c r="A268" s="838"/>
      <c r="B268" s="971"/>
      <c r="C268" s="940"/>
      <c r="D268" s="940"/>
      <c r="E268" s="940"/>
      <c r="F268" s="940"/>
      <c r="G268" s="828" t="s">
        <v>229</v>
      </c>
      <c r="H268" s="1410">
        <v>0.4</v>
      </c>
      <c r="I268" s="605" t="s">
        <v>600</v>
      </c>
      <c r="J268" s="464"/>
      <c r="K268" s="465"/>
      <c r="L268" s="466">
        <v>0.1</v>
      </c>
      <c r="M268" s="467"/>
      <c r="N268" s="465"/>
      <c r="O268" s="466">
        <v>0.25</v>
      </c>
      <c r="P268" s="467"/>
      <c r="Q268" s="465"/>
      <c r="R268" s="466">
        <v>0.35</v>
      </c>
      <c r="S268" s="467"/>
      <c r="T268" s="465"/>
      <c r="U268" s="468">
        <v>1</v>
      </c>
      <c r="V268" s="219">
        <f>SUM(J268:L268)*H268</f>
        <v>4.0000000000000008E-2</v>
      </c>
      <c r="W268" s="220">
        <f>SUM(M268:O268)*H268</f>
        <v>0.1</v>
      </c>
      <c r="X268" s="220">
        <f>SUM(P268:R268)*H268</f>
        <v>0.13999999999999999</v>
      </c>
      <c r="Y268" s="220">
        <f>SUM(S268:U268)*H268</f>
        <v>0.4</v>
      </c>
      <c r="Z268" s="271">
        <f t="shared" si="4"/>
        <v>0.4</v>
      </c>
      <c r="AA268" s="936"/>
      <c r="AB268" s="585" t="s">
        <v>721</v>
      </c>
      <c r="AC268" s="898"/>
      <c r="AD268" s="1482"/>
      <c r="AE268" s="1482"/>
    </row>
    <row r="269" spans="1:31" ht="24.95" customHeight="1" x14ac:dyDescent="0.2">
      <c r="A269" s="838"/>
      <c r="B269" s="971"/>
      <c r="C269" s="940"/>
      <c r="D269" s="940"/>
      <c r="E269" s="940"/>
      <c r="F269" s="940"/>
      <c r="G269" s="828"/>
      <c r="H269" s="1410"/>
      <c r="I269" s="251" t="s">
        <v>601</v>
      </c>
      <c r="J269" s="474"/>
      <c r="K269" s="475"/>
      <c r="L269" s="476">
        <v>0.1</v>
      </c>
      <c r="M269" s="477"/>
      <c r="N269" s="475"/>
      <c r="O269" s="476"/>
      <c r="P269" s="477"/>
      <c r="Q269" s="475"/>
      <c r="R269" s="476"/>
      <c r="S269" s="477"/>
      <c r="T269" s="475"/>
      <c r="U269" s="478"/>
      <c r="V269" s="252">
        <f>SUM(J269:L269)*H268</f>
        <v>4.0000000000000008E-2</v>
      </c>
      <c r="W269" s="253">
        <f>SUM(M269:O269)*H268</f>
        <v>0</v>
      </c>
      <c r="X269" s="253">
        <f>SUM(P269:R269)*H268</f>
        <v>0</v>
      </c>
      <c r="Y269" s="253">
        <f>SUM(S269:U269)*H268</f>
        <v>0</v>
      </c>
      <c r="Z269" s="270">
        <f t="shared" si="4"/>
        <v>4.0000000000000008E-2</v>
      </c>
      <c r="AA269" s="936"/>
      <c r="AB269" s="585" t="s">
        <v>721</v>
      </c>
      <c r="AC269" s="898"/>
      <c r="AD269" s="1482"/>
      <c r="AE269" s="1482"/>
    </row>
    <row r="270" spans="1:31" ht="24.95" customHeight="1" x14ac:dyDescent="0.2">
      <c r="A270" s="838"/>
      <c r="B270" s="971"/>
      <c r="C270" s="940"/>
      <c r="D270" s="940"/>
      <c r="E270" s="940"/>
      <c r="F270" s="940"/>
      <c r="G270" s="828" t="s">
        <v>230</v>
      </c>
      <c r="H270" s="1410">
        <v>0.4</v>
      </c>
      <c r="I270" s="605" t="s">
        <v>600</v>
      </c>
      <c r="J270" s="464"/>
      <c r="K270" s="465"/>
      <c r="L270" s="466">
        <v>0.1</v>
      </c>
      <c r="M270" s="467"/>
      <c r="N270" s="465"/>
      <c r="O270" s="466">
        <v>0.25</v>
      </c>
      <c r="P270" s="467"/>
      <c r="Q270" s="465"/>
      <c r="R270" s="466">
        <v>0.35</v>
      </c>
      <c r="S270" s="467"/>
      <c r="T270" s="465"/>
      <c r="U270" s="468">
        <v>1</v>
      </c>
      <c r="V270" s="219">
        <f>SUM(J270:L270)*H270</f>
        <v>4.0000000000000008E-2</v>
      </c>
      <c r="W270" s="220">
        <f>SUM(M270:O270)*H270</f>
        <v>0.1</v>
      </c>
      <c r="X270" s="220">
        <f>SUM(P270:R270)*H270</f>
        <v>0.13999999999999999</v>
      </c>
      <c r="Y270" s="220">
        <f>SUM(S270:U270)*H270</f>
        <v>0.4</v>
      </c>
      <c r="Z270" s="271">
        <f t="shared" si="4"/>
        <v>0.4</v>
      </c>
      <c r="AA270" s="936"/>
      <c r="AB270" s="585" t="s">
        <v>721</v>
      </c>
      <c r="AC270" s="898"/>
      <c r="AD270" s="1482"/>
      <c r="AE270" s="1482"/>
    </row>
    <row r="271" spans="1:31" ht="24.95" customHeight="1" thickBot="1" x14ac:dyDescent="0.25">
      <c r="A271" s="838"/>
      <c r="B271" s="971"/>
      <c r="C271" s="940"/>
      <c r="D271" s="940"/>
      <c r="E271" s="940"/>
      <c r="F271" s="941"/>
      <c r="G271" s="938"/>
      <c r="H271" s="1411"/>
      <c r="I271" s="255" t="s">
        <v>601</v>
      </c>
      <c r="J271" s="479"/>
      <c r="K271" s="480"/>
      <c r="L271" s="481">
        <v>0.1</v>
      </c>
      <c r="M271" s="482"/>
      <c r="N271" s="480"/>
      <c r="O271" s="481"/>
      <c r="P271" s="482"/>
      <c r="Q271" s="480"/>
      <c r="R271" s="481"/>
      <c r="S271" s="482"/>
      <c r="T271" s="480"/>
      <c r="U271" s="483"/>
      <c r="V271" s="259">
        <f>SUM(J271:L271)*H270</f>
        <v>4.0000000000000008E-2</v>
      </c>
      <c r="W271" s="260">
        <f>SUM(M271:O271)*H270</f>
        <v>0</v>
      </c>
      <c r="X271" s="260">
        <f>SUM(P271:R271)*H270</f>
        <v>0</v>
      </c>
      <c r="Y271" s="260">
        <f>SUM(S271:U271)*H270</f>
        <v>0</v>
      </c>
      <c r="Z271" s="272">
        <f t="shared" si="4"/>
        <v>4.0000000000000008E-2</v>
      </c>
      <c r="AA271" s="936"/>
      <c r="AB271" s="585" t="s">
        <v>721</v>
      </c>
      <c r="AC271" s="898"/>
      <c r="AD271" s="1482"/>
      <c r="AE271" s="1482"/>
    </row>
    <row r="272" spans="1:31" ht="24.95" customHeight="1" x14ac:dyDescent="0.2">
      <c r="A272" s="838"/>
      <c r="B272" s="971"/>
      <c r="C272" s="946" t="s">
        <v>21</v>
      </c>
      <c r="D272" s="946" t="s">
        <v>231</v>
      </c>
      <c r="E272" s="946" t="s">
        <v>232</v>
      </c>
      <c r="F272" s="940" t="s">
        <v>233</v>
      </c>
      <c r="G272" s="947" t="s">
        <v>722</v>
      </c>
      <c r="H272" s="1413">
        <v>0.2</v>
      </c>
      <c r="I272" s="226" t="s">
        <v>600</v>
      </c>
      <c r="J272" s="459"/>
      <c r="K272" s="460"/>
      <c r="L272" s="461">
        <v>1</v>
      </c>
      <c r="M272" s="462"/>
      <c r="N272" s="460"/>
      <c r="O272" s="461"/>
      <c r="P272" s="462"/>
      <c r="Q272" s="460"/>
      <c r="R272" s="461"/>
      <c r="S272" s="462"/>
      <c r="T272" s="460"/>
      <c r="U272" s="463">
        <v>1</v>
      </c>
      <c r="V272" s="216">
        <f>SUM(J272:L272)*H272</f>
        <v>0.2</v>
      </c>
      <c r="W272" s="217">
        <f>SUM(M272:O272)*H272</f>
        <v>0</v>
      </c>
      <c r="X272" s="217">
        <f>SUM(P272:R272)*H272</f>
        <v>0</v>
      </c>
      <c r="Y272" s="217">
        <f>SUM(S272:U272)*H272</f>
        <v>0.2</v>
      </c>
      <c r="Z272" s="218">
        <f t="shared" si="4"/>
        <v>0.2</v>
      </c>
      <c r="AA272" s="935" t="s">
        <v>44</v>
      </c>
      <c r="AB272" s="585" t="s">
        <v>721</v>
      </c>
      <c r="AC272" s="897">
        <v>36</v>
      </c>
      <c r="AD272" s="1481" t="s">
        <v>1022</v>
      </c>
      <c r="AE272" s="1481" t="s">
        <v>1022</v>
      </c>
    </row>
    <row r="273" spans="1:31" ht="24.95" customHeight="1" x14ac:dyDescent="0.2">
      <c r="A273" s="838"/>
      <c r="B273" s="971"/>
      <c r="C273" s="940"/>
      <c r="D273" s="940"/>
      <c r="E273" s="940"/>
      <c r="F273" s="940"/>
      <c r="G273" s="828"/>
      <c r="H273" s="1410"/>
      <c r="I273" s="251" t="s">
        <v>601</v>
      </c>
      <c r="J273" s="474"/>
      <c r="K273" s="475"/>
      <c r="L273" s="476">
        <v>1</v>
      </c>
      <c r="M273" s="477"/>
      <c r="N273" s="475"/>
      <c r="O273" s="476"/>
      <c r="P273" s="477"/>
      <c r="Q273" s="475"/>
      <c r="R273" s="476"/>
      <c r="S273" s="477"/>
      <c r="T273" s="475"/>
      <c r="U273" s="478"/>
      <c r="V273" s="252">
        <f>SUM(J273:L273)*H272</f>
        <v>0.2</v>
      </c>
      <c r="W273" s="253">
        <f>SUM(M273:O273)*H272</f>
        <v>0</v>
      </c>
      <c r="X273" s="253">
        <f>SUM(P273:R273)*H272</f>
        <v>0</v>
      </c>
      <c r="Y273" s="253">
        <f>SUM(S273:U273)*H272</f>
        <v>0</v>
      </c>
      <c r="Z273" s="254">
        <f t="shared" si="4"/>
        <v>0.2</v>
      </c>
      <c r="AA273" s="936"/>
      <c r="AB273" s="585" t="s">
        <v>721</v>
      </c>
      <c r="AC273" s="898"/>
      <c r="AD273" s="1482"/>
      <c r="AE273" s="1482"/>
    </row>
    <row r="274" spans="1:31" ht="24.95" customHeight="1" x14ac:dyDescent="0.2">
      <c r="A274" s="838"/>
      <c r="B274" s="971"/>
      <c r="C274" s="940"/>
      <c r="D274" s="940"/>
      <c r="E274" s="940"/>
      <c r="F274" s="940"/>
      <c r="G274" s="828" t="s">
        <v>723</v>
      </c>
      <c r="H274" s="1410">
        <v>0.2</v>
      </c>
      <c r="I274" s="605" t="s">
        <v>600</v>
      </c>
      <c r="J274" s="464"/>
      <c r="K274" s="465"/>
      <c r="L274" s="466"/>
      <c r="M274" s="467"/>
      <c r="N274" s="465"/>
      <c r="O274" s="466">
        <v>1</v>
      </c>
      <c r="P274" s="467"/>
      <c r="Q274" s="465"/>
      <c r="R274" s="466"/>
      <c r="S274" s="467"/>
      <c r="T274" s="465"/>
      <c r="U274" s="468">
        <v>1</v>
      </c>
      <c r="V274" s="219">
        <f>SUM(J274:L274)*H274</f>
        <v>0</v>
      </c>
      <c r="W274" s="220">
        <f>SUM(M274:O274)*H274</f>
        <v>0.2</v>
      </c>
      <c r="X274" s="220">
        <f>SUM(P274:R274)*H274</f>
        <v>0</v>
      </c>
      <c r="Y274" s="220">
        <f>SUM(S274:U274)*H274</f>
        <v>0.2</v>
      </c>
      <c r="Z274" s="221">
        <f t="shared" si="4"/>
        <v>0.2</v>
      </c>
      <c r="AA274" s="936"/>
      <c r="AB274" s="585" t="s">
        <v>721</v>
      </c>
      <c r="AC274" s="898"/>
      <c r="AD274" s="1482"/>
      <c r="AE274" s="1482"/>
    </row>
    <row r="275" spans="1:31" ht="24.95" customHeight="1" x14ac:dyDescent="0.2">
      <c r="A275" s="838"/>
      <c r="B275" s="971"/>
      <c r="C275" s="940"/>
      <c r="D275" s="940"/>
      <c r="E275" s="940"/>
      <c r="F275" s="940"/>
      <c r="G275" s="828"/>
      <c r="H275" s="1410"/>
      <c r="I275" s="251" t="s">
        <v>601</v>
      </c>
      <c r="J275" s="474"/>
      <c r="K275" s="475"/>
      <c r="L275" s="476"/>
      <c r="M275" s="477"/>
      <c r="N275" s="475"/>
      <c r="O275" s="476"/>
      <c r="P275" s="477"/>
      <c r="Q275" s="475"/>
      <c r="R275" s="476"/>
      <c r="S275" s="477"/>
      <c r="T275" s="475"/>
      <c r="U275" s="478"/>
      <c r="V275" s="252">
        <f>SUM(J275:L275)*H274</f>
        <v>0</v>
      </c>
      <c r="W275" s="253">
        <f>SUM(M275:O275)*H274</f>
        <v>0</v>
      </c>
      <c r="X275" s="253">
        <f>SUM(P275:R275)*H274</f>
        <v>0</v>
      </c>
      <c r="Y275" s="253">
        <f>SUM(S275:U275)*H274</f>
        <v>0</v>
      </c>
      <c r="Z275" s="254">
        <f t="shared" si="4"/>
        <v>0</v>
      </c>
      <c r="AA275" s="936"/>
      <c r="AB275" s="585" t="s">
        <v>721</v>
      </c>
      <c r="AC275" s="898"/>
      <c r="AD275" s="1482"/>
      <c r="AE275" s="1482"/>
    </row>
    <row r="276" spans="1:31" ht="24.95" customHeight="1" x14ac:dyDescent="0.2">
      <c r="A276" s="838"/>
      <c r="B276" s="971"/>
      <c r="C276" s="940"/>
      <c r="D276" s="940"/>
      <c r="E276" s="940"/>
      <c r="F276" s="940"/>
      <c r="G276" s="828" t="s">
        <v>724</v>
      </c>
      <c r="H276" s="1410">
        <v>0.2</v>
      </c>
      <c r="I276" s="605" t="s">
        <v>600</v>
      </c>
      <c r="J276" s="464"/>
      <c r="K276" s="465"/>
      <c r="L276" s="466"/>
      <c r="M276" s="467"/>
      <c r="N276" s="465"/>
      <c r="O276" s="466">
        <v>0.3</v>
      </c>
      <c r="P276" s="467"/>
      <c r="Q276" s="465"/>
      <c r="R276" s="466">
        <v>0.5</v>
      </c>
      <c r="S276" s="467"/>
      <c r="T276" s="465"/>
      <c r="U276" s="468">
        <v>1</v>
      </c>
      <c r="V276" s="219">
        <f>SUM(J276:L276)*H276</f>
        <v>0</v>
      </c>
      <c r="W276" s="220">
        <f>SUM(M276:O276)*H276</f>
        <v>0.06</v>
      </c>
      <c r="X276" s="220">
        <f>SUM(P276:R276)*H276</f>
        <v>0.1</v>
      </c>
      <c r="Y276" s="220">
        <f>SUM(S276:U276)*H276</f>
        <v>0.2</v>
      </c>
      <c r="Z276" s="221">
        <f t="shared" si="4"/>
        <v>0.2</v>
      </c>
      <c r="AA276" s="936"/>
      <c r="AB276" s="585" t="s">
        <v>721</v>
      </c>
      <c r="AC276" s="898"/>
      <c r="AD276" s="1482"/>
      <c r="AE276" s="1482"/>
    </row>
    <row r="277" spans="1:31" ht="24.95" customHeight="1" x14ac:dyDescent="0.2">
      <c r="A277" s="838"/>
      <c r="B277" s="971"/>
      <c r="C277" s="940"/>
      <c r="D277" s="940"/>
      <c r="E277" s="940"/>
      <c r="F277" s="940"/>
      <c r="G277" s="828"/>
      <c r="H277" s="1410"/>
      <c r="I277" s="251" t="s">
        <v>601</v>
      </c>
      <c r="J277" s="474"/>
      <c r="K277" s="475"/>
      <c r="L277" s="476"/>
      <c r="M277" s="477"/>
      <c r="N277" s="475"/>
      <c r="O277" s="476"/>
      <c r="P277" s="477"/>
      <c r="Q277" s="475"/>
      <c r="R277" s="476"/>
      <c r="S277" s="477"/>
      <c r="T277" s="475"/>
      <c r="U277" s="478"/>
      <c r="V277" s="252">
        <f>SUM(J277:L277)*H276</f>
        <v>0</v>
      </c>
      <c r="W277" s="253">
        <f>SUM(M277:O277)*H276</f>
        <v>0</v>
      </c>
      <c r="X277" s="253">
        <f>SUM(P277:R277)*H276</f>
        <v>0</v>
      </c>
      <c r="Y277" s="253">
        <f>SUM(S277:U277)*H276</f>
        <v>0</v>
      </c>
      <c r="Z277" s="254">
        <f t="shared" si="4"/>
        <v>0</v>
      </c>
      <c r="AA277" s="936"/>
      <c r="AB277" s="585" t="s">
        <v>721</v>
      </c>
      <c r="AC277" s="898"/>
      <c r="AD277" s="1482"/>
      <c r="AE277" s="1482"/>
    </row>
    <row r="278" spans="1:31" ht="24.95" customHeight="1" x14ac:dyDescent="0.2">
      <c r="A278" s="838"/>
      <c r="B278" s="971"/>
      <c r="C278" s="940"/>
      <c r="D278" s="940"/>
      <c r="E278" s="940"/>
      <c r="F278" s="940"/>
      <c r="G278" s="828" t="s">
        <v>725</v>
      </c>
      <c r="H278" s="1410">
        <v>0.2</v>
      </c>
      <c r="I278" s="605" t="s">
        <v>600</v>
      </c>
      <c r="J278" s="464"/>
      <c r="K278" s="465"/>
      <c r="L278" s="466"/>
      <c r="M278" s="467"/>
      <c r="N278" s="465"/>
      <c r="O278" s="466"/>
      <c r="P278" s="467"/>
      <c r="Q278" s="465"/>
      <c r="R278" s="466"/>
      <c r="S278" s="467"/>
      <c r="T278" s="465"/>
      <c r="U278" s="468">
        <v>1</v>
      </c>
      <c r="V278" s="219">
        <f>SUM(J278:L278)*H278</f>
        <v>0</v>
      </c>
      <c r="W278" s="220">
        <f>SUM(M278:O278)*H278</f>
        <v>0</v>
      </c>
      <c r="X278" s="220">
        <f>SUM(P278:R278)*H278</f>
        <v>0</v>
      </c>
      <c r="Y278" s="220">
        <f>SUM(S278:U278)*H278</f>
        <v>0.2</v>
      </c>
      <c r="Z278" s="221">
        <f t="shared" si="4"/>
        <v>0.2</v>
      </c>
      <c r="AA278" s="936"/>
      <c r="AB278" s="585" t="s">
        <v>721</v>
      </c>
      <c r="AC278" s="898"/>
      <c r="AD278" s="1482"/>
      <c r="AE278" s="1482"/>
    </row>
    <row r="279" spans="1:31" ht="24.95" customHeight="1" x14ac:dyDescent="0.2">
      <c r="A279" s="838"/>
      <c r="B279" s="971"/>
      <c r="C279" s="940"/>
      <c r="D279" s="940"/>
      <c r="E279" s="940"/>
      <c r="F279" s="940"/>
      <c r="G279" s="828"/>
      <c r="H279" s="1410"/>
      <c r="I279" s="251" t="s">
        <v>601</v>
      </c>
      <c r="J279" s="474"/>
      <c r="K279" s="475"/>
      <c r="L279" s="476"/>
      <c r="M279" s="477"/>
      <c r="N279" s="475"/>
      <c r="O279" s="476"/>
      <c r="P279" s="477"/>
      <c r="Q279" s="475"/>
      <c r="R279" s="476"/>
      <c r="S279" s="477"/>
      <c r="T279" s="475"/>
      <c r="U279" s="478"/>
      <c r="V279" s="252">
        <f>SUM(J279:L279)*H278</f>
        <v>0</v>
      </c>
      <c r="W279" s="253">
        <f>SUM(M279:O279)*H278</f>
        <v>0</v>
      </c>
      <c r="X279" s="253">
        <f>SUM(P279:R279)*H278</f>
        <v>0</v>
      </c>
      <c r="Y279" s="253">
        <f>SUM(S279:U279)*H278</f>
        <v>0</v>
      </c>
      <c r="Z279" s="254">
        <f t="shared" si="4"/>
        <v>0</v>
      </c>
      <c r="AA279" s="936"/>
      <c r="AB279" s="585" t="s">
        <v>721</v>
      </c>
      <c r="AC279" s="898"/>
      <c r="AD279" s="1482"/>
      <c r="AE279" s="1482"/>
    </row>
    <row r="280" spans="1:31" ht="24.95" customHeight="1" x14ac:dyDescent="0.2">
      <c r="A280" s="838"/>
      <c r="B280" s="971"/>
      <c r="C280" s="940"/>
      <c r="D280" s="940"/>
      <c r="E280" s="940"/>
      <c r="F280" s="940"/>
      <c r="G280" s="828" t="s">
        <v>726</v>
      </c>
      <c r="H280" s="1410">
        <v>0.2</v>
      </c>
      <c r="I280" s="605" t="s">
        <v>600</v>
      </c>
      <c r="J280" s="464"/>
      <c r="K280" s="465"/>
      <c r="L280" s="466"/>
      <c r="M280" s="467"/>
      <c r="N280" s="465"/>
      <c r="O280" s="466"/>
      <c r="P280" s="467"/>
      <c r="Q280" s="465"/>
      <c r="R280" s="466"/>
      <c r="S280" s="467"/>
      <c r="T280" s="465"/>
      <c r="U280" s="468">
        <v>1</v>
      </c>
      <c r="V280" s="219">
        <f>SUM(J280:L280)*H280</f>
        <v>0</v>
      </c>
      <c r="W280" s="220">
        <f>SUM(M280:O280)*H280</f>
        <v>0</v>
      </c>
      <c r="X280" s="220">
        <f>SUM(P280:R280)*H280</f>
        <v>0</v>
      </c>
      <c r="Y280" s="220">
        <f>SUM(S280:U280)*H280</f>
        <v>0.2</v>
      </c>
      <c r="Z280" s="221">
        <f t="shared" si="4"/>
        <v>0.2</v>
      </c>
      <c r="AA280" s="936"/>
      <c r="AB280" s="585" t="s">
        <v>721</v>
      </c>
      <c r="AC280" s="898"/>
      <c r="AD280" s="1482"/>
      <c r="AE280" s="1482"/>
    </row>
    <row r="281" spans="1:31" ht="24.95" customHeight="1" thickBot="1" x14ac:dyDescent="0.25">
      <c r="A281" s="838"/>
      <c r="B281" s="971"/>
      <c r="C281" s="940"/>
      <c r="D281" s="940"/>
      <c r="E281" s="940"/>
      <c r="F281" s="941"/>
      <c r="G281" s="938"/>
      <c r="H281" s="1411"/>
      <c r="I281" s="255" t="s">
        <v>601</v>
      </c>
      <c r="J281" s="479"/>
      <c r="K281" s="480"/>
      <c r="L281" s="481"/>
      <c r="M281" s="482"/>
      <c r="N281" s="480"/>
      <c r="O281" s="481"/>
      <c r="P281" s="482"/>
      <c r="Q281" s="480"/>
      <c r="R281" s="481"/>
      <c r="S281" s="482"/>
      <c r="T281" s="480"/>
      <c r="U281" s="483"/>
      <c r="V281" s="259">
        <f>SUM(J281:L281)*H280</f>
        <v>0</v>
      </c>
      <c r="W281" s="260">
        <f>SUM(M281:O281)*H280</f>
        <v>0</v>
      </c>
      <c r="X281" s="260">
        <f>SUM(P281:R281)*H280</f>
        <v>0</v>
      </c>
      <c r="Y281" s="260">
        <f>SUM(S281:U281)*H280</f>
        <v>0</v>
      </c>
      <c r="Z281" s="261">
        <f t="shared" si="4"/>
        <v>0</v>
      </c>
      <c r="AA281" s="936"/>
      <c r="AB281" s="585" t="s">
        <v>721</v>
      </c>
      <c r="AC281" s="898"/>
      <c r="AD281" s="1482"/>
      <c r="AE281" s="1482"/>
    </row>
    <row r="282" spans="1:31" ht="24.95" customHeight="1" x14ac:dyDescent="0.2">
      <c r="A282" s="838"/>
      <c r="B282" s="971"/>
      <c r="C282" s="1414" t="s">
        <v>22</v>
      </c>
      <c r="D282" s="946" t="s">
        <v>155</v>
      </c>
      <c r="E282" s="946" t="s">
        <v>156</v>
      </c>
      <c r="F282" s="940" t="s">
        <v>157</v>
      </c>
      <c r="G282" s="827" t="s">
        <v>727</v>
      </c>
      <c r="H282" s="1409">
        <v>0.4</v>
      </c>
      <c r="I282" s="604" t="s">
        <v>600</v>
      </c>
      <c r="J282" s="454"/>
      <c r="K282" s="455"/>
      <c r="L282" s="456">
        <v>1</v>
      </c>
      <c r="M282" s="457"/>
      <c r="N282" s="455"/>
      <c r="O282" s="456">
        <v>1</v>
      </c>
      <c r="P282" s="457"/>
      <c r="Q282" s="455"/>
      <c r="R282" s="456">
        <v>1</v>
      </c>
      <c r="S282" s="457"/>
      <c r="T282" s="455"/>
      <c r="U282" s="458">
        <v>1</v>
      </c>
      <c r="V282" s="222">
        <f>SUM(J282:L282)*H282</f>
        <v>0.4</v>
      </c>
      <c r="W282" s="223">
        <f>SUM(M282:O282)*H282</f>
        <v>0.4</v>
      </c>
      <c r="X282" s="223">
        <f>SUM(P282:R282)*H282</f>
        <v>0.4</v>
      </c>
      <c r="Y282" s="223">
        <f>SUM(S282:U282)*H282</f>
        <v>0.4</v>
      </c>
      <c r="Z282" s="224">
        <f t="shared" si="4"/>
        <v>0.4</v>
      </c>
      <c r="AA282" s="935" t="s">
        <v>45</v>
      </c>
      <c r="AB282" s="585" t="s">
        <v>721</v>
      </c>
      <c r="AC282" s="897">
        <v>37</v>
      </c>
      <c r="AD282" s="1481" t="s">
        <v>1022</v>
      </c>
      <c r="AE282" s="1481" t="s">
        <v>1022</v>
      </c>
    </row>
    <row r="283" spans="1:31" ht="24.95" customHeight="1" x14ac:dyDescent="0.2">
      <c r="A283" s="838"/>
      <c r="B283" s="971"/>
      <c r="C283" s="1415"/>
      <c r="D283" s="940"/>
      <c r="E283" s="940"/>
      <c r="F283" s="940"/>
      <c r="G283" s="828"/>
      <c r="H283" s="1410"/>
      <c r="I283" s="251" t="s">
        <v>601</v>
      </c>
      <c r="J283" s="474"/>
      <c r="K283" s="475"/>
      <c r="L283" s="476">
        <v>1.87</v>
      </c>
      <c r="M283" s="477"/>
      <c r="N283" s="475"/>
      <c r="O283" s="476"/>
      <c r="P283" s="477"/>
      <c r="Q283" s="475"/>
      <c r="R283" s="476"/>
      <c r="S283" s="477"/>
      <c r="T283" s="475"/>
      <c r="U283" s="478"/>
      <c r="V283" s="252">
        <f>SUM(J283:L283)*H282</f>
        <v>0.74800000000000011</v>
      </c>
      <c r="W283" s="253">
        <f>SUM(M283:O283)*H282</f>
        <v>0</v>
      </c>
      <c r="X283" s="253">
        <f>SUM(P283:R283)*H282</f>
        <v>0</v>
      </c>
      <c r="Y283" s="253">
        <f>SUM(S283:U283)*H282</f>
        <v>0</v>
      </c>
      <c r="Z283" s="254">
        <f t="shared" si="4"/>
        <v>0.74800000000000011</v>
      </c>
      <c r="AA283" s="936"/>
      <c r="AB283" s="585" t="s">
        <v>721</v>
      </c>
      <c r="AC283" s="898"/>
      <c r="AD283" s="1482"/>
      <c r="AE283" s="1482"/>
    </row>
    <row r="284" spans="1:31" ht="24.95" customHeight="1" x14ac:dyDescent="0.2">
      <c r="A284" s="838"/>
      <c r="B284" s="971"/>
      <c r="C284" s="1415"/>
      <c r="D284" s="940"/>
      <c r="E284" s="940"/>
      <c r="F284" s="940"/>
      <c r="G284" s="828" t="s">
        <v>728</v>
      </c>
      <c r="H284" s="1410">
        <v>0.4</v>
      </c>
      <c r="I284" s="605" t="s">
        <v>600</v>
      </c>
      <c r="J284" s="464"/>
      <c r="K284" s="465"/>
      <c r="L284" s="466"/>
      <c r="M284" s="467"/>
      <c r="N284" s="465"/>
      <c r="O284" s="466">
        <v>1</v>
      </c>
      <c r="P284" s="467"/>
      <c r="Q284" s="465"/>
      <c r="R284" s="466">
        <v>1</v>
      </c>
      <c r="S284" s="467"/>
      <c r="T284" s="465"/>
      <c r="U284" s="468">
        <v>1</v>
      </c>
      <c r="V284" s="219">
        <f>SUM(J284:L284)*H284</f>
        <v>0</v>
      </c>
      <c r="W284" s="220">
        <f>SUM(M284:O284)*H284</f>
        <v>0.4</v>
      </c>
      <c r="X284" s="220">
        <f>SUM(P284:R284)*H284</f>
        <v>0.4</v>
      </c>
      <c r="Y284" s="220">
        <f>SUM(S284:U284)*H284</f>
        <v>0.4</v>
      </c>
      <c r="Z284" s="221">
        <f t="shared" si="4"/>
        <v>0.4</v>
      </c>
      <c r="AA284" s="936"/>
      <c r="AB284" s="585" t="s">
        <v>721</v>
      </c>
      <c r="AC284" s="898"/>
      <c r="AD284" s="1482"/>
      <c r="AE284" s="1482"/>
    </row>
    <row r="285" spans="1:31" ht="24.95" customHeight="1" x14ac:dyDescent="0.2">
      <c r="A285" s="838"/>
      <c r="B285" s="971"/>
      <c r="C285" s="1415"/>
      <c r="D285" s="940"/>
      <c r="E285" s="940"/>
      <c r="F285" s="940"/>
      <c r="G285" s="828"/>
      <c r="H285" s="1410"/>
      <c r="I285" s="251" t="s">
        <v>601</v>
      </c>
      <c r="J285" s="474"/>
      <c r="K285" s="475"/>
      <c r="L285" s="476"/>
      <c r="M285" s="477"/>
      <c r="N285" s="475"/>
      <c r="O285" s="476"/>
      <c r="P285" s="477"/>
      <c r="Q285" s="475"/>
      <c r="R285" s="476"/>
      <c r="S285" s="477"/>
      <c r="T285" s="475"/>
      <c r="U285" s="478"/>
      <c r="V285" s="252">
        <f>SUM(J285:L285)*H284</f>
        <v>0</v>
      </c>
      <c r="W285" s="253">
        <f>SUM(M285:O285)*H284</f>
        <v>0</v>
      </c>
      <c r="X285" s="253">
        <f>SUM(P285:R285)*H284</f>
        <v>0</v>
      </c>
      <c r="Y285" s="253">
        <f>SUM(S285:U285)*H284</f>
        <v>0</v>
      </c>
      <c r="Z285" s="254">
        <f t="shared" si="4"/>
        <v>0</v>
      </c>
      <c r="AA285" s="936"/>
      <c r="AB285" s="585" t="s">
        <v>721</v>
      </c>
      <c r="AC285" s="898"/>
      <c r="AD285" s="1482"/>
      <c r="AE285" s="1482"/>
    </row>
    <row r="286" spans="1:31" ht="24.95" customHeight="1" x14ac:dyDescent="0.2">
      <c r="A286" s="838"/>
      <c r="B286" s="971"/>
      <c r="C286" s="1415"/>
      <c r="D286" s="940"/>
      <c r="E286" s="940"/>
      <c r="F286" s="940"/>
      <c r="G286" s="828" t="s">
        <v>729</v>
      </c>
      <c r="H286" s="1410">
        <v>0.2</v>
      </c>
      <c r="I286" s="605" t="s">
        <v>600</v>
      </c>
      <c r="J286" s="464"/>
      <c r="K286" s="465"/>
      <c r="L286" s="466"/>
      <c r="M286" s="467"/>
      <c r="N286" s="465"/>
      <c r="O286" s="466"/>
      <c r="P286" s="467"/>
      <c r="Q286" s="465"/>
      <c r="R286" s="466">
        <v>1</v>
      </c>
      <c r="S286" s="467"/>
      <c r="T286" s="465"/>
      <c r="U286" s="468">
        <v>1</v>
      </c>
      <c r="V286" s="219">
        <f>SUM(J286:L286)*H286</f>
        <v>0</v>
      </c>
      <c r="W286" s="220">
        <f>SUM(M286:O286)*H286</f>
        <v>0</v>
      </c>
      <c r="X286" s="220">
        <f>SUM(P286:R286)*H286</f>
        <v>0.2</v>
      </c>
      <c r="Y286" s="220">
        <f>SUM(S286:U286)*H286</f>
        <v>0.2</v>
      </c>
      <c r="Z286" s="221">
        <f t="shared" si="4"/>
        <v>0.2</v>
      </c>
      <c r="AA286" s="936"/>
      <c r="AB286" s="585" t="s">
        <v>721</v>
      </c>
      <c r="AC286" s="898"/>
      <c r="AD286" s="1482"/>
      <c r="AE286" s="1482"/>
    </row>
    <row r="287" spans="1:31" ht="24.95" customHeight="1" thickBot="1" x14ac:dyDescent="0.25">
      <c r="A287" s="838"/>
      <c r="B287" s="971"/>
      <c r="C287" s="1415"/>
      <c r="D287" s="940"/>
      <c r="E287" s="940"/>
      <c r="F287" s="940"/>
      <c r="G287" s="938"/>
      <c r="H287" s="1411"/>
      <c r="I287" s="255" t="s">
        <v>601</v>
      </c>
      <c r="J287" s="479"/>
      <c r="K287" s="480"/>
      <c r="L287" s="481"/>
      <c r="M287" s="482"/>
      <c r="N287" s="480"/>
      <c r="O287" s="481"/>
      <c r="P287" s="482"/>
      <c r="Q287" s="480"/>
      <c r="R287" s="481"/>
      <c r="S287" s="482"/>
      <c r="T287" s="480"/>
      <c r="U287" s="483"/>
      <c r="V287" s="259">
        <f>SUM(J287:L287)*H286</f>
        <v>0</v>
      </c>
      <c r="W287" s="260">
        <f>SUM(M287:O287)*H286</f>
        <v>0</v>
      </c>
      <c r="X287" s="260">
        <f>SUM(P287:R287)*H286</f>
        <v>0</v>
      </c>
      <c r="Y287" s="260">
        <f>SUM(S287:U287)*H286</f>
        <v>0</v>
      </c>
      <c r="Z287" s="261">
        <f t="shared" si="4"/>
        <v>0</v>
      </c>
      <c r="AA287" s="959"/>
      <c r="AB287" s="585" t="s">
        <v>721</v>
      </c>
      <c r="AC287" s="898"/>
      <c r="AD287" s="1483"/>
      <c r="AE287" s="1483"/>
    </row>
    <row r="288" spans="1:31" ht="24.95" customHeight="1" x14ac:dyDescent="0.2">
      <c r="A288" s="838"/>
      <c r="B288" s="971"/>
      <c r="C288" s="1415"/>
      <c r="D288" s="946" t="s">
        <v>401</v>
      </c>
      <c r="E288" s="946" t="s">
        <v>158</v>
      </c>
      <c r="F288" s="946" t="s">
        <v>234</v>
      </c>
      <c r="G288" s="947" t="s">
        <v>730</v>
      </c>
      <c r="H288" s="1409">
        <v>0.4</v>
      </c>
      <c r="I288" s="604" t="s">
        <v>600</v>
      </c>
      <c r="J288" s="454"/>
      <c r="K288" s="455"/>
      <c r="L288" s="456">
        <v>1</v>
      </c>
      <c r="M288" s="457"/>
      <c r="N288" s="455"/>
      <c r="O288" s="456">
        <v>1</v>
      </c>
      <c r="P288" s="457"/>
      <c r="Q288" s="455"/>
      <c r="R288" s="456">
        <v>1</v>
      </c>
      <c r="S288" s="457"/>
      <c r="T288" s="460"/>
      <c r="U288" s="463">
        <v>1</v>
      </c>
      <c r="V288" s="216">
        <f>SUM(J288:L288)*H288</f>
        <v>0.4</v>
      </c>
      <c r="W288" s="217">
        <f>SUM(M288:O288)*H288</f>
        <v>0.4</v>
      </c>
      <c r="X288" s="217">
        <f>SUM(P288:R288)*H288</f>
        <v>0.4</v>
      </c>
      <c r="Y288" s="217">
        <f>SUM(S288:U288)*H288</f>
        <v>0.4</v>
      </c>
      <c r="Z288" s="218">
        <f t="shared" si="4"/>
        <v>0.4</v>
      </c>
      <c r="AA288" s="936" t="s">
        <v>446</v>
      </c>
      <c r="AB288" s="585" t="s">
        <v>721</v>
      </c>
      <c r="AC288" s="897">
        <v>38</v>
      </c>
      <c r="AD288" s="1482" t="s">
        <v>1022</v>
      </c>
      <c r="AE288" s="1482" t="s">
        <v>1022</v>
      </c>
    </row>
    <row r="289" spans="1:31" ht="24.95" customHeight="1" x14ac:dyDescent="0.2">
      <c r="A289" s="838"/>
      <c r="B289" s="971"/>
      <c r="C289" s="1415"/>
      <c r="D289" s="940"/>
      <c r="E289" s="940"/>
      <c r="F289" s="940"/>
      <c r="G289" s="828"/>
      <c r="H289" s="1410"/>
      <c r="I289" s="251" t="s">
        <v>601</v>
      </c>
      <c r="J289" s="474"/>
      <c r="K289" s="475"/>
      <c r="L289" s="476">
        <v>1</v>
      </c>
      <c r="M289" s="477"/>
      <c r="N289" s="475"/>
      <c r="O289" s="476"/>
      <c r="P289" s="477"/>
      <c r="Q289" s="475"/>
      <c r="R289" s="476"/>
      <c r="S289" s="477"/>
      <c r="T289" s="475"/>
      <c r="U289" s="478"/>
      <c r="V289" s="252">
        <f>SUM(J289:L289)*H288</f>
        <v>0.4</v>
      </c>
      <c r="W289" s="253">
        <f>SUM(M289:O289)*H288</f>
        <v>0</v>
      </c>
      <c r="X289" s="253">
        <f>SUM(P289:R289)*H288</f>
        <v>0</v>
      </c>
      <c r="Y289" s="253">
        <f>SUM(S289:U289)*H288</f>
        <v>0</v>
      </c>
      <c r="Z289" s="254">
        <f t="shared" si="4"/>
        <v>0.4</v>
      </c>
      <c r="AA289" s="936"/>
      <c r="AB289" s="585" t="s">
        <v>721</v>
      </c>
      <c r="AC289" s="898"/>
      <c r="AD289" s="1482"/>
      <c r="AE289" s="1482"/>
    </row>
    <row r="290" spans="1:31" ht="24.95" customHeight="1" x14ac:dyDescent="0.2">
      <c r="A290" s="838"/>
      <c r="B290" s="971"/>
      <c r="C290" s="1415"/>
      <c r="D290" s="940"/>
      <c r="E290" s="940"/>
      <c r="F290" s="940"/>
      <c r="G290" s="828" t="s">
        <v>731</v>
      </c>
      <c r="H290" s="1410">
        <v>0.3</v>
      </c>
      <c r="I290" s="605" t="s">
        <v>600</v>
      </c>
      <c r="J290" s="464"/>
      <c r="K290" s="465"/>
      <c r="L290" s="466"/>
      <c r="M290" s="467"/>
      <c r="N290" s="465"/>
      <c r="O290" s="466">
        <v>1</v>
      </c>
      <c r="P290" s="467"/>
      <c r="Q290" s="465"/>
      <c r="R290" s="466"/>
      <c r="S290" s="467"/>
      <c r="T290" s="465"/>
      <c r="U290" s="468">
        <v>1</v>
      </c>
      <c r="V290" s="219">
        <f>SUM(J290:L290)*H290</f>
        <v>0</v>
      </c>
      <c r="W290" s="220">
        <f>SUM(M290:O290)*H290</f>
        <v>0.3</v>
      </c>
      <c r="X290" s="220">
        <f>SUM(P290:R290)*H290</f>
        <v>0</v>
      </c>
      <c r="Y290" s="220">
        <f>SUM(S290:U290)*H290</f>
        <v>0.3</v>
      </c>
      <c r="Z290" s="221">
        <f t="shared" si="4"/>
        <v>0.3</v>
      </c>
      <c r="AA290" s="936"/>
      <c r="AB290" s="585" t="s">
        <v>721</v>
      </c>
      <c r="AC290" s="898"/>
      <c r="AD290" s="1482"/>
      <c r="AE290" s="1482"/>
    </row>
    <row r="291" spans="1:31" ht="24.95" customHeight="1" x14ac:dyDescent="0.2">
      <c r="A291" s="838"/>
      <c r="B291" s="971"/>
      <c r="C291" s="1415"/>
      <c r="D291" s="940"/>
      <c r="E291" s="940"/>
      <c r="F291" s="940"/>
      <c r="G291" s="828"/>
      <c r="H291" s="1410"/>
      <c r="I291" s="251" t="s">
        <v>601</v>
      </c>
      <c r="J291" s="474"/>
      <c r="K291" s="475"/>
      <c r="L291" s="476"/>
      <c r="M291" s="477"/>
      <c r="N291" s="475"/>
      <c r="O291" s="476"/>
      <c r="P291" s="477"/>
      <c r="Q291" s="475"/>
      <c r="R291" s="476"/>
      <c r="S291" s="477"/>
      <c r="T291" s="475"/>
      <c r="U291" s="478"/>
      <c r="V291" s="252">
        <f>SUM(J291:L291)*H290</f>
        <v>0</v>
      </c>
      <c r="W291" s="253">
        <f>SUM(M291:O291)*H290</f>
        <v>0</v>
      </c>
      <c r="X291" s="253">
        <f>SUM(P291:R291)*H290</f>
        <v>0</v>
      </c>
      <c r="Y291" s="253">
        <f>SUM(S291:U291)*H290</f>
        <v>0</v>
      </c>
      <c r="Z291" s="254">
        <f t="shared" si="4"/>
        <v>0</v>
      </c>
      <c r="AA291" s="936"/>
      <c r="AB291" s="585" t="s">
        <v>721</v>
      </c>
      <c r="AC291" s="898"/>
      <c r="AD291" s="1482"/>
      <c r="AE291" s="1482"/>
    </row>
    <row r="292" spans="1:31" ht="24.95" customHeight="1" x14ac:dyDescent="0.2">
      <c r="A292" s="838"/>
      <c r="B292" s="971"/>
      <c r="C292" s="1415"/>
      <c r="D292" s="940"/>
      <c r="E292" s="940"/>
      <c r="F292" s="940"/>
      <c r="G292" s="828" t="s">
        <v>732</v>
      </c>
      <c r="H292" s="1410">
        <v>0.3</v>
      </c>
      <c r="I292" s="605" t="s">
        <v>600</v>
      </c>
      <c r="J292" s="464"/>
      <c r="K292" s="465"/>
      <c r="L292" s="466"/>
      <c r="M292" s="467"/>
      <c r="N292" s="465"/>
      <c r="O292" s="466"/>
      <c r="P292" s="467"/>
      <c r="Q292" s="465"/>
      <c r="R292" s="466">
        <v>1</v>
      </c>
      <c r="S292" s="467"/>
      <c r="T292" s="465"/>
      <c r="U292" s="468">
        <v>1</v>
      </c>
      <c r="V292" s="219">
        <f>SUM(J292:L292)*H292</f>
        <v>0</v>
      </c>
      <c r="W292" s="220">
        <f>SUM(M292:O292)*H292</f>
        <v>0</v>
      </c>
      <c r="X292" s="220">
        <f>SUM(P292:R292)*H292</f>
        <v>0.3</v>
      </c>
      <c r="Y292" s="220">
        <f>SUM(S292:U292)*H292</f>
        <v>0.3</v>
      </c>
      <c r="Z292" s="221">
        <f t="shared" si="4"/>
        <v>0.3</v>
      </c>
      <c r="AA292" s="936"/>
      <c r="AB292" s="585" t="s">
        <v>721</v>
      </c>
      <c r="AC292" s="898"/>
      <c r="AD292" s="1482"/>
      <c r="AE292" s="1482"/>
    </row>
    <row r="293" spans="1:31" ht="24.95" customHeight="1" thickBot="1" x14ac:dyDescent="0.25">
      <c r="A293" s="838"/>
      <c r="B293" s="971"/>
      <c r="C293" s="1415"/>
      <c r="D293" s="940"/>
      <c r="E293" s="940"/>
      <c r="F293" s="940"/>
      <c r="G293" s="938"/>
      <c r="H293" s="1411"/>
      <c r="I293" s="255" t="s">
        <v>601</v>
      </c>
      <c r="J293" s="479"/>
      <c r="K293" s="480"/>
      <c r="L293" s="481"/>
      <c r="M293" s="482"/>
      <c r="N293" s="480"/>
      <c r="O293" s="481"/>
      <c r="P293" s="482"/>
      <c r="Q293" s="480"/>
      <c r="R293" s="481"/>
      <c r="S293" s="482"/>
      <c r="T293" s="480"/>
      <c r="U293" s="483"/>
      <c r="V293" s="259">
        <f>SUM(J293:L293)*H292</f>
        <v>0</v>
      </c>
      <c r="W293" s="260">
        <f>SUM(M293:O293)*H292</f>
        <v>0</v>
      </c>
      <c r="X293" s="260">
        <f>SUM(P293:R293)*H292</f>
        <v>0</v>
      </c>
      <c r="Y293" s="260">
        <f>SUM(S293:U293)*H292</f>
        <v>0</v>
      </c>
      <c r="Z293" s="261">
        <f t="shared" si="4"/>
        <v>0</v>
      </c>
      <c r="AA293" s="936"/>
      <c r="AB293" s="585" t="s">
        <v>721</v>
      </c>
      <c r="AC293" s="898"/>
      <c r="AD293" s="1482"/>
      <c r="AE293" s="1482"/>
    </row>
    <row r="294" spans="1:31" ht="24.95" customHeight="1" x14ac:dyDescent="0.2">
      <c r="A294" s="838"/>
      <c r="B294" s="971"/>
      <c r="C294" s="1415"/>
      <c r="D294" s="946" t="s">
        <v>235</v>
      </c>
      <c r="E294" s="946" t="s">
        <v>159</v>
      </c>
      <c r="F294" s="946" t="s">
        <v>160</v>
      </c>
      <c r="G294" s="947" t="s">
        <v>730</v>
      </c>
      <c r="H294" s="1409">
        <v>0.33</v>
      </c>
      <c r="I294" s="604" t="s">
        <v>600</v>
      </c>
      <c r="J294" s="454"/>
      <c r="K294" s="455"/>
      <c r="L294" s="456">
        <v>1</v>
      </c>
      <c r="M294" s="457"/>
      <c r="N294" s="455"/>
      <c r="O294" s="456">
        <v>1</v>
      </c>
      <c r="P294" s="457"/>
      <c r="Q294" s="455"/>
      <c r="R294" s="456">
        <v>1</v>
      </c>
      <c r="S294" s="457"/>
      <c r="T294" s="460"/>
      <c r="U294" s="463">
        <v>1</v>
      </c>
      <c r="V294" s="216">
        <f>SUM(J294:L294)*H294</f>
        <v>0.33</v>
      </c>
      <c r="W294" s="217">
        <f>SUM(M294:O294)*H294</f>
        <v>0.33</v>
      </c>
      <c r="X294" s="217">
        <f>SUM(P294:R294)*H294</f>
        <v>0.33</v>
      </c>
      <c r="Y294" s="217">
        <f>SUM(S294:U294)*H294</f>
        <v>0.33</v>
      </c>
      <c r="Z294" s="218">
        <f t="shared" si="4"/>
        <v>0.33</v>
      </c>
      <c r="AA294" s="935" t="s">
        <v>45</v>
      </c>
      <c r="AB294" s="585" t="s">
        <v>721</v>
      </c>
      <c r="AC294" s="897">
        <v>39</v>
      </c>
      <c r="AD294" s="1481" t="s">
        <v>1022</v>
      </c>
      <c r="AE294" s="1481" t="s">
        <v>1022</v>
      </c>
    </row>
    <row r="295" spans="1:31" ht="24.95" customHeight="1" x14ac:dyDescent="0.2">
      <c r="A295" s="838"/>
      <c r="B295" s="971"/>
      <c r="C295" s="1415"/>
      <c r="D295" s="940"/>
      <c r="E295" s="940"/>
      <c r="F295" s="940"/>
      <c r="G295" s="828"/>
      <c r="H295" s="1410"/>
      <c r="I295" s="251" t="s">
        <v>601</v>
      </c>
      <c r="J295" s="474"/>
      <c r="K295" s="475"/>
      <c r="L295" s="476"/>
      <c r="M295" s="477"/>
      <c r="N295" s="475"/>
      <c r="O295" s="476"/>
      <c r="P295" s="477"/>
      <c r="Q295" s="475"/>
      <c r="R295" s="476"/>
      <c r="S295" s="477"/>
      <c r="T295" s="475"/>
      <c r="U295" s="478"/>
      <c r="V295" s="252">
        <f>SUM(J295:L295)*H294</f>
        <v>0</v>
      </c>
      <c r="W295" s="253">
        <f>SUM(M295:O295)*H294</f>
        <v>0</v>
      </c>
      <c r="X295" s="253">
        <f>SUM(P295:R295)*H294</f>
        <v>0</v>
      </c>
      <c r="Y295" s="253">
        <f>SUM(S295:U295)*H294</f>
        <v>0</v>
      </c>
      <c r="Z295" s="254">
        <f t="shared" si="4"/>
        <v>0</v>
      </c>
      <c r="AA295" s="936"/>
      <c r="AB295" s="585" t="s">
        <v>721</v>
      </c>
      <c r="AC295" s="898"/>
      <c r="AD295" s="1482"/>
      <c r="AE295" s="1482"/>
    </row>
    <row r="296" spans="1:31" ht="24.95" customHeight="1" x14ac:dyDescent="0.2">
      <c r="A296" s="838"/>
      <c r="B296" s="971"/>
      <c r="C296" s="1415"/>
      <c r="D296" s="940"/>
      <c r="E296" s="940"/>
      <c r="F296" s="940"/>
      <c r="G296" s="828" t="s">
        <v>731</v>
      </c>
      <c r="H296" s="1410">
        <v>0.33</v>
      </c>
      <c r="I296" s="605" t="s">
        <v>600</v>
      </c>
      <c r="J296" s="464"/>
      <c r="K296" s="465"/>
      <c r="L296" s="466"/>
      <c r="M296" s="467"/>
      <c r="N296" s="465"/>
      <c r="O296" s="466">
        <v>1</v>
      </c>
      <c r="P296" s="467"/>
      <c r="Q296" s="465"/>
      <c r="R296" s="466">
        <v>1</v>
      </c>
      <c r="S296" s="467"/>
      <c r="T296" s="465"/>
      <c r="U296" s="468">
        <v>1</v>
      </c>
      <c r="V296" s="219">
        <f>SUM(J296:L296)*H296</f>
        <v>0</v>
      </c>
      <c r="W296" s="220">
        <f>SUM(M296:O296)*H296</f>
        <v>0.33</v>
      </c>
      <c r="X296" s="220">
        <f>SUM(P296:R296)*H296</f>
        <v>0.33</v>
      </c>
      <c r="Y296" s="220">
        <f>SUM(S296:U296)*H296</f>
        <v>0.33</v>
      </c>
      <c r="Z296" s="221">
        <f t="shared" si="4"/>
        <v>0.33</v>
      </c>
      <c r="AA296" s="936"/>
      <c r="AB296" s="585" t="s">
        <v>721</v>
      </c>
      <c r="AC296" s="898"/>
      <c r="AD296" s="1482"/>
      <c r="AE296" s="1482"/>
    </row>
    <row r="297" spans="1:31" ht="24.95" customHeight="1" x14ac:dyDescent="0.2">
      <c r="A297" s="838"/>
      <c r="B297" s="971"/>
      <c r="C297" s="1415"/>
      <c r="D297" s="940"/>
      <c r="E297" s="940"/>
      <c r="F297" s="940"/>
      <c r="G297" s="828"/>
      <c r="H297" s="1410"/>
      <c r="I297" s="251" t="s">
        <v>601</v>
      </c>
      <c r="J297" s="474"/>
      <c r="K297" s="475"/>
      <c r="L297" s="476"/>
      <c r="M297" s="477"/>
      <c r="N297" s="475"/>
      <c r="O297" s="476"/>
      <c r="P297" s="477"/>
      <c r="Q297" s="475"/>
      <c r="R297" s="476"/>
      <c r="S297" s="477"/>
      <c r="T297" s="475"/>
      <c r="U297" s="478"/>
      <c r="V297" s="252">
        <f>SUM(J297:L297)*H296</f>
        <v>0</v>
      </c>
      <c r="W297" s="253">
        <f>SUM(M297:O297)*H296</f>
        <v>0</v>
      </c>
      <c r="X297" s="253">
        <f>SUM(P297:R297)*H296</f>
        <v>0</v>
      </c>
      <c r="Y297" s="253">
        <f>SUM(S297:U297)*H296</f>
        <v>0</v>
      </c>
      <c r="Z297" s="254">
        <f t="shared" si="4"/>
        <v>0</v>
      </c>
      <c r="AA297" s="936"/>
      <c r="AB297" s="585" t="s">
        <v>721</v>
      </c>
      <c r="AC297" s="898"/>
      <c r="AD297" s="1482"/>
      <c r="AE297" s="1482"/>
    </row>
    <row r="298" spans="1:31" ht="24.95" customHeight="1" x14ac:dyDescent="0.2">
      <c r="A298" s="838"/>
      <c r="B298" s="971"/>
      <c r="C298" s="1415"/>
      <c r="D298" s="940"/>
      <c r="E298" s="940"/>
      <c r="F298" s="940"/>
      <c r="G298" s="828" t="s">
        <v>732</v>
      </c>
      <c r="H298" s="1410">
        <v>0.33</v>
      </c>
      <c r="I298" s="605" t="s">
        <v>600</v>
      </c>
      <c r="J298" s="464"/>
      <c r="K298" s="465"/>
      <c r="L298" s="466"/>
      <c r="M298" s="467"/>
      <c r="N298" s="465"/>
      <c r="O298" s="466"/>
      <c r="P298" s="467"/>
      <c r="Q298" s="465"/>
      <c r="R298" s="466">
        <v>1</v>
      </c>
      <c r="S298" s="467"/>
      <c r="T298" s="465"/>
      <c r="U298" s="468">
        <v>1</v>
      </c>
      <c r="V298" s="219">
        <f>SUM(J298:L298)*H298</f>
        <v>0</v>
      </c>
      <c r="W298" s="220">
        <f>SUM(M298:O298)*H298</f>
        <v>0</v>
      </c>
      <c r="X298" s="220">
        <f>SUM(P298:R298)*H298</f>
        <v>0.33</v>
      </c>
      <c r="Y298" s="220">
        <f>SUM(S298:U298)*H298</f>
        <v>0.33</v>
      </c>
      <c r="Z298" s="221">
        <f t="shared" si="4"/>
        <v>0.33</v>
      </c>
      <c r="AA298" s="936"/>
      <c r="AB298" s="585" t="s">
        <v>721</v>
      </c>
      <c r="AC298" s="898"/>
      <c r="AD298" s="1482"/>
      <c r="AE298" s="1482"/>
    </row>
    <row r="299" spans="1:31" ht="24.95" customHeight="1" thickBot="1" x14ac:dyDescent="0.25">
      <c r="A299" s="838"/>
      <c r="B299" s="971"/>
      <c r="C299" s="1415"/>
      <c r="D299" s="940"/>
      <c r="E299" s="940"/>
      <c r="F299" s="941"/>
      <c r="G299" s="938"/>
      <c r="H299" s="1411"/>
      <c r="I299" s="255" t="s">
        <v>601</v>
      </c>
      <c r="J299" s="479"/>
      <c r="K299" s="480"/>
      <c r="L299" s="481"/>
      <c r="M299" s="482"/>
      <c r="N299" s="480"/>
      <c r="O299" s="481"/>
      <c r="P299" s="482"/>
      <c r="Q299" s="480"/>
      <c r="R299" s="481"/>
      <c r="S299" s="482"/>
      <c r="T299" s="480"/>
      <c r="U299" s="483"/>
      <c r="V299" s="259">
        <f>SUM(J299:L299)*H298</f>
        <v>0</v>
      </c>
      <c r="W299" s="260">
        <f>SUM(M299:O299)*H298</f>
        <v>0</v>
      </c>
      <c r="X299" s="260">
        <f>SUM(P299:R299)*H298</f>
        <v>0</v>
      </c>
      <c r="Y299" s="260">
        <f>SUM(S299:U299)*H298</f>
        <v>0</v>
      </c>
      <c r="Z299" s="261">
        <f t="shared" si="4"/>
        <v>0</v>
      </c>
      <c r="AA299" s="936"/>
      <c r="AB299" s="585" t="s">
        <v>721</v>
      </c>
      <c r="AC299" s="898"/>
      <c r="AD299" s="1482"/>
      <c r="AE299" s="1482"/>
    </row>
    <row r="300" spans="1:31" ht="24.95" customHeight="1" x14ac:dyDescent="0.2">
      <c r="A300" s="838"/>
      <c r="B300" s="971"/>
      <c r="C300" s="1414" t="s">
        <v>236</v>
      </c>
      <c r="D300" s="946" t="s">
        <v>999</v>
      </c>
      <c r="E300" s="946" t="s">
        <v>238</v>
      </c>
      <c r="F300" s="940" t="s">
        <v>239</v>
      </c>
      <c r="G300" s="947" t="s">
        <v>727</v>
      </c>
      <c r="H300" s="1409">
        <v>0.45</v>
      </c>
      <c r="I300" s="604" t="s">
        <v>600</v>
      </c>
      <c r="J300" s="454"/>
      <c r="K300" s="455"/>
      <c r="L300" s="456">
        <v>0.3</v>
      </c>
      <c r="M300" s="457"/>
      <c r="N300" s="455"/>
      <c r="O300" s="456">
        <v>1</v>
      </c>
      <c r="P300" s="457"/>
      <c r="Q300" s="455"/>
      <c r="R300" s="456">
        <v>1</v>
      </c>
      <c r="S300" s="457"/>
      <c r="T300" s="460"/>
      <c r="U300" s="463">
        <v>1</v>
      </c>
      <c r="V300" s="216">
        <f>SUM(J300:L300)*H300</f>
        <v>0.13500000000000001</v>
      </c>
      <c r="W300" s="217">
        <f>SUM(M300:O300)*H300</f>
        <v>0.45</v>
      </c>
      <c r="X300" s="217">
        <f>SUM(P300:R300)*H300</f>
        <v>0.45</v>
      </c>
      <c r="Y300" s="217">
        <f>SUM(S300:U300)*H300</f>
        <v>0.45</v>
      </c>
      <c r="Z300" s="218">
        <f t="shared" si="4"/>
        <v>0.45</v>
      </c>
      <c r="AA300" s="935" t="s">
        <v>46</v>
      </c>
      <c r="AB300" s="585" t="s">
        <v>721</v>
      </c>
      <c r="AC300" s="897">
        <v>40</v>
      </c>
      <c r="AD300" s="1481" t="s">
        <v>1022</v>
      </c>
      <c r="AE300" s="1481"/>
    </row>
    <row r="301" spans="1:31" ht="24.95" customHeight="1" x14ac:dyDescent="0.2">
      <c r="A301" s="838"/>
      <c r="B301" s="971"/>
      <c r="C301" s="1415"/>
      <c r="D301" s="940"/>
      <c r="E301" s="940"/>
      <c r="F301" s="940"/>
      <c r="G301" s="828"/>
      <c r="H301" s="1410"/>
      <c r="I301" s="251" t="s">
        <v>601</v>
      </c>
      <c r="J301" s="474"/>
      <c r="K301" s="475"/>
      <c r="L301" s="476">
        <v>0.45</v>
      </c>
      <c r="M301" s="477"/>
      <c r="N301" s="475"/>
      <c r="O301" s="476"/>
      <c r="P301" s="477"/>
      <c r="Q301" s="475"/>
      <c r="R301" s="476"/>
      <c r="S301" s="477"/>
      <c r="T301" s="475"/>
      <c r="U301" s="478"/>
      <c r="V301" s="252">
        <f>SUM(J301:L301)*H300</f>
        <v>0.20250000000000001</v>
      </c>
      <c r="W301" s="253">
        <f>SUM(M301:O301)*H300</f>
        <v>0</v>
      </c>
      <c r="X301" s="253">
        <f>SUM(P301:R301)*H300</f>
        <v>0</v>
      </c>
      <c r="Y301" s="253">
        <f>SUM(S301:U301)*H300</f>
        <v>0</v>
      </c>
      <c r="Z301" s="254">
        <f t="shared" si="4"/>
        <v>0.20250000000000001</v>
      </c>
      <c r="AA301" s="936"/>
      <c r="AB301" s="585" t="s">
        <v>721</v>
      </c>
      <c r="AC301" s="898"/>
      <c r="AD301" s="1482"/>
      <c r="AE301" s="1482"/>
    </row>
    <row r="302" spans="1:31" ht="24.95" customHeight="1" x14ac:dyDescent="0.2">
      <c r="A302" s="838"/>
      <c r="B302" s="971"/>
      <c r="C302" s="1415"/>
      <c r="D302" s="940"/>
      <c r="E302" s="940"/>
      <c r="F302" s="940"/>
      <c r="G302" s="828" t="s">
        <v>728</v>
      </c>
      <c r="H302" s="1410">
        <v>0.3</v>
      </c>
      <c r="I302" s="605" t="s">
        <v>600</v>
      </c>
      <c r="J302" s="464"/>
      <c r="K302" s="465"/>
      <c r="L302" s="466">
        <v>0.1</v>
      </c>
      <c r="M302" s="467"/>
      <c r="N302" s="465"/>
      <c r="O302" s="466">
        <v>1</v>
      </c>
      <c r="P302" s="467"/>
      <c r="Q302" s="465"/>
      <c r="R302" s="466">
        <v>1</v>
      </c>
      <c r="S302" s="467"/>
      <c r="T302" s="465"/>
      <c r="U302" s="468">
        <v>1</v>
      </c>
      <c r="V302" s="219">
        <f>SUM(J302:L302)*H302</f>
        <v>0.03</v>
      </c>
      <c r="W302" s="220">
        <f>SUM(M302:O302)*H302</f>
        <v>0.3</v>
      </c>
      <c r="X302" s="220">
        <f>SUM(P302:R302)*H302</f>
        <v>0.3</v>
      </c>
      <c r="Y302" s="220">
        <f>SUM(S302:U302)*H302</f>
        <v>0.3</v>
      </c>
      <c r="Z302" s="221">
        <f t="shared" si="4"/>
        <v>0.3</v>
      </c>
      <c r="AA302" s="936"/>
      <c r="AB302" s="585" t="s">
        <v>721</v>
      </c>
      <c r="AC302" s="898"/>
      <c r="AD302" s="1482"/>
      <c r="AE302" s="1482"/>
    </row>
    <row r="303" spans="1:31" ht="24.95" customHeight="1" x14ac:dyDescent="0.2">
      <c r="A303" s="838"/>
      <c r="B303" s="971"/>
      <c r="C303" s="1415"/>
      <c r="D303" s="940"/>
      <c r="E303" s="940"/>
      <c r="F303" s="940"/>
      <c r="G303" s="828"/>
      <c r="H303" s="1410"/>
      <c r="I303" s="251" t="s">
        <v>601</v>
      </c>
      <c r="J303" s="474"/>
      <c r="K303" s="475"/>
      <c r="L303" s="476">
        <v>0.06</v>
      </c>
      <c r="M303" s="477"/>
      <c r="N303" s="475"/>
      <c r="O303" s="476"/>
      <c r="P303" s="477"/>
      <c r="Q303" s="475"/>
      <c r="R303" s="476"/>
      <c r="S303" s="477"/>
      <c r="T303" s="475"/>
      <c r="U303" s="478"/>
      <c r="V303" s="252">
        <f>SUM(J303:L303)*H302</f>
        <v>1.7999999999999999E-2</v>
      </c>
      <c r="W303" s="253">
        <f>SUM(M303:O303)*H302</f>
        <v>0</v>
      </c>
      <c r="X303" s="253">
        <f>SUM(P303:R303)*H302</f>
        <v>0</v>
      </c>
      <c r="Y303" s="253">
        <f>SUM(S303:U303)*H302</f>
        <v>0</v>
      </c>
      <c r="Z303" s="254">
        <f t="shared" si="4"/>
        <v>1.7999999999999999E-2</v>
      </c>
      <c r="AA303" s="936"/>
      <c r="AB303" s="585" t="s">
        <v>721</v>
      </c>
      <c r="AC303" s="898"/>
      <c r="AD303" s="1482"/>
      <c r="AE303" s="1482"/>
    </row>
    <row r="304" spans="1:31" ht="24.95" customHeight="1" x14ac:dyDescent="0.2">
      <c r="A304" s="838"/>
      <c r="B304" s="971"/>
      <c r="C304" s="1415"/>
      <c r="D304" s="940"/>
      <c r="E304" s="940"/>
      <c r="F304" s="940"/>
      <c r="G304" s="828" t="s">
        <v>729</v>
      </c>
      <c r="H304" s="1410">
        <v>0.25</v>
      </c>
      <c r="I304" s="605" t="s">
        <v>600</v>
      </c>
      <c r="J304" s="464"/>
      <c r="K304" s="465"/>
      <c r="L304" s="466"/>
      <c r="M304" s="467"/>
      <c r="N304" s="465"/>
      <c r="O304" s="466">
        <v>0.2</v>
      </c>
      <c r="P304" s="467"/>
      <c r="Q304" s="465"/>
      <c r="R304" s="466">
        <v>1</v>
      </c>
      <c r="S304" s="467"/>
      <c r="T304" s="465"/>
      <c r="U304" s="468">
        <v>1</v>
      </c>
      <c r="V304" s="219">
        <f>SUM(J304:L304)*H304</f>
        <v>0</v>
      </c>
      <c r="W304" s="220">
        <f>SUM(M304:O304)*H304</f>
        <v>0.05</v>
      </c>
      <c r="X304" s="220">
        <f>SUM(P304:R304)*H304</f>
        <v>0.25</v>
      </c>
      <c r="Y304" s="220">
        <f>SUM(S304:U304)*H304</f>
        <v>0.25</v>
      </c>
      <c r="Z304" s="221">
        <f t="shared" si="4"/>
        <v>0.25</v>
      </c>
      <c r="AA304" s="936"/>
      <c r="AB304" s="585" t="s">
        <v>721</v>
      </c>
      <c r="AC304" s="898"/>
      <c r="AD304" s="1482"/>
      <c r="AE304" s="1482"/>
    </row>
    <row r="305" spans="1:31" ht="24.95" customHeight="1" thickBot="1" x14ac:dyDescent="0.25">
      <c r="A305" s="838"/>
      <c r="B305" s="971"/>
      <c r="C305" s="1415"/>
      <c r="D305" s="940"/>
      <c r="E305" s="940"/>
      <c r="F305" s="941"/>
      <c r="G305" s="938"/>
      <c r="H305" s="1411"/>
      <c r="I305" s="255" t="s">
        <v>601</v>
      </c>
      <c r="J305" s="479"/>
      <c r="K305" s="480"/>
      <c r="L305" s="481"/>
      <c r="M305" s="482"/>
      <c r="N305" s="480"/>
      <c r="O305" s="481"/>
      <c r="P305" s="482"/>
      <c r="Q305" s="480"/>
      <c r="R305" s="481"/>
      <c r="S305" s="482"/>
      <c r="T305" s="480"/>
      <c r="U305" s="483"/>
      <c r="V305" s="259">
        <f>SUM(J305:L305)*H304</f>
        <v>0</v>
      </c>
      <c r="W305" s="260">
        <f>SUM(M305:O305)*H304</f>
        <v>0</v>
      </c>
      <c r="X305" s="260">
        <f>SUM(P305:R305)*H304</f>
        <v>0</v>
      </c>
      <c r="Y305" s="260">
        <f>SUM(S305:U305)*H304</f>
        <v>0</v>
      </c>
      <c r="Z305" s="261">
        <f t="shared" si="4"/>
        <v>0</v>
      </c>
      <c r="AA305" s="936"/>
      <c r="AB305" s="585" t="s">
        <v>721</v>
      </c>
      <c r="AC305" s="898"/>
      <c r="AD305" s="1482"/>
      <c r="AE305" s="1482"/>
    </row>
    <row r="306" spans="1:31" ht="24.95" customHeight="1" x14ac:dyDescent="0.2">
      <c r="A306" s="838"/>
      <c r="B306" s="971"/>
      <c r="C306" s="1415"/>
      <c r="D306" s="946" t="s">
        <v>241</v>
      </c>
      <c r="E306" s="946" t="s">
        <v>242</v>
      </c>
      <c r="F306" s="940" t="s">
        <v>243</v>
      </c>
      <c r="G306" s="947" t="s">
        <v>733</v>
      </c>
      <c r="H306" s="1413">
        <v>0.2</v>
      </c>
      <c r="I306" s="226" t="s">
        <v>600</v>
      </c>
      <c r="J306" s="459"/>
      <c r="K306" s="460"/>
      <c r="L306" s="461">
        <v>0.2</v>
      </c>
      <c r="M306" s="462"/>
      <c r="N306" s="460"/>
      <c r="O306" s="461">
        <v>0.6</v>
      </c>
      <c r="P306" s="462"/>
      <c r="Q306" s="460"/>
      <c r="R306" s="461">
        <v>1</v>
      </c>
      <c r="S306" s="462"/>
      <c r="T306" s="460"/>
      <c r="U306" s="463">
        <v>1</v>
      </c>
      <c r="V306" s="216">
        <f>SUM(J306:L306)*H306</f>
        <v>4.0000000000000008E-2</v>
      </c>
      <c r="W306" s="217">
        <f>SUM(M306:O306)*H306</f>
        <v>0.12</v>
      </c>
      <c r="X306" s="217">
        <f>SUM(P306:R306)*H306</f>
        <v>0.2</v>
      </c>
      <c r="Y306" s="217">
        <f>SUM(S306:U306)*H306</f>
        <v>0.2</v>
      </c>
      <c r="Z306" s="218">
        <f t="shared" si="4"/>
        <v>0.2</v>
      </c>
      <c r="AA306" s="935" t="s">
        <v>447</v>
      </c>
      <c r="AB306" s="585" t="s">
        <v>721</v>
      </c>
      <c r="AC306" s="860">
        <v>41</v>
      </c>
      <c r="AD306" s="1481" t="s">
        <v>1022</v>
      </c>
      <c r="AE306" s="1481"/>
    </row>
    <row r="307" spans="1:31" ht="24.95" customHeight="1" x14ac:dyDescent="0.2">
      <c r="A307" s="838"/>
      <c r="B307" s="971"/>
      <c r="C307" s="1415"/>
      <c r="D307" s="940"/>
      <c r="E307" s="940"/>
      <c r="F307" s="940"/>
      <c r="G307" s="828"/>
      <c r="H307" s="1410"/>
      <c r="I307" s="251" t="s">
        <v>601</v>
      </c>
      <c r="J307" s="474"/>
      <c r="K307" s="475"/>
      <c r="L307" s="476">
        <v>0.2</v>
      </c>
      <c r="M307" s="477"/>
      <c r="N307" s="475"/>
      <c r="O307" s="476"/>
      <c r="P307" s="477"/>
      <c r="Q307" s="475"/>
      <c r="R307" s="476"/>
      <c r="S307" s="477"/>
      <c r="T307" s="475"/>
      <c r="U307" s="478"/>
      <c r="V307" s="252">
        <f>SUM(J307:L307)*H306</f>
        <v>4.0000000000000008E-2</v>
      </c>
      <c r="W307" s="253">
        <f>SUM(M307:O307)*H306</f>
        <v>0</v>
      </c>
      <c r="X307" s="253">
        <f>SUM(P307:R307)*H306</f>
        <v>0</v>
      </c>
      <c r="Y307" s="253">
        <f>SUM(S307:U307)*H306</f>
        <v>0</v>
      </c>
      <c r="Z307" s="254">
        <f t="shared" si="4"/>
        <v>4.0000000000000008E-2</v>
      </c>
      <c r="AA307" s="936"/>
      <c r="AB307" s="585" t="s">
        <v>721</v>
      </c>
      <c r="AC307" s="861"/>
      <c r="AD307" s="1482"/>
      <c r="AE307" s="1482"/>
    </row>
    <row r="308" spans="1:31" ht="24.95" customHeight="1" x14ac:dyDescent="0.2">
      <c r="A308" s="838"/>
      <c r="B308" s="971"/>
      <c r="C308" s="1415"/>
      <c r="D308" s="940"/>
      <c r="E308" s="940"/>
      <c r="F308" s="940"/>
      <c r="G308" s="828" t="s">
        <v>734</v>
      </c>
      <c r="H308" s="1410">
        <v>0.2</v>
      </c>
      <c r="I308" s="605" t="s">
        <v>600</v>
      </c>
      <c r="J308" s="464"/>
      <c r="K308" s="465"/>
      <c r="L308" s="466"/>
      <c r="M308" s="467"/>
      <c r="N308" s="465"/>
      <c r="O308" s="466">
        <v>0.6</v>
      </c>
      <c r="P308" s="467"/>
      <c r="Q308" s="465"/>
      <c r="R308" s="466">
        <v>1</v>
      </c>
      <c r="S308" s="467"/>
      <c r="T308" s="465"/>
      <c r="U308" s="468">
        <v>1</v>
      </c>
      <c r="V308" s="219">
        <f>SUM(J308:L308)*H308</f>
        <v>0</v>
      </c>
      <c r="W308" s="220">
        <f>SUM(M308:O308)*H308</f>
        <v>0.12</v>
      </c>
      <c r="X308" s="220">
        <f>SUM(P308:R308)*H308</f>
        <v>0.2</v>
      </c>
      <c r="Y308" s="220">
        <f>SUM(S308:U308)*H308</f>
        <v>0.2</v>
      </c>
      <c r="Z308" s="221">
        <f t="shared" si="4"/>
        <v>0.2</v>
      </c>
      <c r="AA308" s="936"/>
      <c r="AB308" s="585" t="s">
        <v>721</v>
      </c>
      <c r="AC308" s="861"/>
      <c r="AD308" s="1482"/>
      <c r="AE308" s="1482"/>
    </row>
    <row r="309" spans="1:31" ht="24.95" customHeight="1" x14ac:dyDescent="0.2">
      <c r="A309" s="838"/>
      <c r="B309" s="971"/>
      <c r="C309" s="1415"/>
      <c r="D309" s="940"/>
      <c r="E309" s="940"/>
      <c r="F309" s="940"/>
      <c r="G309" s="828"/>
      <c r="H309" s="1410"/>
      <c r="I309" s="251" t="s">
        <v>601</v>
      </c>
      <c r="J309" s="474"/>
      <c r="K309" s="475"/>
      <c r="L309" s="476"/>
      <c r="M309" s="477"/>
      <c r="N309" s="475"/>
      <c r="O309" s="476"/>
      <c r="P309" s="477"/>
      <c r="Q309" s="475"/>
      <c r="R309" s="476"/>
      <c r="S309" s="477"/>
      <c r="T309" s="475"/>
      <c r="U309" s="478"/>
      <c r="V309" s="252">
        <f>SUM(J309:L309)*H308</f>
        <v>0</v>
      </c>
      <c r="W309" s="253">
        <f>SUM(M309:O309)*H308</f>
        <v>0</v>
      </c>
      <c r="X309" s="253">
        <f>SUM(P309:R309)*H308</f>
        <v>0</v>
      </c>
      <c r="Y309" s="253">
        <f>SUM(S309:U309)*H308</f>
        <v>0</v>
      </c>
      <c r="Z309" s="254">
        <f t="shared" si="4"/>
        <v>0</v>
      </c>
      <c r="AA309" s="936"/>
      <c r="AB309" s="585" t="s">
        <v>721</v>
      </c>
      <c r="AC309" s="861"/>
      <c r="AD309" s="1482"/>
      <c r="AE309" s="1482"/>
    </row>
    <row r="310" spans="1:31" ht="24.95" customHeight="1" x14ac:dyDescent="0.2">
      <c r="A310" s="838"/>
      <c r="B310" s="971"/>
      <c r="C310" s="1415"/>
      <c r="D310" s="940"/>
      <c r="E310" s="940"/>
      <c r="F310" s="940"/>
      <c r="G310" s="828" t="s">
        <v>735</v>
      </c>
      <c r="H310" s="1410">
        <v>0.2</v>
      </c>
      <c r="I310" s="605" t="s">
        <v>600</v>
      </c>
      <c r="J310" s="464"/>
      <c r="K310" s="465"/>
      <c r="L310" s="466"/>
      <c r="M310" s="467"/>
      <c r="N310" s="465"/>
      <c r="O310" s="466"/>
      <c r="P310" s="467"/>
      <c r="Q310" s="465"/>
      <c r="R310" s="466">
        <v>0.6</v>
      </c>
      <c r="S310" s="467"/>
      <c r="T310" s="465"/>
      <c r="U310" s="468">
        <v>1</v>
      </c>
      <c r="V310" s="219">
        <f>SUM(J310:L310)*H310</f>
        <v>0</v>
      </c>
      <c r="W310" s="220">
        <f>SUM(M310:O310)*H310</f>
        <v>0</v>
      </c>
      <c r="X310" s="220">
        <f>SUM(P310:R310)*H310</f>
        <v>0.12</v>
      </c>
      <c r="Y310" s="220">
        <f>SUM(S310:U310)*H310</f>
        <v>0.2</v>
      </c>
      <c r="Z310" s="221">
        <f t="shared" si="4"/>
        <v>0.2</v>
      </c>
      <c r="AA310" s="936"/>
      <c r="AB310" s="585" t="s">
        <v>721</v>
      </c>
      <c r="AC310" s="861"/>
      <c r="AD310" s="1482"/>
      <c r="AE310" s="1482"/>
    </row>
    <row r="311" spans="1:31" ht="24.95" customHeight="1" x14ac:dyDescent="0.2">
      <c r="A311" s="838"/>
      <c r="B311" s="971"/>
      <c r="C311" s="1415"/>
      <c r="D311" s="940"/>
      <c r="E311" s="940"/>
      <c r="F311" s="940"/>
      <c r="G311" s="828"/>
      <c r="H311" s="1410"/>
      <c r="I311" s="251" t="s">
        <v>601</v>
      </c>
      <c r="J311" s="474"/>
      <c r="K311" s="475"/>
      <c r="L311" s="476"/>
      <c r="M311" s="477"/>
      <c r="N311" s="475"/>
      <c r="O311" s="476"/>
      <c r="P311" s="477"/>
      <c r="Q311" s="475"/>
      <c r="R311" s="476"/>
      <c r="S311" s="477"/>
      <c r="T311" s="475"/>
      <c r="U311" s="478"/>
      <c r="V311" s="273">
        <f>SUM(J311:L311)*H310</f>
        <v>0</v>
      </c>
      <c r="W311" s="274">
        <f>SUM(M311:O311)*H310</f>
        <v>0</v>
      </c>
      <c r="X311" s="274">
        <f>SUM(P311:R311)*H310</f>
        <v>0</v>
      </c>
      <c r="Y311" s="274">
        <f>SUM(S311:U311)*H310</f>
        <v>0</v>
      </c>
      <c r="Z311" s="275">
        <f t="shared" si="4"/>
        <v>0</v>
      </c>
      <c r="AA311" s="936"/>
      <c r="AB311" s="585" t="s">
        <v>721</v>
      </c>
      <c r="AC311" s="861"/>
      <c r="AD311" s="1482"/>
      <c r="AE311" s="1482"/>
    </row>
    <row r="312" spans="1:31" ht="24.95" customHeight="1" x14ac:dyDescent="0.2">
      <c r="A312" s="838"/>
      <c r="B312" s="971"/>
      <c r="C312" s="1415"/>
      <c r="D312" s="940"/>
      <c r="E312" s="940"/>
      <c r="F312" s="940"/>
      <c r="G312" s="828" t="s">
        <v>736</v>
      </c>
      <c r="H312" s="1410">
        <v>0.4</v>
      </c>
      <c r="I312" s="605" t="s">
        <v>600</v>
      </c>
      <c r="J312" s="464"/>
      <c r="K312" s="465"/>
      <c r="L312" s="466">
        <v>0.2</v>
      </c>
      <c r="M312" s="467"/>
      <c r="N312" s="465"/>
      <c r="O312" s="466">
        <v>0.2</v>
      </c>
      <c r="P312" s="467"/>
      <c r="Q312" s="465"/>
      <c r="R312" s="466">
        <v>0.3</v>
      </c>
      <c r="S312" s="467"/>
      <c r="T312" s="465"/>
      <c r="U312" s="468">
        <v>1</v>
      </c>
      <c r="V312" s="219">
        <f>SUM(J312:L312)*H312</f>
        <v>8.0000000000000016E-2</v>
      </c>
      <c r="W312" s="220">
        <f>SUM(M312:O312)*H312</f>
        <v>8.0000000000000016E-2</v>
      </c>
      <c r="X312" s="220">
        <f>SUM(P312:R312)*H312</f>
        <v>0.12</v>
      </c>
      <c r="Y312" s="220">
        <f>SUM(S312:U312)*H312</f>
        <v>0.4</v>
      </c>
      <c r="Z312" s="221">
        <f t="shared" si="4"/>
        <v>0.4</v>
      </c>
      <c r="AA312" s="936"/>
      <c r="AB312" s="585" t="s">
        <v>721</v>
      </c>
      <c r="AC312" s="861"/>
      <c r="AD312" s="1482"/>
      <c r="AE312" s="1482"/>
    </row>
    <row r="313" spans="1:31" ht="24.95" customHeight="1" thickBot="1" x14ac:dyDescent="0.25">
      <c r="A313" s="838"/>
      <c r="B313" s="971"/>
      <c r="C313" s="1415"/>
      <c r="D313" s="940"/>
      <c r="E313" s="940"/>
      <c r="F313" s="940"/>
      <c r="G313" s="938"/>
      <c r="H313" s="1411"/>
      <c r="I313" s="255" t="s">
        <v>601</v>
      </c>
      <c r="J313" s="479"/>
      <c r="K313" s="480"/>
      <c r="L313" s="481"/>
      <c r="M313" s="482"/>
      <c r="N313" s="480"/>
      <c r="O313" s="481"/>
      <c r="P313" s="482"/>
      <c r="Q313" s="480"/>
      <c r="R313" s="481"/>
      <c r="S313" s="482"/>
      <c r="T313" s="480"/>
      <c r="U313" s="483"/>
      <c r="V313" s="259">
        <f>SUM(J313:L313)*H312</f>
        <v>0</v>
      </c>
      <c r="W313" s="260">
        <f>SUM(M313:O313)*H312</f>
        <v>0</v>
      </c>
      <c r="X313" s="260">
        <f>SUM(P313:R313)*H312</f>
        <v>0</v>
      </c>
      <c r="Y313" s="260">
        <f>SUM(S313:U313)*H312</f>
        <v>0</v>
      </c>
      <c r="Z313" s="261">
        <f t="shared" si="4"/>
        <v>0</v>
      </c>
      <c r="AA313" s="936"/>
      <c r="AB313" s="585" t="s">
        <v>721</v>
      </c>
      <c r="AC313" s="861"/>
      <c r="AD313" s="1482"/>
      <c r="AE313" s="1482"/>
    </row>
    <row r="314" spans="1:31" ht="24.95" customHeight="1" x14ac:dyDescent="0.2">
      <c r="A314" s="838"/>
      <c r="B314" s="971"/>
      <c r="C314" s="1415"/>
      <c r="D314" s="946" t="s">
        <v>237</v>
      </c>
      <c r="E314" s="946" t="s">
        <v>161</v>
      </c>
      <c r="F314" s="946" t="s">
        <v>245</v>
      </c>
      <c r="G314" s="947" t="s">
        <v>738</v>
      </c>
      <c r="H314" s="1419">
        <v>0.71</v>
      </c>
      <c r="I314" s="226" t="s">
        <v>600</v>
      </c>
      <c r="J314" s="459"/>
      <c r="K314" s="460"/>
      <c r="L314" s="461">
        <v>0.25</v>
      </c>
      <c r="M314" s="462"/>
      <c r="N314" s="460"/>
      <c r="O314" s="461">
        <v>0.5</v>
      </c>
      <c r="P314" s="462"/>
      <c r="Q314" s="460"/>
      <c r="R314" s="461">
        <v>0.75</v>
      </c>
      <c r="S314" s="462"/>
      <c r="T314" s="460"/>
      <c r="U314" s="463">
        <v>1</v>
      </c>
      <c r="V314" s="216">
        <f>SUM(J314:L314)*H314</f>
        <v>0.17749999999999999</v>
      </c>
      <c r="W314" s="217">
        <f>SUM(M314:O314)*H314</f>
        <v>0.35499999999999998</v>
      </c>
      <c r="X314" s="217">
        <f>SUM(P314:R314)*H314</f>
        <v>0.53249999999999997</v>
      </c>
      <c r="Y314" s="217">
        <f>SUM(S314:U314)*H314</f>
        <v>0.71</v>
      </c>
      <c r="Z314" s="218">
        <f t="shared" si="4"/>
        <v>0.71</v>
      </c>
      <c r="AA314" s="935" t="s">
        <v>244</v>
      </c>
      <c r="AB314" s="585" t="s">
        <v>721</v>
      </c>
      <c r="AC314" s="860">
        <v>42</v>
      </c>
      <c r="AD314" s="1481" t="s">
        <v>1022</v>
      </c>
      <c r="AE314" s="1481"/>
    </row>
    <row r="315" spans="1:31" ht="24.95" customHeight="1" x14ac:dyDescent="0.2">
      <c r="A315" s="838"/>
      <c r="B315" s="971"/>
      <c r="C315" s="1415"/>
      <c r="D315" s="940"/>
      <c r="E315" s="940"/>
      <c r="F315" s="940"/>
      <c r="G315" s="828"/>
      <c r="H315" s="1416"/>
      <c r="I315" s="251" t="s">
        <v>601</v>
      </c>
      <c r="J315" s="474"/>
      <c r="K315" s="475"/>
      <c r="L315" s="476">
        <v>0.25</v>
      </c>
      <c r="M315" s="477"/>
      <c r="N315" s="475"/>
      <c r="O315" s="476"/>
      <c r="P315" s="477"/>
      <c r="Q315" s="475"/>
      <c r="R315" s="476"/>
      <c r="S315" s="477"/>
      <c r="T315" s="475"/>
      <c r="U315" s="478"/>
      <c r="V315" s="252">
        <f>SUM(J315:L315)*H314</f>
        <v>0.17749999999999999</v>
      </c>
      <c r="W315" s="253">
        <f>SUM(M315:O315)*H314</f>
        <v>0</v>
      </c>
      <c r="X315" s="253">
        <f>SUM(P315:R315)*H314</f>
        <v>0</v>
      </c>
      <c r="Y315" s="253">
        <f>SUM(S315:U315)*H314</f>
        <v>0</v>
      </c>
      <c r="Z315" s="254">
        <f t="shared" si="4"/>
        <v>0.17749999999999999</v>
      </c>
      <c r="AA315" s="936"/>
      <c r="AB315" s="585" t="s">
        <v>721</v>
      </c>
      <c r="AC315" s="861"/>
      <c r="AD315" s="1482"/>
      <c r="AE315" s="1482"/>
    </row>
    <row r="316" spans="1:31" ht="24.95" customHeight="1" x14ac:dyDescent="0.2">
      <c r="A316" s="838"/>
      <c r="B316" s="971"/>
      <c r="C316" s="1415"/>
      <c r="D316" s="940"/>
      <c r="E316" s="940"/>
      <c r="F316" s="940"/>
      <c r="G316" s="828" t="s">
        <v>739</v>
      </c>
      <c r="H316" s="1416">
        <v>0.28999999999999998</v>
      </c>
      <c r="I316" s="605" t="s">
        <v>600</v>
      </c>
      <c r="J316" s="464"/>
      <c r="K316" s="465"/>
      <c r="L316" s="466">
        <v>0.25</v>
      </c>
      <c r="M316" s="467"/>
      <c r="N316" s="465"/>
      <c r="O316" s="466">
        <v>0.5</v>
      </c>
      <c r="P316" s="467"/>
      <c r="Q316" s="465"/>
      <c r="R316" s="466">
        <v>0.75</v>
      </c>
      <c r="S316" s="467"/>
      <c r="T316" s="465"/>
      <c r="U316" s="468">
        <v>1</v>
      </c>
      <c r="V316" s="219">
        <f>SUM(J316:L316)*H316</f>
        <v>7.2499999999999995E-2</v>
      </c>
      <c r="W316" s="220">
        <f>SUM(M316:O316)*H316</f>
        <v>0.14499999999999999</v>
      </c>
      <c r="X316" s="220">
        <f>SUM(P316:R316)*H316</f>
        <v>0.21749999999999997</v>
      </c>
      <c r="Y316" s="220">
        <f>SUM(S316:U316)*H316</f>
        <v>0.28999999999999998</v>
      </c>
      <c r="Z316" s="221">
        <f t="shared" si="4"/>
        <v>0.28999999999999998</v>
      </c>
      <c r="AA316" s="936"/>
      <c r="AB316" s="585" t="s">
        <v>721</v>
      </c>
      <c r="AC316" s="861"/>
      <c r="AD316" s="1482"/>
      <c r="AE316" s="1482"/>
    </row>
    <row r="317" spans="1:31" ht="24.95" customHeight="1" thickBot="1" x14ac:dyDescent="0.25">
      <c r="A317" s="838"/>
      <c r="B317" s="971"/>
      <c r="C317" s="1415"/>
      <c r="D317" s="940"/>
      <c r="E317" s="940"/>
      <c r="F317" s="940"/>
      <c r="G317" s="938"/>
      <c r="H317" s="1417"/>
      <c r="I317" s="255" t="s">
        <v>601</v>
      </c>
      <c r="J317" s="479"/>
      <c r="K317" s="480"/>
      <c r="L317" s="481">
        <v>0.25</v>
      </c>
      <c r="M317" s="482"/>
      <c r="N317" s="480"/>
      <c r="O317" s="481"/>
      <c r="P317" s="482"/>
      <c r="Q317" s="480"/>
      <c r="R317" s="481"/>
      <c r="S317" s="482"/>
      <c r="T317" s="480"/>
      <c r="U317" s="483"/>
      <c r="V317" s="259">
        <f>SUM(J317:L317)*H316</f>
        <v>7.2499999999999995E-2</v>
      </c>
      <c r="W317" s="260">
        <f>SUM(M317:O317)*H316</f>
        <v>0</v>
      </c>
      <c r="X317" s="260">
        <f>SUM(P317:R317)*H316</f>
        <v>0</v>
      </c>
      <c r="Y317" s="260">
        <f>SUM(S317:U317)*H316</f>
        <v>0</v>
      </c>
      <c r="Z317" s="261">
        <f t="shared" si="4"/>
        <v>7.2499999999999995E-2</v>
      </c>
      <c r="AA317" s="936"/>
      <c r="AB317" s="585" t="s">
        <v>721</v>
      </c>
      <c r="AC317" s="881"/>
      <c r="AD317" s="1482"/>
      <c r="AE317" s="1482"/>
    </row>
    <row r="318" spans="1:31" ht="24.95" customHeight="1" x14ac:dyDescent="0.2">
      <c r="A318" s="838"/>
      <c r="B318" s="971"/>
      <c r="C318" s="1415"/>
      <c r="D318" s="940"/>
      <c r="E318" s="946" t="s">
        <v>248</v>
      </c>
      <c r="F318" s="946" t="s">
        <v>247</v>
      </c>
      <c r="G318" s="827" t="s">
        <v>737</v>
      </c>
      <c r="H318" s="1418">
        <v>1</v>
      </c>
      <c r="I318" s="604" t="s">
        <v>600</v>
      </c>
      <c r="J318" s="454"/>
      <c r="K318" s="455"/>
      <c r="L318" s="456">
        <v>0.25</v>
      </c>
      <c r="M318" s="457"/>
      <c r="N318" s="455"/>
      <c r="O318" s="456">
        <v>0.5</v>
      </c>
      <c r="P318" s="457"/>
      <c r="Q318" s="455"/>
      <c r="R318" s="456">
        <v>0.75</v>
      </c>
      <c r="S318" s="457"/>
      <c r="T318" s="455"/>
      <c r="U318" s="458">
        <v>1</v>
      </c>
      <c r="V318" s="222">
        <f>SUM(J318:L318)*H318</f>
        <v>0.25</v>
      </c>
      <c r="W318" s="223">
        <f>SUM(M318:O318)*H318</f>
        <v>0.5</v>
      </c>
      <c r="X318" s="223">
        <f>SUM(P318:R318)*H318</f>
        <v>0.75</v>
      </c>
      <c r="Y318" s="223">
        <f>SUM(S318:U318)*H318</f>
        <v>1</v>
      </c>
      <c r="Z318" s="224">
        <f t="shared" si="4"/>
        <v>1</v>
      </c>
      <c r="AA318" s="936"/>
      <c r="AB318" s="585" t="s">
        <v>721</v>
      </c>
      <c r="AC318" s="861">
        <v>43</v>
      </c>
      <c r="AD318" s="1482"/>
      <c r="AE318" s="1482"/>
    </row>
    <row r="319" spans="1:31" ht="24.95" customHeight="1" thickBot="1" x14ac:dyDescent="0.25">
      <c r="A319" s="838"/>
      <c r="B319" s="971"/>
      <c r="C319" s="1415"/>
      <c r="D319" s="940"/>
      <c r="E319" s="940"/>
      <c r="F319" s="940"/>
      <c r="G319" s="938"/>
      <c r="H319" s="1417"/>
      <c r="I319" s="255" t="s">
        <v>601</v>
      </c>
      <c r="J319" s="479"/>
      <c r="K319" s="480"/>
      <c r="L319" s="481">
        <v>0.25</v>
      </c>
      <c r="M319" s="482"/>
      <c r="N319" s="480"/>
      <c r="O319" s="481"/>
      <c r="P319" s="482"/>
      <c r="Q319" s="480"/>
      <c r="R319" s="481"/>
      <c r="S319" s="482"/>
      <c r="T319" s="480"/>
      <c r="U319" s="483"/>
      <c r="V319" s="259">
        <f>SUM(J319:L319)*H318</f>
        <v>0.25</v>
      </c>
      <c r="W319" s="260">
        <f>SUM(M319:O319)*H318</f>
        <v>0</v>
      </c>
      <c r="X319" s="260">
        <f>SUM(P319:R319)*H318</f>
        <v>0</v>
      </c>
      <c r="Y319" s="260">
        <f>SUM(S319:U319)*H318</f>
        <v>0</v>
      </c>
      <c r="Z319" s="261">
        <f t="shared" si="4"/>
        <v>0.25</v>
      </c>
      <c r="AA319" s="936"/>
      <c r="AB319" s="585" t="s">
        <v>721</v>
      </c>
      <c r="AC319" s="861"/>
      <c r="AD319" s="1482"/>
      <c r="AE319" s="1482"/>
    </row>
    <row r="320" spans="1:31" ht="24.95" customHeight="1" x14ac:dyDescent="0.2">
      <c r="A320" s="838"/>
      <c r="B320" s="971"/>
      <c r="C320" s="1414" t="s">
        <v>741</v>
      </c>
      <c r="D320" s="946" t="s">
        <v>250</v>
      </c>
      <c r="E320" s="946" t="s">
        <v>163</v>
      </c>
      <c r="F320" s="966" t="s">
        <v>252</v>
      </c>
      <c r="G320" s="947" t="s">
        <v>742</v>
      </c>
      <c r="H320" s="1409">
        <v>0.15</v>
      </c>
      <c r="I320" s="604" t="s">
        <v>600</v>
      </c>
      <c r="J320" s="454"/>
      <c r="K320" s="455"/>
      <c r="L320" s="456">
        <v>0.25</v>
      </c>
      <c r="M320" s="457"/>
      <c r="N320" s="455"/>
      <c r="O320" s="456">
        <v>0.5</v>
      </c>
      <c r="P320" s="457"/>
      <c r="Q320" s="455"/>
      <c r="R320" s="456">
        <v>0.75</v>
      </c>
      <c r="S320" s="457"/>
      <c r="T320" s="460"/>
      <c r="U320" s="463">
        <v>1</v>
      </c>
      <c r="V320" s="216">
        <f>SUM(J320:L320)*H320</f>
        <v>3.7499999999999999E-2</v>
      </c>
      <c r="W320" s="217">
        <f>SUM(M320:O320)*H320</f>
        <v>7.4999999999999997E-2</v>
      </c>
      <c r="X320" s="217">
        <f>SUM(P320:R320)*H320</f>
        <v>0.11249999999999999</v>
      </c>
      <c r="Y320" s="217">
        <f>SUM(S320:U320)*H320</f>
        <v>0.15</v>
      </c>
      <c r="Z320" s="218">
        <f t="shared" si="4"/>
        <v>0.15</v>
      </c>
      <c r="AA320" s="935" t="s">
        <v>745</v>
      </c>
      <c r="AB320" s="585" t="s">
        <v>721</v>
      </c>
      <c r="AC320" s="860">
        <v>44</v>
      </c>
      <c r="AD320" s="1481"/>
      <c r="AE320" s="1481"/>
    </row>
    <row r="321" spans="1:31" ht="24.95" customHeight="1" x14ac:dyDescent="0.2">
      <c r="A321" s="838"/>
      <c r="B321" s="971"/>
      <c r="C321" s="1415"/>
      <c r="D321" s="940"/>
      <c r="E321" s="940"/>
      <c r="F321" s="967"/>
      <c r="G321" s="828"/>
      <c r="H321" s="1410"/>
      <c r="I321" s="251" t="s">
        <v>601</v>
      </c>
      <c r="J321" s="474"/>
      <c r="K321" s="475"/>
      <c r="L321" s="476">
        <v>0.25</v>
      </c>
      <c r="M321" s="477"/>
      <c r="N321" s="475"/>
      <c r="O321" s="476"/>
      <c r="P321" s="477"/>
      <c r="Q321" s="475"/>
      <c r="R321" s="476"/>
      <c r="S321" s="477"/>
      <c r="T321" s="475"/>
      <c r="U321" s="478"/>
      <c r="V321" s="252">
        <f>SUM(J321:L321)*H320</f>
        <v>3.7499999999999999E-2</v>
      </c>
      <c r="W321" s="253">
        <f>SUM(M321:O321)*H320</f>
        <v>0</v>
      </c>
      <c r="X321" s="253">
        <f>SUM(P321:R321)*H320</f>
        <v>0</v>
      </c>
      <c r="Y321" s="253">
        <f>SUM(S321:U321)*H320</f>
        <v>0</v>
      </c>
      <c r="Z321" s="254">
        <f t="shared" si="4"/>
        <v>3.7499999999999999E-2</v>
      </c>
      <c r="AA321" s="936"/>
      <c r="AB321" s="585" t="s">
        <v>721</v>
      </c>
      <c r="AC321" s="861"/>
      <c r="AD321" s="1482"/>
      <c r="AE321" s="1482"/>
    </row>
    <row r="322" spans="1:31" ht="24.95" customHeight="1" x14ac:dyDescent="0.2">
      <c r="A322" s="838"/>
      <c r="B322" s="971"/>
      <c r="C322" s="1415"/>
      <c r="D322" s="940"/>
      <c r="E322" s="940"/>
      <c r="F322" s="967"/>
      <c r="G322" s="828" t="s">
        <v>743</v>
      </c>
      <c r="H322" s="1410">
        <v>0.15</v>
      </c>
      <c r="I322" s="605" t="s">
        <v>600</v>
      </c>
      <c r="J322" s="464"/>
      <c r="K322" s="465"/>
      <c r="L322" s="466">
        <v>0.25</v>
      </c>
      <c r="M322" s="467"/>
      <c r="N322" s="465"/>
      <c r="O322" s="466">
        <v>0.5</v>
      </c>
      <c r="P322" s="467"/>
      <c r="Q322" s="465"/>
      <c r="R322" s="466">
        <v>0.75</v>
      </c>
      <c r="S322" s="467"/>
      <c r="T322" s="465"/>
      <c r="U322" s="468">
        <v>1</v>
      </c>
      <c r="V322" s="219">
        <f>SUM(J322:L322)*H322</f>
        <v>3.7499999999999999E-2</v>
      </c>
      <c r="W322" s="220">
        <f>SUM(M322:O322)*H322</f>
        <v>7.4999999999999997E-2</v>
      </c>
      <c r="X322" s="220">
        <f>SUM(P322:R322)*H322</f>
        <v>0.11249999999999999</v>
      </c>
      <c r="Y322" s="220">
        <f>SUM(S322:U322)*H322</f>
        <v>0.15</v>
      </c>
      <c r="Z322" s="221">
        <f t="shared" si="4"/>
        <v>0.15</v>
      </c>
      <c r="AA322" s="936"/>
      <c r="AB322" s="585" t="s">
        <v>721</v>
      </c>
      <c r="AC322" s="861"/>
      <c r="AD322" s="1482"/>
      <c r="AE322" s="1482"/>
    </row>
    <row r="323" spans="1:31" ht="24.95" customHeight="1" x14ac:dyDescent="0.2">
      <c r="A323" s="838"/>
      <c r="B323" s="971"/>
      <c r="C323" s="1415"/>
      <c r="D323" s="940"/>
      <c r="E323" s="940"/>
      <c r="F323" s="967"/>
      <c r="G323" s="828"/>
      <c r="H323" s="1410"/>
      <c r="I323" s="251" t="s">
        <v>601</v>
      </c>
      <c r="J323" s="474"/>
      <c r="K323" s="475"/>
      <c r="L323" s="476">
        <v>0.25</v>
      </c>
      <c r="M323" s="477"/>
      <c r="N323" s="475"/>
      <c r="O323" s="476"/>
      <c r="P323" s="477"/>
      <c r="Q323" s="475"/>
      <c r="R323" s="476"/>
      <c r="S323" s="477"/>
      <c r="T323" s="475"/>
      <c r="U323" s="478"/>
      <c r="V323" s="252">
        <f>SUM(J323:L323)*H322</f>
        <v>3.7499999999999999E-2</v>
      </c>
      <c r="W323" s="253">
        <f>SUM(M323:O323)*H322</f>
        <v>0</v>
      </c>
      <c r="X323" s="253">
        <f>SUM(P323:R323)*H322</f>
        <v>0</v>
      </c>
      <c r="Y323" s="253">
        <f>SUM(S323:U323)*H322</f>
        <v>0</v>
      </c>
      <c r="Z323" s="254">
        <f t="shared" si="4"/>
        <v>3.7499999999999999E-2</v>
      </c>
      <c r="AA323" s="936"/>
      <c r="AB323" s="585" t="s">
        <v>721</v>
      </c>
      <c r="AC323" s="861"/>
      <c r="AD323" s="1482"/>
      <c r="AE323" s="1482"/>
    </row>
    <row r="324" spans="1:31" ht="24.95" customHeight="1" x14ac:dyDescent="0.2">
      <c r="A324" s="838"/>
      <c r="B324" s="971"/>
      <c r="C324" s="1415"/>
      <c r="D324" s="940"/>
      <c r="E324" s="940"/>
      <c r="F324" s="967"/>
      <c r="G324" s="828" t="s">
        <v>744</v>
      </c>
      <c r="H324" s="1410">
        <v>0.7</v>
      </c>
      <c r="I324" s="605" t="s">
        <v>600</v>
      </c>
      <c r="J324" s="464"/>
      <c r="K324" s="465"/>
      <c r="L324" s="466">
        <v>0.25</v>
      </c>
      <c r="M324" s="467"/>
      <c r="N324" s="465"/>
      <c r="O324" s="466">
        <v>0.5</v>
      </c>
      <c r="P324" s="467"/>
      <c r="Q324" s="465"/>
      <c r="R324" s="466">
        <v>0.75</v>
      </c>
      <c r="S324" s="467"/>
      <c r="T324" s="465"/>
      <c r="U324" s="468">
        <v>1</v>
      </c>
      <c r="V324" s="219">
        <f>SUM(J324:L324)*H324</f>
        <v>0.17499999999999999</v>
      </c>
      <c r="W324" s="220">
        <f>SUM(M324:O324)*H324</f>
        <v>0.35</v>
      </c>
      <c r="X324" s="220">
        <f>SUM(P324:R324)*H324</f>
        <v>0.52499999999999991</v>
      </c>
      <c r="Y324" s="220">
        <f>SUM(S324:U324)*H324</f>
        <v>0.7</v>
      </c>
      <c r="Z324" s="221">
        <f t="shared" si="4"/>
        <v>0.7</v>
      </c>
      <c r="AA324" s="936"/>
      <c r="AB324" s="585" t="s">
        <v>721</v>
      </c>
      <c r="AC324" s="861"/>
      <c r="AD324" s="1482"/>
      <c r="AE324" s="1482"/>
    </row>
    <row r="325" spans="1:31" ht="24.95" customHeight="1" thickBot="1" x14ac:dyDescent="0.25">
      <c r="A325" s="838"/>
      <c r="B325" s="971"/>
      <c r="C325" s="1415"/>
      <c r="D325" s="940"/>
      <c r="E325" s="940"/>
      <c r="F325" s="967"/>
      <c r="G325" s="938"/>
      <c r="H325" s="1411"/>
      <c r="I325" s="255" t="s">
        <v>601</v>
      </c>
      <c r="J325" s="479"/>
      <c r="K325" s="480"/>
      <c r="L325" s="481">
        <v>0.25</v>
      </c>
      <c r="M325" s="482"/>
      <c r="N325" s="480"/>
      <c r="O325" s="481"/>
      <c r="P325" s="482"/>
      <c r="Q325" s="480"/>
      <c r="R325" s="481"/>
      <c r="S325" s="482"/>
      <c r="T325" s="480"/>
      <c r="U325" s="483"/>
      <c r="V325" s="259">
        <f>SUM(J325:L325)*H324</f>
        <v>0.17499999999999999</v>
      </c>
      <c r="W325" s="260">
        <f>SUM(M325:O325)*H324</f>
        <v>0</v>
      </c>
      <c r="X325" s="260">
        <f>SUM(P325:R325)*H324</f>
        <v>0</v>
      </c>
      <c r="Y325" s="260">
        <f>SUM(S325:U325)*H324</f>
        <v>0</v>
      </c>
      <c r="Z325" s="261">
        <f t="shared" ref="Z325:Z388" si="5">MAX(V325:Y325)</f>
        <v>0.17499999999999999</v>
      </c>
      <c r="AA325" s="936"/>
      <c r="AB325" s="585" t="s">
        <v>721</v>
      </c>
      <c r="AC325" s="881"/>
      <c r="AD325" s="1482"/>
      <c r="AE325" s="1482"/>
    </row>
    <row r="326" spans="1:31" ht="24.95" customHeight="1" x14ac:dyDescent="0.2">
      <c r="A326" s="838"/>
      <c r="B326" s="971"/>
      <c r="C326" s="1415"/>
      <c r="D326" s="946" t="s">
        <v>740</v>
      </c>
      <c r="E326" s="940"/>
      <c r="F326" s="967"/>
      <c r="G326" s="947" t="s">
        <v>742</v>
      </c>
      <c r="H326" s="1409">
        <v>0.15</v>
      </c>
      <c r="I326" s="604" t="s">
        <v>600</v>
      </c>
      <c r="J326" s="454"/>
      <c r="K326" s="455"/>
      <c r="L326" s="456">
        <v>0.25</v>
      </c>
      <c r="M326" s="457"/>
      <c r="N326" s="455"/>
      <c r="O326" s="456">
        <v>0.5</v>
      </c>
      <c r="P326" s="457"/>
      <c r="Q326" s="455"/>
      <c r="R326" s="456">
        <v>0.75</v>
      </c>
      <c r="S326" s="457"/>
      <c r="T326" s="460"/>
      <c r="U326" s="463">
        <v>1</v>
      </c>
      <c r="V326" s="216">
        <f>SUM(J326:L326)*H326</f>
        <v>3.7499999999999999E-2</v>
      </c>
      <c r="W326" s="217">
        <f>SUM(M326:O326)*H326</f>
        <v>7.4999999999999997E-2</v>
      </c>
      <c r="X326" s="217">
        <f>SUM(P326:R326)*H326</f>
        <v>0.11249999999999999</v>
      </c>
      <c r="Y326" s="217">
        <f>SUM(S326:U326)*H326</f>
        <v>0.15</v>
      </c>
      <c r="Z326" s="218">
        <f t="shared" si="5"/>
        <v>0.15</v>
      </c>
      <c r="AA326" s="936"/>
      <c r="AB326" s="585" t="s">
        <v>721</v>
      </c>
      <c r="AC326" s="861">
        <v>45</v>
      </c>
      <c r="AD326" s="1482"/>
      <c r="AE326" s="1482"/>
    </row>
    <row r="327" spans="1:31" ht="24.95" customHeight="1" x14ac:dyDescent="0.2">
      <c r="A327" s="838"/>
      <c r="B327" s="971"/>
      <c r="C327" s="1415"/>
      <c r="D327" s="940"/>
      <c r="E327" s="940"/>
      <c r="F327" s="967"/>
      <c r="G327" s="828"/>
      <c r="H327" s="1410"/>
      <c r="I327" s="251" t="s">
        <v>601</v>
      </c>
      <c r="J327" s="474"/>
      <c r="K327" s="475"/>
      <c r="L327" s="476">
        <v>0.25</v>
      </c>
      <c r="M327" s="477"/>
      <c r="N327" s="475"/>
      <c r="O327" s="476"/>
      <c r="P327" s="477"/>
      <c r="Q327" s="475"/>
      <c r="R327" s="476"/>
      <c r="S327" s="477"/>
      <c r="T327" s="475"/>
      <c r="U327" s="478"/>
      <c r="V327" s="252">
        <f>SUM(J327:L327)*H326</f>
        <v>3.7499999999999999E-2</v>
      </c>
      <c r="W327" s="253">
        <f>SUM(M327:O327)*H326</f>
        <v>0</v>
      </c>
      <c r="X327" s="253">
        <f>SUM(P327:R327)*H326</f>
        <v>0</v>
      </c>
      <c r="Y327" s="253">
        <f>SUM(S327:U327)*H326</f>
        <v>0</v>
      </c>
      <c r="Z327" s="254">
        <f t="shared" si="5"/>
        <v>3.7499999999999999E-2</v>
      </c>
      <c r="AA327" s="936"/>
      <c r="AB327" s="585" t="s">
        <v>721</v>
      </c>
      <c r="AC327" s="861"/>
      <c r="AD327" s="1482"/>
      <c r="AE327" s="1482"/>
    </row>
    <row r="328" spans="1:31" ht="24.95" customHeight="1" x14ac:dyDescent="0.2">
      <c r="A328" s="838"/>
      <c r="B328" s="971"/>
      <c r="C328" s="1415"/>
      <c r="D328" s="940"/>
      <c r="E328" s="940"/>
      <c r="F328" s="967"/>
      <c r="G328" s="828" t="s">
        <v>743</v>
      </c>
      <c r="H328" s="1410">
        <v>0.15</v>
      </c>
      <c r="I328" s="605" t="s">
        <v>600</v>
      </c>
      <c r="J328" s="464"/>
      <c r="K328" s="465"/>
      <c r="L328" s="466">
        <v>0.25</v>
      </c>
      <c r="M328" s="467"/>
      <c r="N328" s="465"/>
      <c r="O328" s="466">
        <v>0.5</v>
      </c>
      <c r="P328" s="467"/>
      <c r="Q328" s="465"/>
      <c r="R328" s="466">
        <v>0.75</v>
      </c>
      <c r="S328" s="467"/>
      <c r="T328" s="465"/>
      <c r="U328" s="468">
        <v>1</v>
      </c>
      <c r="V328" s="219">
        <f>SUM(J328:L328)*H328</f>
        <v>3.7499999999999999E-2</v>
      </c>
      <c r="W328" s="220">
        <f>SUM(M328:O328)*H328</f>
        <v>7.4999999999999997E-2</v>
      </c>
      <c r="X328" s="220">
        <f>SUM(P328:R328)*H328</f>
        <v>0.11249999999999999</v>
      </c>
      <c r="Y328" s="220">
        <f>SUM(S328:U328)*H328</f>
        <v>0.15</v>
      </c>
      <c r="Z328" s="221">
        <f t="shared" si="5"/>
        <v>0.15</v>
      </c>
      <c r="AA328" s="936"/>
      <c r="AB328" s="585" t="s">
        <v>721</v>
      </c>
      <c r="AC328" s="861"/>
      <c r="AD328" s="1482"/>
      <c r="AE328" s="1482"/>
    </row>
    <row r="329" spans="1:31" ht="24.95" customHeight="1" x14ac:dyDescent="0.2">
      <c r="A329" s="838"/>
      <c r="B329" s="971"/>
      <c r="C329" s="1415"/>
      <c r="D329" s="940"/>
      <c r="E329" s="940"/>
      <c r="F329" s="967"/>
      <c r="G329" s="828"/>
      <c r="H329" s="1410"/>
      <c r="I329" s="251" t="s">
        <v>601</v>
      </c>
      <c r="J329" s="474"/>
      <c r="K329" s="475"/>
      <c r="L329" s="476">
        <v>0.25</v>
      </c>
      <c r="M329" s="477"/>
      <c r="N329" s="475"/>
      <c r="O329" s="476"/>
      <c r="P329" s="477"/>
      <c r="Q329" s="475"/>
      <c r="R329" s="476"/>
      <c r="S329" s="477"/>
      <c r="T329" s="475"/>
      <c r="U329" s="478"/>
      <c r="V329" s="252">
        <f>SUM(J329:L329)*H328</f>
        <v>3.7499999999999999E-2</v>
      </c>
      <c r="W329" s="253">
        <f>SUM(M329:O329)*H328</f>
        <v>0</v>
      </c>
      <c r="X329" s="253">
        <f>SUM(P329:R329)*H328</f>
        <v>0</v>
      </c>
      <c r="Y329" s="253">
        <f>SUM(S329:U329)*H328</f>
        <v>0</v>
      </c>
      <c r="Z329" s="254">
        <f t="shared" si="5"/>
        <v>3.7499999999999999E-2</v>
      </c>
      <c r="AA329" s="936"/>
      <c r="AB329" s="585" t="s">
        <v>721</v>
      </c>
      <c r="AC329" s="861"/>
      <c r="AD329" s="1482"/>
      <c r="AE329" s="1482"/>
    </row>
    <row r="330" spans="1:31" ht="24.95" customHeight="1" x14ac:dyDescent="0.2">
      <c r="A330" s="838"/>
      <c r="B330" s="971"/>
      <c r="C330" s="1415"/>
      <c r="D330" s="940"/>
      <c r="E330" s="940"/>
      <c r="F330" s="967"/>
      <c r="G330" s="828" t="s">
        <v>744</v>
      </c>
      <c r="H330" s="1410">
        <v>0.7</v>
      </c>
      <c r="I330" s="605" t="s">
        <v>600</v>
      </c>
      <c r="J330" s="464"/>
      <c r="K330" s="465"/>
      <c r="L330" s="466">
        <v>0.25</v>
      </c>
      <c r="M330" s="467"/>
      <c r="N330" s="465"/>
      <c r="O330" s="466">
        <v>0.5</v>
      </c>
      <c r="P330" s="467"/>
      <c r="Q330" s="465"/>
      <c r="R330" s="466">
        <v>0.75</v>
      </c>
      <c r="S330" s="467"/>
      <c r="T330" s="465"/>
      <c r="U330" s="468">
        <v>1</v>
      </c>
      <c r="V330" s="219">
        <f>SUM(J330:L330)*H330</f>
        <v>0.17499999999999999</v>
      </c>
      <c r="W330" s="220">
        <f>SUM(M330:O330)*H330</f>
        <v>0.35</v>
      </c>
      <c r="X330" s="220">
        <f>SUM(P330:R330)*H330</f>
        <v>0.52499999999999991</v>
      </c>
      <c r="Y330" s="220">
        <f>SUM(S330:U330)*H330</f>
        <v>0.7</v>
      </c>
      <c r="Z330" s="221">
        <f t="shared" si="5"/>
        <v>0.7</v>
      </c>
      <c r="AA330" s="936"/>
      <c r="AB330" s="585" t="s">
        <v>721</v>
      </c>
      <c r="AC330" s="861"/>
      <c r="AD330" s="1482"/>
      <c r="AE330" s="1482"/>
    </row>
    <row r="331" spans="1:31" ht="24.95" customHeight="1" thickBot="1" x14ac:dyDescent="0.25">
      <c r="A331" s="838"/>
      <c r="B331" s="971"/>
      <c r="C331" s="1415"/>
      <c r="D331" s="940"/>
      <c r="E331" s="940"/>
      <c r="F331" s="967"/>
      <c r="G331" s="938"/>
      <c r="H331" s="1411"/>
      <c r="I331" s="255" t="s">
        <v>601</v>
      </c>
      <c r="J331" s="479"/>
      <c r="K331" s="480"/>
      <c r="L331" s="481">
        <v>0.25</v>
      </c>
      <c r="M331" s="482"/>
      <c r="N331" s="480"/>
      <c r="O331" s="481"/>
      <c r="P331" s="482"/>
      <c r="Q331" s="480"/>
      <c r="R331" s="481"/>
      <c r="S331" s="482"/>
      <c r="T331" s="480"/>
      <c r="U331" s="483"/>
      <c r="V331" s="259">
        <f>SUM(J331:L331)*H330</f>
        <v>0.17499999999999999</v>
      </c>
      <c r="W331" s="260">
        <f>SUM(M331:O331)*H330</f>
        <v>0</v>
      </c>
      <c r="X331" s="260">
        <f>SUM(P331:R331)*H330</f>
        <v>0</v>
      </c>
      <c r="Y331" s="260">
        <f>SUM(S331:U331)*H330</f>
        <v>0</v>
      </c>
      <c r="Z331" s="261">
        <f t="shared" si="5"/>
        <v>0.17499999999999999</v>
      </c>
      <c r="AA331" s="936"/>
      <c r="AB331" s="585" t="s">
        <v>721</v>
      </c>
      <c r="AC331" s="861"/>
      <c r="AD331" s="1482"/>
      <c r="AE331" s="1482"/>
    </row>
    <row r="332" spans="1:31" ht="24.95" customHeight="1" x14ac:dyDescent="0.2">
      <c r="A332" s="838"/>
      <c r="B332" s="971"/>
      <c r="C332" s="1415"/>
      <c r="D332" s="946" t="s">
        <v>162</v>
      </c>
      <c r="E332" s="946" t="s">
        <v>165</v>
      </c>
      <c r="F332" s="946" t="s">
        <v>253</v>
      </c>
      <c r="G332" s="947" t="s">
        <v>746</v>
      </c>
      <c r="H332" s="1409">
        <v>0.15</v>
      </c>
      <c r="I332" s="604" t="s">
        <v>600</v>
      </c>
      <c r="J332" s="454"/>
      <c r="K332" s="455"/>
      <c r="L332" s="456">
        <v>0.25</v>
      </c>
      <c r="M332" s="457"/>
      <c r="N332" s="455"/>
      <c r="O332" s="456">
        <v>0.5</v>
      </c>
      <c r="P332" s="457"/>
      <c r="Q332" s="455"/>
      <c r="R332" s="456">
        <v>0.75</v>
      </c>
      <c r="S332" s="457"/>
      <c r="T332" s="460"/>
      <c r="U332" s="463">
        <v>1</v>
      </c>
      <c r="V332" s="216">
        <f>SUM(J332:L332)*H332</f>
        <v>3.7499999999999999E-2</v>
      </c>
      <c r="W332" s="217">
        <f>SUM(M332:O332)*H332</f>
        <v>7.4999999999999997E-2</v>
      </c>
      <c r="X332" s="217">
        <f>SUM(P332:R332)*H332</f>
        <v>0.11249999999999999</v>
      </c>
      <c r="Y332" s="217">
        <f>SUM(S332:U332)*H332</f>
        <v>0.15</v>
      </c>
      <c r="Z332" s="218">
        <f t="shared" si="5"/>
        <v>0.15</v>
      </c>
      <c r="AA332" s="935" t="s">
        <v>164</v>
      </c>
      <c r="AB332" s="585" t="s">
        <v>721</v>
      </c>
      <c r="AC332" s="897">
        <v>46</v>
      </c>
      <c r="AD332" s="1481"/>
      <c r="AE332" s="1481"/>
    </row>
    <row r="333" spans="1:31" ht="24.95" customHeight="1" x14ac:dyDescent="0.2">
      <c r="A333" s="838"/>
      <c r="B333" s="971"/>
      <c r="C333" s="1415"/>
      <c r="D333" s="940"/>
      <c r="E333" s="940"/>
      <c r="F333" s="940"/>
      <c r="G333" s="828"/>
      <c r="H333" s="1410"/>
      <c r="I333" s="251" t="s">
        <v>601</v>
      </c>
      <c r="J333" s="474"/>
      <c r="K333" s="475"/>
      <c r="L333" s="476">
        <v>0.25</v>
      </c>
      <c r="M333" s="477"/>
      <c r="N333" s="475"/>
      <c r="O333" s="476"/>
      <c r="P333" s="477"/>
      <c r="Q333" s="475"/>
      <c r="R333" s="476"/>
      <c r="S333" s="477"/>
      <c r="T333" s="475"/>
      <c r="U333" s="478"/>
      <c r="V333" s="252">
        <f>SUM(J333:L333)*H332</f>
        <v>3.7499999999999999E-2</v>
      </c>
      <c r="W333" s="253">
        <f>SUM(M333:O333)*H332</f>
        <v>0</v>
      </c>
      <c r="X333" s="253">
        <f>SUM(P333:R333)*H332</f>
        <v>0</v>
      </c>
      <c r="Y333" s="253">
        <f>SUM(S333:U333)*H332</f>
        <v>0</v>
      </c>
      <c r="Z333" s="254">
        <f t="shared" si="5"/>
        <v>3.7499999999999999E-2</v>
      </c>
      <c r="AA333" s="936"/>
      <c r="AB333" s="585" t="s">
        <v>721</v>
      </c>
      <c r="AC333" s="898"/>
      <c r="AD333" s="1482"/>
      <c r="AE333" s="1482"/>
    </row>
    <row r="334" spans="1:31" ht="24.95" customHeight="1" x14ac:dyDescent="0.2">
      <c r="A334" s="838"/>
      <c r="B334" s="971"/>
      <c r="C334" s="1415"/>
      <c r="D334" s="940"/>
      <c r="E334" s="940"/>
      <c r="F334" s="940"/>
      <c r="G334" s="828" t="s">
        <v>747</v>
      </c>
      <c r="H334" s="1410">
        <v>0.15</v>
      </c>
      <c r="I334" s="605" t="s">
        <v>600</v>
      </c>
      <c r="J334" s="464"/>
      <c r="K334" s="465"/>
      <c r="L334" s="466">
        <v>0.25</v>
      </c>
      <c r="M334" s="467"/>
      <c r="N334" s="465"/>
      <c r="O334" s="466">
        <v>0.5</v>
      </c>
      <c r="P334" s="467"/>
      <c r="Q334" s="465"/>
      <c r="R334" s="466">
        <v>0.75</v>
      </c>
      <c r="S334" s="467"/>
      <c r="T334" s="465"/>
      <c r="U334" s="468">
        <v>1</v>
      </c>
      <c r="V334" s="219">
        <f>SUM(J334:L334)*H334</f>
        <v>3.7499999999999999E-2</v>
      </c>
      <c r="W334" s="220">
        <f>SUM(M334:O334)*H334</f>
        <v>7.4999999999999997E-2</v>
      </c>
      <c r="X334" s="220">
        <f>SUM(P334:R334)*H334</f>
        <v>0.11249999999999999</v>
      </c>
      <c r="Y334" s="220">
        <f>SUM(S334:U334)*H334</f>
        <v>0.15</v>
      </c>
      <c r="Z334" s="221">
        <f t="shared" si="5"/>
        <v>0.15</v>
      </c>
      <c r="AA334" s="936"/>
      <c r="AB334" s="585" t="s">
        <v>721</v>
      </c>
      <c r="AC334" s="898"/>
      <c r="AD334" s="1482"/>
      <c r="AE334" s="1482"/>
    </row>
    <row r="335" spans="1:31" ht="24.95" customHeight="1" x14ac:dyDescent="0.2">
      <c r="A335" s="838"/>
      <c r="B335" s="971"/>
      <c r="C335" s="1415"/>
      <c r="D335" s="940"/>
      <c r="E335" s="940"/>
      <c r="F335" s="940"/>
      <c r="G335" s="828"/>
      <c r="H335" s="1410"/>
      <c r="I335" s="251" t="s">
        <v>601</v>
      </c>
      <c r="J335" s="474"/>
      <c r="K335" s="475"/>
      <c r="L335" s="476">
        <v>0.25</v>
      </c>
      <c r="M335" s="477"/>
      <c r="N335" s="475"/>
      <c r="O335" s="476"/>
      <c r="P335" s="477"/>
      <c r="Q335" s="475"/>
      <c r="R335" s="476"/>
      <c r="S335" s="477"/>
      <c r="T335" s="475"/>
      <c r="U335" s="478"/>
      <c r="V335" s="252">
        <f>SUM(J335:L335)*H334</f>
        <v>3.7499999999999999E-2</v>
      </c>
      <c r="W335" s="253">
        <f>SUM(M335:O335)*H334</f>
        <v>0</v>
      </c>
      <c r="X335" s="253">
        <f>SUM(P335:R335)*H334</f>
        <v>0</v>
      </c>
      <c r="Y335" s="253">
        <f>SUM(S335:U335)*H334</f>
        <v>0</v>
      </c>
      <c r="Z335" s="254">
        <f t="shared" si="5"/>
        <v>3.7499999999999999E-2</v>
      </c>
      <c r="AA335" s="936"/>
      <c r="AB335" s="585" t="s">
        <v>721</v>
      </c>
      <c r="AC335" s="898"/>
      <c r="AD335" s="1482"/>
      <c r="AE335" s="1482"/>
    </row>
    <row r="336" spans="1:31" ht="24.95" customHeight="1" x14ac:dyDescent="0.2">
      <c r="A336" s="838"/>
      <c r="B336" s="971"/>
      <c r="C336" s="1415"/>
      <c r="D336" s="940"/>
      <c r="E336" s="940"/>
      <c r="F336" s="940"/>
      <c r="G336" s="828" t="s">
        <v>748</v>
      </c>
      <c r="H336" s="1410">
        <v>0.7</v>
      </c>
      <c r="I336" s="605" t="s">
        <v>600</v>
      </c>
      <c r="J336" s="464"/>
      <c r="K336" s="465"/>
      <c r="L336" s="466">
        <v>0.25</v>
      </c>
      <c r="M336" s="467"/>
      <c r="N336" s="465"/>
      <c r="O336" s="466">
        <v>0.5</v>
      </c>
      <c r="P336" s="467"/>
      <c r="Q336" s="465"/>
      <c r="R336" s="466">
        <v>0.75</v>
      </c>
      <c r="S336" s="467"/>
      <c r="T336" s="465"/>
      <c r="U336" s="468">
        <v>1</v>
      </c>
      <c r="V336" s="219">
        <f>SUM(J336:L336)*H336</f>
        <v>0.17499999999999999</v>
      </c>
      <c r="W336" s="220">
        <f>SUM(M336:O336)*H336</f>
        <v>0.35</v>
      </c>
      <c r="X336" s="220">
        <f>SUM(P336:R336)*H336</f>
        <v>0.52499999999999991</v>
      </c>
      <c r="Y336" s="220">
        <f>SUM(S336:U336)*H336</f>
        <v>0.7</v>
      </c>
      <c r="Z336" s="221">
        <f t="shared" si="5"/>
        <v>0.7</v>
      </c>
      <c r="AA336" s="936"/>
      <c r="AB336" s="585" t="s">
        <v>721</v>
      </c>
      <c r="AC336" s="898"/>
      <c r="AD336" s="1482"/>
      <c r="AE336" s="1482"/>
    </row>
    <row r="337" spans="1:31" ht="24.95" customHeight="1" thickBot="1" x14ac:dyDescent="0.25">
      <c r="A337" s="838"/>
      <c r="B337" s="971"/>
      <c r="C337" s="1415"/>
      <c r="D337" s="940"/>
      <c r="E337" s="940"/>
      <c r="F337" s="940"/>
      <c r="G337" s="938"/>
      <c r="H337" s="1411"/>
      <c r="I337" s="255" t="s">
        <v>601</v>
      </c>
      <c r="J337" s="479"/>
      <c r="K337" s="480"/>
      <c r="L337" s="481">
        <v>0.25</v>
      </c>
      <c r="M337" s="482"/>
      <c r="N337" s="480"/>
      <c r="O337" s="481"/>
      <c r="P337" s="482"/>
      <c r="Q337" s="480"/>
      <c r="R337" s="481"/>
      <c r="S337" s="482"/>
      <c r="T337" s="480"/>
      <c r="U337" s="483"/>
      <c r="V337" s="259">
        <f>SUM(J337:L337)*H336</f>
        <v>0.17499999999999999</v>
      </c>
      <c r="W337" s="260">
        <f>SUM(M337:O337)*H336</f>
        <v>0</v>
      </c>
      <c r="X337" s="260">
        <f>SUM(P337:R337)*H336</f>
        <v>0</v>
      </c>
      <c r="Y337" s="260">
        <f>SUM(S337:U337)*H336</f>
        <v>0</v>
      </c>
      <c r="Z337" s="261">
        <f t="shared" si="5"/>
        <v>0.17499999999999999</v>
      </c>
      <c r="AA337" s="936"/>
      <c r="AB337" s="585" t="s">
        <v>721</v>
      </c>
      <c r="AC337" s="898"/>
      <c r="AD337" s="1482"/>
      <c r="AE337" s="1482"/>
    </row>
    <row r="338" spans="1:31" ht="24.95" customHeight="1" x14ac:dyDescent="0.2">
      <c r="A338" s="838"/>
      <c r="B338" s="971"/>
      <c r="C338" s="1414" t="s">
        <v>983</v>
      </c>
      <c r="D338" s="946" t="s">
        <v>254</v>
      </c>
      <c r="E338" s="946" t="s">
        <v>166</v>
      </c>
      <c r="F338" s="946" t="s">
        <v>449</v>
      </c>
      <c r="G338" s="947" t="s">
        <v>742</v>
      </c>
      <c r="H338" s="1409">
        <v>0.1</v>
      </c>
      <c r="I338" s="604" t="s">
        <v>600</v>
      </c>
      <c r="J338" s="454"/>
      <c r="K338" s="455"/>
      <c r="L338" s="456">
        <v>1</v>
      </c>
      <c r="M338" s="457"/>
      <c r="N338" s="455"/>
      <c r="O338" s="456">
        <v>1</v>
      </c>
      <c r="P338" s="457"/>
      <c r="Q338" s="455"/>
      <c r="R338" s="456">
        <v>1</v>
      </c>
      <c r="S338" s="457"/>
      <c r="T338" s="460"/>
      <c r="U338" s="463">
        <v>1</v>
      </c>
      <c r="V338" s="216">
        <f>SUM(J338:L338)*H338</f>
        <v>0.1</v>
      </c>
      <c r="W338" s="217">
        <f>SUM(M338:O338)*H338</f>
        <v>0.1</v>
      </c>
      <c r="X338" s="217">
        <f>SUM(P338:R338)*H338</f>
        <v>0.1</v>
      </c>
      <c r="Y338" s="217">
        <f>SUM(S338:U338)*H338</f>
        <v>0.1</v>
      </c>
      <c r="Z338" s="218">
        <f t="shared" si="5"/>
        <v>0.1</v>
      </c>
      <c r="AA338" s="935" t="s">
        <v>47</v>
      </c>
      <c r="AB338" s="584" t="s">
        <v>559</v>
      </c>
      <c r="AC338" s="897">
        <v>47</v>
      </c>
      <c r="AD338" s="1481"/>
      <c r="AE338" s="1481"/>
    </row>
    <row r="339" spans="1:31" ht="24.95" customHeight="1" x14ac:dyDescent="0.2">
      <c r="A339" s="838"/>
      <c r="B339" s="971"/>
      <c r="C339" s="1415"/>
      <c r="D339" s="940"/>
      <c r="E339" s="940"/>
      <c r="F339" s="940"/>
      <c r="G339" s="828"/>
      <c r="H339" s="1410"/>
      <c r="I339" s="251" t="s">
        <v>601</v>
      </c>
      <c r="J339" s="474"/>
      <c r="K339" s="475"/>
      <c r="L339" s="476">
        <v>1</v>
      </c>
      <c r="M339" s="477"/>
      <c r="N339" s="475"/>
      <c r="O339" s="476"/>
      <c r="P339" s="477"/>
      <c r="Q339" s="475"/>
      <c r="R339" s="476"/>
      <c r="S339" s="477"/>
      <c r="T339" s="475"/>
      <c r="U339" s="478"/>
      <c r="V339" s="252">
        <f>SUM(J339:L339)*H338</f>
        <v>0.1</v>
      </c>
      <c r="W339" s="253">
        <f>SUM(M339:O339)*H338</f>
        <v>0</v>
      </c>
      <c r="X339" s="253">
        <f>SUM(P339:R339)*H338</f>
        <v>0</v>
      </c>
      <c r="Y339" s="253">
        <f>SUM(S339:U339)*H338</f>
        <v>0</v>
      </c>
      <c r="Z339" s="254">
        <f t="shared" si="5"/>
        <v>0.1</v>
      </c>
      <c r="AA339" s="936"/>
      <c r="AB339" s="585" t="s">
        <v>559</v>
      </c>
      <c r="AC339" s="898"/>
      <c r="AD339" s="1482"/>
      <c r="AE339" s="1482"/>
    </row>
    <row r="340" spans="1:31" ht="24.95" customHeight="1" x14ac:dyDescent="0.2">
      <c r="A340" s="838"/>
      <c r="B340" s="971"/>
      <c r="C340" s="1415"/>
      <c r="D340" s="940"/>
      <c r="E340" s="940"/>
      <c r="F340" s="940"/>
      <c r="G340" s="828" t="s">
        <v>749</v>
      </c>
      <c r="H340" s="1410">
        <v>0.1</v>
      </c>
      <c r="I340" s="605" t="s">
        <v>600</v>
      </c>
      <c r="J340" s="464"/>
      <c r="K340" s="465"/>
      <c r="L340" s="466">
        <v>1</v>
      </c>
      <c r="M340" s="467"/>
      <c r="N340" s="465"/>
      <c r="O340" s="466">
        <v>1</v>
      </c>
      <c r="P340" s="467"/>
      <c r="Q340" s="465"/>
      <c r="R340" s="466">
        <v>1</v>
      </c>
      <c r="S340" s="467"/>
      <c r="T340" s="465"/>
      <c r="U340" s="468">
        <v>1</v>
      </c>
      <c r="V340" s="219">
        <f>SUM(J340:L340)*H340</f>
        <v>0.1</v>
      </c>
      <c r="W340" s="220">
        <f>SUM(M340:O340)*H340</f>
        <v>0.1</v>
      </c>
      <c r="X340" s="220">
        <f>SUM(P340:R340)*H340</f>
        <v>0.1</v>
      </c>
      <c r="Y340" s="220">
        <f>SUM(S340:U340)*H340</f>
        <v>0.1</v>
      </c>
      <c r="Z340" s="221">
        <f t="shared" si="5"/>
        <v>0.1</v>
      </c>
      <c r="AA340" s="936"/>
      <c r="AB340" s="585" t="s">
        <v>559</v>
      </c>
      <c r="AC340" s="898"/>
      <c r="AD340" s="1482"/>
      <c r="AE340" s="1482"/>
    </row>
    <row r="341" spans="1:31" ht="24.95" customHeight="1" x14ac:dyDescent="0.2">
      <c r="A341" s="838"/>
      <c r="B341" s="971"/>
      <c r="C341" s="1415"/>
      <c r="D341" s="940"/>
      <c r="E341" s="940"/>
      <c r="F341" s="940"/>
      <c r="G341" s="828"/>
      <c r="H341" s="1410"/>
      <c r="I341" s="251" t="s">
        <v>601</v>
      </c>
      <c r="J341" s="474"/>
      <c r="K341" s="475"/>
      <c r="L341" s="476">
        <v>1</v>
      </c>
      <c r="M341" s="477"/>
      <c r="N341" s="475"/>
      <c r="O341" s="476"/>
      <c r="P341" s="477"/>
      <c r="Q341" s="475"/>
      <c r="R341" s="476"/>
      <c r="S341" s="477"/>
      <c r="T341" s="475"/>
      <c r="U341" s="478"/>
      <c r="V341" s="252">
        <f>SUM(J341:L341)*H340</f>
        <v>0.1</v>
      </c>
      <c r="W341" s="253">
        <f>SUM(M341:O341)*H340</f>
        <v>0</v>
      </c>
      <c r="X341" s="253">
        <f>SUM(P341:R341)*H340</f>
        <v>0</v>
      </c>
      <c r="Y341" s="253">
        <f>SUM(S341:U341)*H340</f>
        <v>0</v>
      </c>
      <c r="Z341" s="254">
        <f t="shared" si="5"/>
        <v>0.1</v>
      </c>
      <c r="AA341" s="936"/>
      <c r="AB341" s="585" t="s">
        <v>559</v>
      </c>
      <c r="AC341" s="898"/>
      <c r="AD341" s="1482"/>
      <c r="AE341" s="1482"/>
    </row>
    <row r="342" spans="1:31" ht="24.95" customHeight="1" x14ac:dyDescent="0.2">
      <c r="A342" s="838"/>
      <c r="B342" s="971"/>
      <c r="C342" s="1415"/>
      <c r="D342" s="940"/>
      <c r="E342" s="940"/>
      <c r="F342" s="940"/>
      <c r="G342" s="828" t="s">
        <v>744</v>
      </c>
      <c r="H342" s="1410">
        <v>0.8</v>
      </c>
      <c r="I342" s="605" t="s">
        <v>600</v>
      </c>
      <c r="J342" s="464"/>
      <c r="K342" s="465"/>
      <c r="L342" s="466">
        <v>0.2</v>
      </c>
      <c r="M342" s="467"/>
      <c r="N342" s="465"/>
      <c r="O342" s="466">
        <v>0.3</v>
      </c>
      <c r="P342" s="467"/>
      <c r="Q342" s="465"/>
      <c r="R342" s="466">
        <v>1</v>
      </c>
      <c r="S342" s="467"/>
      <c r="T342" s="465"/>
      <c r="U342" s="468">
        <v>1</v>
      </c>
      <c r="V342" s="219">
        <f>SUM(J342:L342)*H342</f>
        <v>0.16000000000000003</v>
      </c>
      <c r="W342" s="220">
        <f>SUM(M342:O342)*H342</f>
        <v>0.24</v>
      </c>
      <c r="X342" s="220">
        <f>SUM(P342:R342)*H342</f>
        <v>0.8</v>
      </c>
      <c r="Y342" s="220">
        <f>SUM(S342:U342)*H342</f>
        <v>0.8</v>
      </c>
      <c r="Z342" s="221">
        <f t="shared" si="5"/>
        <v>0.8</v>
      </c>
      <c r="AA342" s="936"/>
      <c r="AB342" s="585" t="s">
        <v>559</v>
      </c>
      <c r="AC342" s="898"/>
      <c r="AD342" s="1482"/>
      <c r="AE342" s="1482"/>
    </row>
    <row r="343" spans="1:31" ht="24.95" customHeight="1" thickBot="1" x14ac:dyDescent="0.25">
      <c r="A343" s="838"/>
      <c r="B343" s="971"/>
      <c r="C343" s="1415"/>
      <c r="D343" s="940"/>
      <c r="E343" s="940"/>
      <c r="F343" s="940"/>
      <c r="G343" s="938"/>
      <c r="H343" s="1411"/>
      <c r="I343" s="255" t="s">
        <v>601</v>
      </c>
      <c r="J343" s="479"/>
      <c r="K343" s="480"/>
      <c r="L343" s="481">
        <v>0.2</v>
      </c>
      <c r="M343" s="482"/>
      <c r="N343" s="480"/>
      <c r="O343" s="481"/>
      <c r="P343" s="482"/>
      <c r="Q343" s="480"/>
      <c r="R343" s="481"/>
      <c r="S343" s="482"/>
      <c r="T343" s="480"/>
      <c r="U343" s="483"/>
      <c r="V343" s="259">
        <f>SUM(J343:L343)*H342</f>
        <v>0.16000000000000003</v>
      </c>
      <c r="W343" s="260">
        <f>SUM(M343:O343)*H342</f>
        <v>0</v>
      </c>
      <c r="X343" s="260">
        <f>SUM(P343:R343)*H342</f>
        <v>0</v>
      </c>
      <c r="Y343" s="260">
        <f>SUM(S343:U343)*H342</f>
        <v>0</v>
      </c>
      <c r="Z343" s="261">
        <f t="shared" si="5"/>
        <v>0.16000000000000003</v>
      </c>
      <c r="AA343" s="936"/>
      <c r="AB343" s="585" t="s">
        <v>559</v>
      </c>
      <c r="AC343" s="898"/>
      <c r="AD343" s="1482"/>
      <c r="AE343" s="1482"/>
    </row>
    <row r="344" spans="1:31" ht="24.95" customHeight="1" x14ac:dyDescent="0.2">
      <c r="A344" s="838"/>
      <c r="B344" s="971"/>
      <c r="C344" s="1415"/>
      <c r="D344" s="946" t="s">
        <v>547</v>
      </c>
      <c r="E344" s="946" t="s">
        <v>548</v>
      </c>
      <c r="F344" s="946" t="s">
        <v>549</v>
      </c>
      <c r="G344" s="947" t="s">
        <v>1000</v>
      </c>
      <c r="H344" s="1409">
        <v>0.15</v>
      </c>
      <c r="I344" s="604" t="s">
        <v>600</v>
      </c>
      <c r="J344" s="454"/>
      <c r="K344" s="455"/>
      <c r="L344" s="456">
        <v>0.25</v>
      </c>
      <c r="M344" s="457"/>
      <c r="N344" s="455"/>
      <c r="O344" s="456">
        <v>0.5</v>
      </c>
      <c r="P344" s="457"/>
      <c r="Q344" s="455"/>
      <c r="R344" s="456">
        <v>0.75</v>
      </c>
      <c r="S344" s="457"/>
      <c r="T344" s="460"/>
      <c r="U344" s="463">
        <v>1</v>
      </c>
      <c r="V344" s="216">
        <f>SUM(J344:L344)*H344</f>
        <v>3.7499999999999999E-2</v>
      </c>
      <c r="W344" s="217">
        <f>SUM(M344:O344)*H344</f>
        <v>7.4999999999999997E-2</v>
      </c>
      <c r="X344" s="217">
        <f>SUM(P344:R344)*H344</f>
        <v>0.11249999999999999</v>
      </c>
      <c r="Y344" s="217">
        <f>SUM(S344:U344)*H344</f>
        <v>0.15</v>
      </c>
      <c r="Z344" s="218">
        <f t="shared" si="5"/>
        <v>0.15</v>
      </c>
      <c r="AA344" s="935" t="s">
        <v>255</v>
      </c>
      <c r="AB344" s="585" t="s">
        <v>559</v>
      </c>
      <c r="AC344" s="897">
        <v>48</v>
      </c>
      <c r="AD344" s="1481"/>
      <c r="AE344" s="1481"/>
    </row>
    <row r="345" spans="1:31" ht="24.95" customHeight="1" x14ac:dyDescent="0.2">
      <c r="A345" s="838"/>
      <c r="B345" s="971"/>
      <c r="C345" s="1415"/>
      <c r="D345" s="940"/>
      <c r="E345" s="940"/>
      <c r="F345" s="940"/>
      <c r="G345" s="828"/>
      <c r="H345" s="1410"/>
      <c r="I345" s="251" t="s">
        <v>601</v>
      </c>
      <c r="J345" s="474"/>
      <c r="K345" s="475"/>
      <c r="L345" s="476">
        <v>0.25</v>
      </c>
      <c r="M345" s="477"/>
      <c r="N345" s="475"/>
      <c r="O345" s="476"/>
      <c r="P345" s="477"/>
      <c r="Q345" s="475"/>
      <c r="R345" s="476"/>
      <c r="S345" s="477"/>
      <c r="T345" s="475"/>
      <c r="U345" s="478"/>
      <c r="V345" s="252">
        <f>SUM(J345:L345)*H344</f>
        <v>3.7499999999999999E-2</v>
      </c>
      <c r="W345" s="253">
        <f>SUM(M345:O345)*H344</f>
        <v>0</v>
      </c>
      <c r="X345" s="253">
        <f>SUM(P345:R345)*H344</f>
        <v>0</v>
      </c>
      <c r="Y345" s="253">
        <f>SUM(S345:U345)*H344</f>
        <v>0</v>
      </c>
      <c r="Z345" s="254">
        <f t="shared" si="5"/>
        <v>3.7499999999999999E-2</v>
      </c>
      <c r="AA345" s="936"/>
      <c r="AB345" s="585" t="s">
        <v>559</v>
      </c>
      <c r="AC345" s="898"/>
      <c r="AD345" s="1482"/>
      <c r="AE345" s="1482"/>
    </row>
    <row r="346" spans="1:31" ht="24.95" customHeight="1" x14ac:dyDescent="0.2">
      <c r="A346" s="838"/>
      <c r="B346" s="971"/>
      <c r="C346" s="1415"/>
      <c r="D346" s="940"/>
      <c r="E346" s="940"/>
      <c r="F346" s="940"/>
      <c r="G346" s="828" t="s">
        <v>747</v>
      </c>
      <c r="H346" s="1410">
        <v>0.15</v>
      </c>
      <c r="I346" s="605" t="s">
        <v>600</v>
      </c>
      <c r="J346" s="464"/>
      <c r="K346" s="465"/>
      <c r="L346" s="466">
        <v>0.25</v>
      </c>
      <c r="M346" s="467"/>
      <c r="N346" s="465"/>
      <c r="O346" s="466">
        <v>0.5</v>
      </c>
      <c r="P346" s="467"/>
      <c r="Q346" s="465"/>
      <c r="R346" s="466">
        <v>0.75</v>
      </c>
      <c r="S346" s="467"/>
      <c r="T346" s="465"/>
      <c r="U346" s="468">
        <v>1</v>
      </c>
      <c r="V346" s="219">
        <f>SUM(J346:L346)*H346</f>
        <v>3.7499999999999999E-2</v>
      </c>
      <c r="W346" s="220">
        <f>SUM(M346:O346)*H346</f>
        <v>7.4999999999999997E-2</v>
      </c>
      <c r="X346" s="220">
        <f>SUM(P346:R346)*H346</f>
        <v>0.11249999999999999</v>
      </c>
      <c r="Y346" s="220">
        <f>SUM(S346:U346)*H346</f>
        <v>0.15</v>
      </c>
      <c r="Z346" s="221">
        <f t="shared" si="5"/>
        <v>0.15</v>
      </c>
      <c r="AA346" s="936"/>
      <c r="AB346" s="585" t="s">
        <v>559</v>
      </c>
      <c r="AC346" s="898"/>
      <c r="AD346" s="1482"/>
      <c r="AE346" s="1482"/>
    </row>
    <row r="347" spans="1:31" ht="24.95" customHeight="1" x14ac:dyDescent="0.2">
      <c r="A347" s="838"/>
      <c r="B347" s="971"/>
      <c r="C347" s="1415"/>
      <c r="D347" s="940"/>
      <c r="E347" s="940"/>
      <c r="F347" s="940"/>
      <c r="G347" s="828"/>
      <c r="H347" s="1410"/>
      <c r="I347" s="251" t="s">
        <v>601</v>
      </c>
      <c r="J347" s="474"/>
      <c r="K347" s="475"/>
      <c r="L347" s="476">
        <v>0.25</v>
      </c>
      <c r="M347" s="477"/>
      <c r="N347" s="475"/>
      <c r="O347" s="476"/>
      <c r="P347" s="477"/>
      <c r="Q347" s="475"/>
      <c r="R347" s="476"/>
      <c r="S347" s="477"/>
      <c r="T347" s="475"/>
      <c r="U347" s="478"/>
      <c r="V347" s="252">
        <f>SUM(J347:L347)*H346</f>
        <v>3.7499999999999999E-2</v>
      </c>
      <c r="W347" s="253">
        <f>SUM(M347:O347)*H346</f>
        <v>0</v>
      </c>
      <c r="X347" s="253">
        <f>SUM(P347:R347)*H346</f>
        <v>0</v>
      </c>
      <c r="Y347" s="253">
        <f>SUM(S347:U347)*H346</f>
        <v>0</v>
      </c>
      <c r="Z347" s="254">
        <f t="shared" si="5"/>
        <v>3.7499999999999999E-2</v>
      </c>
      <c r="AA347" s="936"/>
      <c r="AB347" s="585" t="s">
        <v>559</v>
      </c>
      <c r="AC347" s="898"/>
      <c r="AD347" s="1482"/>
      <c r="AE347" s="1482"/>
    </row>
    <row r="348" spans="1:31" ht="24.95" customHeight="1" x14ac:dyDescent="0.2">
      <c r="A348" s="838"/>
      <c r="B348" s="971"/>
      <c r="C348" s="1415"/>
      <c r="D348" s="940"/>
      <c r="E348" s="940"/>
      <c r="F348" s="940"/>
      <c r="G348" s="828" t="s">
        <v>748</v>
      </c>
      <c r="H348" s="1410">
        <v>0.7</v>
      </c>
      <c r="I348" s="605" t="s">
        <v>600</v>
      </c>
      <c r="J348" s="464"/>
      <c r="K348" s="465"/>
      <c r="L348" s="466">
        <v>0.25</v>
      </c>
      <c r="M348" s="467"/>
      <c r="N348" s="465"/>
      <c r="O348" s="466">
        <v>0.5</v>
      </c>
      <c r="P348" s="467"/>
      <c r="Q348" s="465"/>
      <c r="R348" s="466">
        <v>0.75</v>
      </c>
      <c r="S348" s="467"/>
      <c r="T348" s="465"/>
      <c r="U348" s="468">
        <v>1</v>
      </c>
      <c r="V348" s="219">
        <f>SUM(J348:L348)*H348</f>
        <v>0.17499999999999999</v>
      </c>
      <c r="W348" s="220">
        <f>SUM(M348:O348)*H348</f>
        <v>0.35</v>
      </c>
      <c r="X348" s="220">
        <f>SUM(P348:R348)*H348</f>
        <v>0.52499999999999991</v>
      </c>
      <c r="Y348" s="220">
        <f>SUM(S348:U348)*H348</f>
        <v>0.7</v>
      </c>
      <c r="Z348" s="221">
        <f t="shared" si="5"/>
        <v>0.7</v>
      </c>
      <c r="AA348" s="936"/>
      <c r="AB348" s="585" t="s">
        <v>559</v>
      </c>
      <c r="AC348" s="898"/>
      <c r="AD348" s="1482"/>
      <c r="AE348" s="1482"/>
    </row>
    <row r="349" spans="1:31" ht="24.95" customHeight="1" thickBot="1" x14ac:dyDescent="0.25">
      <c r="A349" s="838"/>
      <c r="B349" s="971"/>
      <c r="C349" s="1415"/>
      <c r="D349" s="940"/>
      <c r="E349" s="940"/>
      <c r="F349" s="940"/>
      <c r="G349" s="938"/>
      <c r="H349" s="1411"/>
      <c r="I349" s="255" t="s">
        <v>601</v>
      </c>
      <c r="J349" s="479"/>
      <c r="K349" s="480"/>
      <c r="L349" s="481">
        <v>0.25</v>
      </c>
      <c r="M349" s="482"/>
      <c r="N349" s="480"/>
      <c r="O349" s="481"/>
      <c r="P349" s="482"/>
      <c r="Q349" s="480"/>
      <c r="R349" s="481"/>
      <c r="S349" s="482"/>
      <c r="T349" s="480"/>
      <c r="U349" s="483"/>
      <c r="V349" s="259">
        <f>SUM(J349:L349)*H348</f>
        <v>0.17499999999999999</v>
      </c>
      <c r="W349" s="260">
        <f>SUM(M349:O349)*H348</f>
        <v>0</v>
      </c>
      <c r="X349" s="260">
        <f>SUM(P349:R349)*H348</f>
        <v>0</v>
      </c>
      <c r="Y349" s="260">
        <f>SUM(S349:U349)*H348</f>
        <v>0</v>
      </c>
      <c r="Z349" s="261">
        <f t="shared" si="5"/>
        <v>0.17499999999999999</v>
      </c>
      <c r="AA349" s="936"/>
      <c r="AB349" s="585" t="s">
        <v>559</v>
      </c>
      <c r="AC349" s="898"/>
      <c r="AD349" s="1482"/>
      <c r="AE349" s="1482"/>
    </row>
    <row r="350" spans="1:31" ht="24.95" customHeight="1" x14ac:dyDescent="0.2">
      <c r="A350" s="838"/>
      <c r="B350" s="971"/>
      <c r="C350" s="1414" t="s">
        <v>24</v>
      </c>
      <c r="D350" s="946" t="s">
        <v>543</v>
      </c>
      <c r="E350" s="946" t="s">
        <v>544</v>
      </c>
      <c r="F350" s="946" t="s">
        <v>538</v>
      </c>
      <c r="G350" s="947" t="s">
        <v>1001</v>
      </c>
      <c r="H350" s="1413">
        <v>0.15</v>
      </c>
      <c r="I350" s="226" t="s">
        <v>600</v>
      </c>
      <c r="J350" s="521"/>
      <c r="K350" s="460"/>
      <c r="L350" s="461">
        <v>1</v>
      </c>
      <c r="M350" s="462"/>
      <c r="N350" s="460"/>
      <c r="O350" s="461">
        <v>1</v>
      </c>
      <c r="P350" s="462"/>
      <c r="Q350" s="460"/>
      <c r="R350" s="461">
        <v>1</v>
      </c>
      <c r="S350" s="462"/>
      <c r="T350" s="460"/>
      <c r="U350" s="463">
        <v>1</v>
      </c>
      <c r="V350" s="216">
        <f>SUM(J350:L350)*H350</f>
        <v>0.15</v>
      </c>
      <c r="W350" s="217">
        <f>SUM(M350:O350)*H350</f>
        <v>0.15</v>
      </c>
      <c r="X350" s="217">
        <f>SUM(P350:R350)*H350</f>
        <v>0.15</v>
      </c>
      <c r="Y350" s="217">
        <f>SUM(S350:U350)*H350</f>
        <v>0.15</v>
      </c>
      <c r="Z350" s="218">
        <f t="shared" si="5"/>
        <v>0.15</v>
      </c>
      <c r="AA350" s="935" t="s">
        <v>451</v>
      </c>
      <c r="AB350" s="584" t="s">
        <v>562</v>
      </c>
      <c r="AC350" s="897">
        <v>49</v>
      </c>
      <c r="AD350" s="1481"/>
      <c r="AE350" s="1481"/>
    </row>
    <row r="351" spans="1:31" ht="24.95" customHeight="1" x14ac:dyDescent="0.2">
      <c r="A351" s="838"/>
      <c r="B351" s="971"/>
      <c r="C351" s="1415"/>
      <c r="D351" s="940"/>
      <c r="E351" s="940"/>
      <c r="F351" s="940"/>
      <c r="G351" s="828"/>
      <c r="H351" s="1410"/>
      <c r="I351" s="251" t="s">
        <v>601</v>
      </c>
      <c r="J351" s="474"/>
      <c r="K351" s="475"/>
      <c r="L351" s="476">
        <v>1</v>
      </c>
      <c r="M351" s="477"/>
      <c r="N351" s="475"/>
      <c r="O351" s="476"/>
      <c r="P351" s="477"/>
      <c r="Q351" s="475"/>
      <c r="R351" s="476"/>
      <c r="S351" s="477"/>
      <c r="T351" s="475"/>
      <c r="U351" s="478"/>
      <c r="V351" s="252">
        <f>SUM(J351:L351)*H350</f>
        <v>0.15</v>
      </c>
      <c r="W351" s="253">
        <f>SUM(M351:O351)*H350</f>
        <v>0</v>
      </c>
      <c r="X351" s="253">
        <f>SUM(P351:R351)*H350</f>
        <v>0</v>
      </c>
      <c r="Y351" s="253">
        <f>SUM(S351:U351)*H350</f>
        <v>0</v>
      </c>
      <c r="Z351" s="254">
        <f t="shared" si="5"/>
        <v>0.15</v>
      </c>
      <c r="AA351" s="936"/>
      <c r="AB351" s="585" t="s">
        <v>562</v>
      </c>
      <c r="AC351" s="898"/>
      <c r="AD351" s="1482"/>
      <c r="AE351" s="1482"/>
    </row>
    <row r="352" spans="1:31" ht="24.95" customHeight="1" x14ac:dyDescent="0.2">
      <c r="A352" s="838"/>
      <c r="B352" s="971"/>
      <c r="C352" s="1415"/>
      <c r="D352" s="940"/>
      <c r="E352" s="940"/>
      <c r="F352" s="940"/>
      <c r="G352" s="828" t="s">
        <v>750</v>
      </c>
      <c r="H352" s="1410">
        <v>0.15</v>
      </c>
      <c r="I352" s="605" t="s">
        <v>600</v>
      </c>
      <c r="J352" s="464"/>
      <c r="K352" s="465"/>
      <c r="L352" s="466">
        <v>1</v>
      </c>
      <c r="M352" s="467"/>
      <c r="N352" s="465"/>
      <c r="O352" s="466">
        <v>1</v>
      </c>
      <c r="P352" s="467"/>
      <c r="Q352" s="465"/>
      <c r="R352" s="466">
        <v>1</v>
      </c>
      <c r="S352" s="467"/>
      <c r="T352" s="465"/>
      <c r="U352" s="468">
        <v>1</v>
      </c>
      <c r="V352" s="219">
        <f>SUM(J352:L352)*H352</f>
        <v>0.15</v>
      </c>
      <c r="W352" s="220">
        <f>SUM(M352:O352)*H352</f>
        <v>0.15</v>
      </c>
      <c r="X352" s="220">
        <f>SUM(P352:R352)*H352</f>
        <v>0.15</v>
      </c>
      <c r="Y352" s="220">
        <f>SUM(S352:U352)*H352</f>
        <v>0.15</v>
      </c>
      <c r="Z352" s="221">
        <f t="shared" si="5"/>
        <v>0.15</v>
      </c>
      <c r="AA352" s="936"/>
      <c r="AB352" s="585" t="s">
        <v>562</v>
      </c>
      <c r="AC352" s="898"/>
      <c r="AD352" s="1482"/>
      <c r="AE352" s="1482"/>
    </row>
    <row r="353" spans="1:31" ht="24.95" customHeight="1" x14ac:dyDescent="0.2">
      <c r="A353" s="838"/>
      <c r="B353" s="971"/>
      <c r="C353" s="1415"/>
      <c r="D353" s="940"/>
      <c r="E353" s="940"/>
      <c r="F353" s="940"/>
      <c r="G353" s="828"/>
      <c r="H353" s="1410"/>
      <c r="I353" s="251" t="s">
        <v>601</v>
      </c>
      <c r="J353" s="474"/>
      <c r="K353" s="475"/>
      <c r="L353" s="476">
        <v>1</v>
      </c>
      <c r="M353" s="477"/>
      <c r="N353" s="475"/>
      <c r="O353" s="476"/>
      <c r="P353" s="477"/>
      <c r="Q353" s="475"/>
      <c r="R353" s="476"/>
      <c r="S353" s="477"/>
      <c r="T353" s="475"/>
      <c r="U353" s="478"/>
      <c r="V353" s="252">
        <f>SUM(J353:L353)*H352</f>
        <v>0.15</v>
      </c>
      <c r="W353" s="253">
        <f>SUM(M353:O353)*H352</f>
        <v>0</v>
      </c>
      <c r="X353" s="253">
        <f>SUM(P353:R353)*H352</f>
        <v>0</v>
      </c>
      <c r="Y353" s="253">
        <f>SUM(S353:U353)*H352</f>
        <v>0</v>
      </c>
      <c r="Z353" s="254">
        <f t="shared" si="5"/>
        <v>0.15</v>
      </c>
      <c r="AA353" s="936"/>
      <c r="AB353" s="585" t="s">
        <v>562</v>
      </c>
      <c r="AC353" s="898"/>
      <c r="AD353" s="1482"/>
      <c r="AE353" s="1482"/>
    </row>
    <row r="354" spans="1:31" ht="24.95" customHeight="1" x14ac:dyDescent="0.2">
      <c r="A354" s="838"/>
      <c r="B354" s="971"/>
      <c r="C354" s="1415"/>
      <c r="D354" s="940"/>
      <c r="E354" s="940"/>
      <c r="F354" s="940"/>
      <c r="G354" s="828" t="s">
        <v>751</v>
      </c>
      <c r="H354" s="1410">
        <v>0.3</v>
      </c>
      <c r="I354" s="605" t="s">
        <v>600</v>
      </c>
      <c r="J354" s="464"/>
      <c r="K354" s="465"/>
      <c r="L354" s="466">
        <v>0.15</v>
      </c>
      <c r="M354" s="467"/>
      <c r="N354" s="465"/>
      <c r="O354" s="466">
        <v>1</v>
      </c>
      <c r="P354" s="467"/>
      <c r="Q354" s="465"/>
      <c r="R354" s="466"/>
      <c r="S354" s="467"/>
      <c r="T354" s="465"/>
      <c r="U354" s="468">
        <v>1</v>
      </c>
      <c r="V354" s="219">
        <f>SUM(J354:L354)*H354</f>
        <v>4.4999999999999998E-2</v>
      </c>
      <c r="W354" s="220">
        <f>SUM(M354:O354)*H354</f>
        <v>0.3</v>
      </c>
      <c r="X354" s="220">
        <f>SUM(P354:R354)*H354</f>
        <v>0</v>
      </c>
      <c r="Y354" s="220">
        <f>SUM(S354:U354)*H354</f>
        <v>0.3</v>
      </c>
      <c r="Z354" s="221">
        <f t="shared" si="5"/>
        <v>0.3</v>
      </c>
      <c r="AA354" s="936"/>
      <c r="AB354" s="585" t="s">
        <v>562</v>
      </c>
      <c r="AC354" s="898"/>
      <c r="AD354" s="1482"/>
      <c r="AE354" s="1482"/>
    </row>
    <row r="355" spans="1:31" ht="24.95" customHeight="1" x14ac:dyDescent="0.2">
      <c r="A355" s="838"/>
      <c r="B355" s="971"/>
      <c r="C355" s="1415"/>
      <c r="D355" s="940"/>
      <c r="E355" s="940"/>
      <c r="F355" s="940"/>
      <c r="G355" s="828"/>
      <c r="H355" s="1410"/>
      <c r="I355" s="251" t="s">
        <v>601</v>
      </c>
      <c r="J355" s="474"/>
      <c r="K355" s="475"/>
      <c r="L355" s="476">
        <v>0.15</v>
      </c>
      <c r="M355" s="477"/>
      <c r="N355" s="475"/>
      <c r="O355" s="476"/>
      <c r="P355" s="477"/>
      <c r="Q355" s="475"/>
      <c r="R355" s="476"/>
      <c r="S355" s="477"/>
      <c r="T355" s="475"/>
      <c r="U355" s="478"/>
      <c r="V355" s="273">
        <f>SUM(J355:L355)*H354</f>
        <v>4.4999999999999998E-2</v>
      </c>
      <c r="W355" s="274">
        <f>SUM(M355:O355)*H354</f>
        <v>0</v>
      </c>
      <c r="X355" s="274">
        <f>SUM(P355:R355)*H354</f>
        <v>0</v>
      </c>
      <c r="Y355" s="274">
        <f>SUM(S355:U355)*H354</f>
        <v>0</v>
      </c>
      <c r="Z355" s="275">
        <f t="shared" si="5"/>
        <v>4.4999999999999998E-2</v>
      </c>
      <c r="AA355" s="936"/>
      <c r="AB355" s="585" t="s">
        <v>562</v>
      </c>
      <c r="AC355" s="898"/>
      <c r="AD355" s="1482"/>
      <c r="AE355" s="1482"/>
    </row>
    <row r="356" spans="1:31" ht="24.95" customHeight="1" x14ac:dyDescent="0.2">
      <c r="A356" s="838"/>
      <c r="B356" s="971"/>
      <c r="C356" s="1415"/>
      <c r="D356" s="940"/>
      <c r="E356" s="940"/>
      <c r="F356" s="940"/>
      <c r="G356" s="828" t="s">
        <v>752</v>
      </c>
      <c r="H356" s="1410">
        <v>0.4</v>
      </c>
      <c r="I356" s="605" t="s">
        <v>600</v>
      </c>
      <c r="J356" s="464"/>
      <c r="K356" s="465"/>
      <c r="L356" s="466"/>
      <c r="M356" s="467"/>
      <c r="N356" s="465"/>
      <c r="O356" s="466"/>
      <c r="P356" s="467"/>
      <c r="Q356" s="465"/>
      <c r="R356" s="466">
        <v>0.5</v>
      </c>
      <c r="S356" s="467"/>
      <c r="T356" s="465"/>
      <c r="U356" s="468">
        <v>1</v>
      </c>
      <c r="V356" s="219">
        <f>SUM(J356:L356)*H356</f>
        <v>0</v>
      </c>
      <c r="W356" s="220">
        <f>SUM(M356:O356)*H356</f>
        <v>0</v>
      </c>
      <c r="X356" s="220">
        <f>SUM(P356:R356)*H356</f>
        <v>0.2</v>
      </c>
      <c r="Y356" s="220">
        <f>SUM(S356:U356)*H356</f>
        <v>0.4</v>
      </c>
      <c r="Z356" s="221">
        <f t="shared" si="5"/>
        <v>0.4</v>
      </c>
      <c r="AA356" s="936"/>
      <c r="AB356" s="585" t="s">
        <v>562</v>
      </c>
      <c r="AC356" s="898"/>
      <c r="AD356" s="1482"/>
      <c r="AE356" s="1482"/>
    </row>
    <row r="357" spans="1:31" ht="24.95" customHeight="1" thickBot="1" x14ac:dyDescent="0.25">
      <c r="A357" s="838"/>
      <c r="B357" s="971"/>
      <c r="C357" s="1415"/>
      <c r="D357" s="940"/>
      <c r="E357" s="940"/>
      <c r="F357" s="940"/>
      <c r="G357" s="938"/>
      <c r="H357" s="1411"/>
      <c r="I357" s="255" t="s">
        <v>601</v>
      </c>
      <c r="J357" s="479"/>
      <c r="K357" s="480"/>
      <c r="L357" s="481"/>
      <c r="M357" s="482"/>
      <c r="N357" s="480"/>
      <c r="O357" s="481"/>
      <c r="P357" s="482"/>
      <c r="Q357" s="480"/>
      <c r="R357" s="481"/>
      <c r="S357" s="482"/>
      <c r="T357" s="480"/>
      <c r="U357" s="483"/>
      <c r="V357" s="259">
        <f>SUM(J357:L357)*H356</f>
        <v>0</v>
      </c>
      <c r="W357" s="260">
        <f>SUM(M357:O357)*H356</f>
        <v>0</v>
      </c>
      <c r="X357" s="260">
        <f>SUM(P357:R357)*H356</f>
        <v>0</v>
      </c>
      <c r="Y357" s="260">
        <f>SUM(S357:U357)*H356</f>
        <v>0</v>
      </c>
      <c r="Z357" s="261">
        <f t="shared" si="5"/>
        <v>0</v>
      </c>
      <c r="AA357" s="936"/>
      <c r="AB357" s="585" t="s">
        <v>562</v>
      </c>
      <c r="AC357" s="898"/>
      <c r="AD357" s="1482"/>
      <c r="AE357" s="1482"/>
    </row>
    <row r="358" spans="1:31" ht="24.95" customHeight="1" x14ac:dyDescent="0.2">
      <c r="A358" s="838"/>
      <c r="B358" s="971"/>
      <c r="C358" s="946" t="s">
        <v>167</v>
      </c>
      <c r="D358" s="966" t="s">
        <v>256</v>
      </c>
      <c r="E358" s="946" t="s">
        <v>257</v>
      </c>
      <c r="F358" s="946" t="s">
        <v>168</v>
      </c>
      <c r="G358" s="947" t="s">
        <v>953</v>
      </c>
      <c r="H358" s="1409">
        <v>0.1</v>
      </c>
      <c r="I358" s="226" t="s">
        <v>600</v>
      </c>
      <c r="J358" s="459"/>
      <c r="K358" s="460"/>
      <c r="L358" s="461">
        <v>1</v>
      </c>
      <c r="M358" s="462"/>
      <c r="N358" s="460"/>
      <c r="O358" s="461">
        <v>1</v>
      </c>
      <c r="P358" s="462"/>
      <c r="Q358" s="460"/>
      <c r="R358" s="461">
        <v>1</v>
      </c>
      <c r="S358" s="462"/>
      <c r="T358" s="460"/>
      <c r="U358" s="463">
        <v>1</v>
      </c>
      <c r="V358" s="216">
        <f>SUM(J358:L358)*H358</f>
        <v>0.1</v>
      </c>
      <c r="W358" s="217">
        <f>SUM(M358:O358)*H358</f>
        <v>0.1</v>
      </c>
      <c r="X358" s="217">
        <f>SUM(P358:R358)*H358</f>
        <v>0.1</v>
      </c>
      <c r="Y358" s="217">
        <f>SUM(S358:U358)*H358</f>
        <v>0.1</v>
      </c>
      <c r="Z358" s="218">
        <f t="shared" si="5"/>
        <v>0.1</v>
      </c>
      <c r="AA358" s="935" t="s">
        <v>48</v>
      </c>
      <c r="AB358" s="584" t="s">
        <v>558</v>
      </c>
      <c r="AC358" s="860">
        <v>50</v>
      </c>
      <c r="AD358" s="1481"/>
      <c r="AE358" s="1481"/>
    </row>
    <row r="359" spans="1:31" ht="24.95" customHeight="1" x14ac:dyDescent="0.2">
      <c r="A359" s="838"/>
      <c r="B359" s="971"/>
      <c r="C359" s="940"/>
      <c r="D359" s="967"/>
      <c r="E359" s="940"/>
      <c r="F359" s="940"/>
      <c r="G359" s="828"/>
      <c r="H359" s="1410"/>
      <c r="I359" s="251" t="s">
        <v>601</v>
      </c>
      <c r="J359" s="474"/>
      <c r="K359" s="475"/>
      <c r="L359" s="476">
        <v>1</v>
      </c>
      <c r="M359" s="477"/>
      <c r="N359" s="475"/>
      <c r="O359" s="476"/>
      <c r="P359" s="477"/>
      <c r="Q359" s="475"/>
      <c r="R359" s="476"/>
      <c r="S359" s="477"/>
      <c r="T359" s="475"/>
      <c r="U359" s="478"/>
      <c r="V359" s="252">
        <f>SUM(J359:L359)*H358</f>
        <v>0.1</v>
      </c>
      <c r="W359" s="253">
        <f>SUM(M359:O359)*H358</f>
        <v>0</v>
      </c>
      <c r="X359" s="253">
        <f>SUM(P359:R359)*H358</f>
        <v>0</v>
      </c>
      <c r="Y359" s="253">
        <f>SUM(S359:U359)*H358</f>
        <v>0</v>
      </c>
      <c r="Z359" s="254">
        <f t="shared" si="5"/>
        <v>0.1</v>
      </c>
      <c r="AA359" s="936"/>
      <c r="AB359" s="585" t="s">
        <v>558</v>
      </c>
      <c r="AC359" s="861"/>
      <c r="AD359" s="1482"/>
      <c r="AE359" s="1482"/>
    </row>
    <row r="360" spans="1:31" ht="24.95" customHeight="1" x14ac:dyDescent="0.2">
      <c r="A360" s="838"/>
      <c r="B360" s="971"/>
      <c r="C360" s="940"/>
      <c r="D360" s="967"/>
      <c r="E360" s="940"/>
      <c r="F360" s="940"/>
      <c r="G360" s="828" t="s">
        <v>749</v>
      </c>
      <c r="H360" s="1410">
        <v>0.3</v>
      </c>
      <c r="I360" s="605" t="s">
        <v>600</v>
      </c>
      <c r="J360" s="464"/>
      <c r="K360" s="465"/>
      <c r="L360" s="466">
        <v>0.9</v>
      </c>
      <c r="M360" s="467"/>
      <c r="N360" s="465"/>
      <c r="O360" s="466">
        <v>1</v>
      </c>
      <c r="P360" s="467"/>
      <c r="Q360" s="465"/>
      <c r="R360" s="466">
        <v>1</v>
      </c>
      <c r="S360" s="467"/>
      <c r="T360" s="465"/>
      <c r="U360" s="468">
        <v>1</v>
      </c>
      <c r="V360" s="219">
        <f>SUM(J360:L360)*H360</f>
        <v>0.27</v>
      </c>
      <c r="W360" s="220">
        <f>SUM(M360:O360)*H360</f>
        <v>0.3</v>
      </c>
      <c r="X360" s="220">
        <f>SUM(P360:R360)*H360</f>
        <v>0.3</v>
      </c>
      <c r="Y360" s="220">
        <f>SUM(S360:U360)*H360</f>
        <v>0.3</v>
      </c>
      <c r="Z360" s="221">
        <f t="shared" si="5"/>
        <v>0.3</v>
      </c>
      <c r="AA360" s="936"/>
      <c r="AB360" s="585" t="s">
        <v>558</v>
      </c>
      <c r="AC360" s="861"/>
      <c r="AD360" s="1482"/>
      <c r="AE360" s="1482"/>
    </row>
    <row r="361" spans="1:31" ht="24.95" customHeight="1" x14ac:dyDescent="0.2">
      <c r="A361" s="838"/>
      <c r="B361" s="971"/>
      <c r="C361" s="940"/>
      <c r="D361" s="967"/>
      <c r="E361" s="940"/>
      <c r="F361" s="940"/>
      <c r="G361" s="828"/>
      <c r="H361" s="1410"/>
      <c r="I361" s="251" t="s">
        <v>601</v>
      </c>
      <c r="J361" s="474"/>
      <c r="K361" s="475"/>
      <c r="L361" s="476">
        <v>0.4</v>
      </c>
      <c r="M361" s="477"/>
      <c r="N361" s="475"/>
      <c r="O361" s="476"/>
      <c r="P361" s="477"/>
      <c r="Q361" s="475"/>
      <c r="R361" s="476"/>
      <c r="S361" s="477"/>
      <c r="T361" s="475"/>
      <c r="U361" s="478"/>
      <c r="V361" s="252">
        <f>SUM(J361:L361)*H360</f>
        <v>0.12</v>
      </c>
      <c r="W361" s="253">
        <f>SUM(M361:O361)*H360</f>
        <v>0</v>
      </c>
      <c r="X361" s="253">
        <f>SUM(P361:R361)*H360</f>
        <v>0</v>
      </c>
      <c r="Y361" s="253">
        <f>SUM(S361:U361)*H360</f>
        <v>0</v>
      </c>
      <c r="Z361" s="254">
        <f t="shared" si="5"/>
        <v>0.12</v>
      </c>
      <c r="AA361" s="936"/>
      <c r="AB361" s="585" t="s">
        <v>558</v>
      </c>
      <c r="AC361" s="861"/>
      <c r="AD361" s="1482"/>
      <c r="AE361" s="1482"/>
    </row>
    <row r="362" spans="1:31" ht="24.95" customHeight="1" x14ac:dyDescent="0.2">
      <c r="A362" s="838"/>
      <c r="B362" s="971"/>
      <c r="C362" s="940"/>
      <c r="D362" s="967"/>
      <c r="E362" s="940"/>
      <c r="F362" s="940"/>
      <c r="G362" s="828" t="s">
        <v>744</v>
      </c>
      <c r="H362" s="1410">
        <v>0.6</v>
      </c>
      <c r="I362" s="605" t="s">
        <v>600</v>
      </c>
      <c r="J362" s="464"/>
      <c r="K362" s="465"/>
      <c r="L362" s="466">
        <v>0.05</v>
      </c>
      <c r="M362" s="467"/>
      <c r="N362" s="465"/>
      <c r="O362" s="466">
        <v>0.4</v>
      </c>
      <c r="P362" s="467"/>
      <c r="Q362" s="465"/>
      <c r="R362" s="466">
        <v>0.75</v>
      </c>
      <c r="S362" s="467"/>
      <c r="T362" s="465"/>
      <c r="U362" s="468">
        <v>1</v>
      </c>
      <c r="V362" s="219">
        <f>SUM(J362:L362)*H362</f>
        <v>0.03</v>
      </c>
      <c r="W362" s="220">
        <f>SUM(M362:O362)*H362</f>
        <v>0.24</v>
      </c>
      <c r="X362" s="220">
        <f>SUM(P362:R362)*H362</f>
        <v>0.44999999999999996</v>
      </c>
      <c r="Y362" s="220">
        <f>SUM(S362:U362)*H362</f>
        <v>0.6</v>
      </c>
      <c r="Z362" s="221">
        <f t="shared" si="5"/>
        <v>0.6</v>
      </c>
      <c r="AA362" s="936"/>
      <c r="AB362" s="585" t="s">
        <v>558</v>
      </c>
      <c r="AC362" s="861"/>
      <c r="AD362" s="1482"/>
      <c r="AE362" s="1482"/>
    </row>
    <row r="363" spans="1:31" ht="24.95" customHeight="1" thickBot="1" x14ac:dyDescent="0.25">
      <c r="A363" s="838"/>
      <c r="B363" s="971"/>
      <c r="C363" s="940"/>
      <c r="D363" s="967"/>
      <c r="E363" s="940"/>
      <c r="F363" s="940"/>
      <c r="G363" s="938"/>
      <c r="H363" s="1411"/>
      <c r="I363" s="255" t="s">
        <v>601</v>
      </c>
      <c r="J363" s="479"/>
      <c r="K363" s="480"/>
      <c r="L363" s="481">
        <v>2.0000000000000001E-4</v>
      </c>
      <c r="M363" s="482"/>
      <c r="N363" s="480"/>
      <c r="O363" s="481"/>
      <c r="P363" s="482"/>
      <c r="Q363" s="480"/>
      <c r="R363" s="481"/>
      <c r="S363" s="482"/>
      <c r="T363" s="480"/>
      <c r="U363" s="483"/>
      <c r="V363" s="259">
        <f>SUM(J363:L363)*H362</f>
        <v>1.2E-4</v>
      </c>
      <c r="W363" s="260">
        <f>SUM(M363:O363)*H362</f>
        <v>0</v>
      </c>
      <c r="X363" s="260">
        <f>SUM(P363:R363)*H362</f>
        <v>0</v>
      </c>
      <c r="Y363" s="260">
        <f>SUM(S363:U363)*H362</f>
        <v>0</v>
      </c>
      <c r="Z363" s="261">
        <f t="shared" si="5"/>
        <v>1.2E-4</v>
      </c>
      <c r="AA363" s="936"/>
      <c r="AB363" s="585" t="s">
        <v>558</v>
      </c>
      <c r="AC363" s="861"/>
      <c r="AD363" s="1482"/>
      <c r="AE363" s="1482"/>
    </row>
    <row r="364" spans="1:31" ht="24.95" customHeight="1" x14ac:dyDescent="0.2">
      <c r="A364" s="838"/>
      <c r="B364" s="971"/>
      <c r="C364" s="940"/>
      <c r="D364" s="967"/>
      <c r="E364" s="940"/>
      <c r="F364" s="940"/>
      <c r="G364" s="947" t="s">
        <v>954</v>
      </c>
      <c r="H364" s="1413">
        <v>0.1</v>
      </c>
      <c r="I364" s="226" t="s">
        <v>600</v>
      </c>
      <c r="J364" s="459"/>
      <c r="K364" s="460"/>
      <c r="L364" s="461">
        <v>1</v>
      </c>
      <c r="M364" s="462"/>
      <c r="N364" s="460"/>
      <c r="O364" s="461">
        <v>1</v>
      </c>
      <c r="P364" s="462"/>
      <c r="Q364" s="460"/>
      <c r="R364" s="461">
        <v>1</v>
      </c>
      <c r="S364" s="462"/>
      <c r="T364" s="460"/>
      <c r="U364" s="463">
        <v>1</v>
      </c>
      <c r="V364" s="216">
        <f>SUM(J364:L364)*H364</f>
        <v>0.1</v>
      </c>
      <c r="W364" s="217">
        <f>SUM(M364:O364)*H364</f>
        <v>0.1</v>
      </c>
      <c r="X364" s="217">
        <f>SUM(P364:R364)*H364</f>
        <v>0.1</v>
      </c>
      <c r="Y364" s="217">
        <f>SUM(S364:U364)*H364</f>
        <v>0.1</v>
      </c>
      <c r="Z364" s="218">
        <f t="shared" si="5"/>
        <v>0.1</v>
      </c>
      <c r="AA364" s="935" t="s">
        <v>48</v>
      </c>
      <c r="AB364" s="585" t="s">
        <v>558</v>
      </c>
      <c r="AC364" s="861"/>
      <c r="AD364" s="1481"/>
      <c r="AE364" s="1481"/>
    </row>
    <row r="365" spans="1:31" ht="24.95" customHeight="1" x14ac:dyDescent="0.2">
      <c r="A365" s="838"/>
      <c r="B365" s="971"/>
      <c r="C365" s="940"/>
      <c r="D365" s="967"/>
      <c r="E365" s="940"/>
      <c r="F365" s="940"/>
      <c r="G365" s="828"/>
      <c r="H365" s="1410"/>
      <c r="I365" s="251" t="s">
        <v>601</v>
      </c>
      <c r="J365" s="474"/>
      <c r="K365" s="475"/>
      <c r="L365" s="476">
        <v>1</v>
      </c>
      <c r="M365" s="477"/>
      <c r="N365" s="475"/>
      <c r="O365" s="476"/>
      <c r="P365" s="477"/>
      <c r="Q365" s="475"/>
      <c r="R365" s="476"/>
      <c r="S365" s="477"/>
      <c r="T365" s="475"/>
      <c r="U365" s="478"/>
      <c r="V365" s="252">
        <f>SUM(J365:L365)*H364</f>
        <v>0.1</v>
      </c>
      <c r="W365" s="253">
        <f>SUM(M365:O365)*H364</f>
        <v>0</v>
      </c>
      <c r="X365" s="253">
        <f>SUM(P365:R365)*H364</f>
        <v>0</v>
      </c>
      <c r="Y365" s="253">
        <f>SUM(S365:U365)*H364</f>
        <v>0</v>
      </c>
      <c r="Z365" s="254">
        <f t="shared" si="5"/>
        <v>0.1</v>
      </c>
      <c r="AA365" s="936"/>
      <c r="AB365" s="585" t="s">
        <v>558</v>
      </c>
      <c r="AC365" s="861"/>
      <c r="AD365" s="1482"/>
      <c r="AE365" s="1482"/>
    </row>
    <row r="366" spans="1:31" ht="24.95" customHeight="1" x14ac:dyDescent="0.2">
      <c r="A366" s="838"/>
      <c r="B366" s="971"/>
      <c r="C366" s="940"/>
      <c r="D366" s="967"/>
      <c r="E366" s="940"/>
      <c r="F366" s="940"/>
      <c r="G366" s="828" t="s">
        <v>749</v>
      </c>
      <c r="H366" s="1410">
        <v>0.3</v>
      </c>
      <c r="I366" s="605" t="s">
        <v>600</v>
      </c>
      <c r="J366" s="464"/>
      <c r="K366" s="465"/>
      <c r="L366" s="466">
        <v>0.9</v>
      </c>
      <c r="M366" s="467"/>
      <c r="N366" s="465"/>
      <c r="O366" s="466">
        <v>1</v>
      </c>
      <c r="P366" s="467"/>
      <c r="Q366" s="465"/>
      <c r="R366" s="466">
        <v>1</v>
      </c>
      <c r="S366" s="467"/>
      <c r="T366" s="465"/>
      <c r="U366" s="468">
        <v>1</v>
      </c>
      <c r="V366" s="219">
        <f>SUM(J366:L366)*H366</f>
        <v>0.27</v>
      </c>
      <c r="W366" s="220">
        <f>SUM(M366:O366)*H366</f>
        <v>0.3</v>
      </c>
      <c r="X366" s="220">
        <f>SUM(P366:R366)*H366</f>
        <v>0.3</v>
      </c>
      <c r="Y366" s="220">
        <f>SUM(S366:U366)*H366</f>
        <v>0.3</v>
      </c>
      <c r="Z366" s="221">
        <f t="shared" si="5"/>
        <v>0.3</v>
      </c>
      <c r="AA366" s="936"/>
      <c r="AB366" s="585" t="s">
        <v>558</v>
      </c>
      <c r="AC366" s="861"/>
      <c r="AD366" s="1482"/>
      <c r="AE366" s="1482"/>
    </row>
    <row r="367" spans="1:31" ht="24.95" customHeight="1" x14ac:dyDescent="0.2">
      <c r="A367" s="838"/>
      <c r="B367" s="971"/>
      <c r="C367" s="940"/>
      <c r="D367" s="967"/>
      <c r="E367" s="940"/>
      <c r="F367" s="940"/>
      <c r="G367" s="828"/>
      <c r="H367" s="1410"/>
      <c r="I367" s="251" t="s">
        <v>601</v>
      </c>
      <c r="J367" s="474"/>
      <c r="K367" s="475"/>
      <c r="L367" s="476">
        <v>0.4</v>
      </c>
      <c r="M367" s="477"/>
      <c r="N367" s="475"/>
      <c r="O367" s="476"/>
      <c r="P367" s="477"/>
      <c r="Q367" s="475"/>
      <c r="R367" s="476"/>
      <c r="S367" s="477"/>
      <c r="T367" s="475"/>
      <c r="U367" s="478"/>
      <c r="V367" s="252">
        <f>SUM(J367:L367)*H366</f>
        <v>0.12</v>
      </c>
      <c r="W367" s="253">
        <f>SUM(M367:O367)*H366</f>
        <v>0</v>
      </c>
      <c r="X367" s="253">
        <f>SUM(P367:R367)*H366</f>
        <v>0</v>
      </c>
      <c r="Y367" s="253">
        <f>SUM(S367:U367)*H366</f>
        <v>0</v>
      </c>
      <c r="Z367" s="254">
        <f t="shared" si="5"/>
        <v>0.12</v>
      </c>
      <c r="AA367" s="936"/>
      <c r="AB367" s="585" t="s">
        <v>558</v>
      </c>
      <c r="AC367" s="861"/>
      <c r="AD367" s="1482"/>
      <c r="AE367" s="1482"/>
    </row>
    <row r="368" spans="1:31" ht="24.95" customHeight="1" x14ac:dyDescent="0.2">
      <c r="A368" s="838"/>
      <c r="B368" s="971"/>
      <c r="C368" s="940"/>
      <c r="D368" s="967"/>
      <c r="E368" s="940"/>
      <c r="F368" s="940"/>
      <c r="G368" s="828" t="s">
        <v>744</v>
      </c>
      <c r="H368" s="1410">
        <v>0.6</v>
      </c>
      <c r="I368" s="605" t="s">
        <v>600</v>
      </c>
      <c r="J368" s="464"/>
      <c r="K368" s="465"/>
      <c r="L368" s="466">
        <v>0.05</v>
      </c>
      <c r="M368" s="467"/>
      <c r="N368" s="465"/>
      <c r="O368" s="466">
        <v>0.25</v>
      </c>
      <c r="P368" s="467"/>
      <c r="Q368" s="465"/>
      <c r="R368" s="466">
        <v>0.75</v>
      </c>
      <c r="S368" s="467"/>
      <c r="T368" s="465"/>
      <c r="U368" s="468">
        <v>1</v>
      </c>
      <c r="V368" s="219">
        <f>SUM(J368:L368)*H368</f>
        <v>0.03</v>
      </c>
      <c r="W368" s="220">
        <f>SUM(M368:O368)*H368</f>
        <v>0.15</v>
      </c>
      <c r="X368" s="220">
        <f>SUM(P368:R368)*H368</f>
        <v>0.44999999999999996</v>
      </c>
      <c r="Y368" s="220">
        <f>SUM(S368:U368)*H368</f>
        <v>0.6</v>
      </c>
      <c r="Z368" s="221">
        <f t="shared" si="5"/>
        <v>0.6</v>
      </c>
      <c r="AA368" s="936"/>
      <c r="AB368" s="585" t="s">
        <v>558</v>
      </c>
      <c r="AC368" s="861"/>
      <c r="AD368" s="1482"/>
      <c r="AE368" s="1482"/>
    </row>
    <row r="369" spans="1:31" ht="24.95" customHeight="1" thickBot="1" x14ac:dyDescent="0.25">
      <c r="A369" s="838"/>
      <c r="B369" s="971"/>
      <c r="C369" s="940"/>
      <c r="D369" s="967"/>
      <c r="E369" s="940"/>
      <c r="F369" s="940"/>
      <c r="G369" s="938"/>
      <c r="H369" s="1411"/>
      <c r="I369" s="255" t="s">
        <v>601</v>
      </c>
      <c r="J369" s="479"/>
      <c r="K369" s="480"/>
      <c r="L369" s="481">
        <v>2.0000000000000001E-4</v>
      </c>
      <c r="M369" s="482"/>
      <c r="N369" s="480"/>
      <c r="O369" s="481"/>
      <c r="P369" s="482"/>
      <c r="Q369" s="480"/>
      <c r="R369" s="481"/>
      <c r="S369" s="482"/>
      <c r="T369" s="480"/>
      <c r="U369" s="483"/>
      <c r="V369" s="259">
        <f>SUM(J369:L369)*H368</f>
        <v>1.2E-4</v>
      </c>
      <c r="W369" s="260">
        <f>SUM(M369:O369)*H368</f>
        <v>0</v>
      </c>
      <c r="X369" s="260">
        <f>SUM(P369:R369)*H368</f>
        <v>0</v>
      </c>
      <c r="Y369" s="260">
        <f>SUM(S369:U369)*H368</f>
        <v>0</v>
      </c>
      <c r="Z369" s="261">
        <f t="shared" si="5"/>
        <v>1.2E-4</v>
      </c>
      <c r="AA369" s="936"/>
      <c r="AB369" s="585" t="s">
        <v>558</v>
      </c>
      <c r="AC369" s="861"/>
      <c r="AD369" s="1482"/>
      <c r="AE369" s="1482"/>
    </row>
    <row r="370" spans="1:31" ht="24.95" customHeight="1" x14ac:dyDescent="0.2">
      <c r="A370" s="838"/>
      <c r="B370" s="971"/>
      <c r="C370" s="940"/>
      <c r="D370" s="967"/>
      <c r="E370" s="940"/>
      <c r="F370" s="940"/>
      <c r="G370" s="947" t="s">
        <v>955</v>
      </c>
      <c r="H370" s="1413">
        <v>0.1</v>
      </c>
      <c r="I370" s="226" t="s">
        <v>600</v>
      </c>
      <c r="J370" s="459"/>
      <c r="K370" s="460"/>
      <c r="L370" s="461">
        <v>0.5</v>
      </c>
      <c r="M370" s="462"/>
      <c r="N370" s="460"/>
      <c r="O370" s="461">
        <v>1</v>
      </c>
      <c r="P370" s="462"/>
      <c r="Q370" s="460"/>
      <c r="R370" s="461">
        <v>1</v>
      </c>
      <c r="S370" s="462"/>
      <c r="T370" s="460"/>
      <c r="U370" s="463">
        <v>1</v>
      </c>
      <c r="V370" s="216">
        <f>SUM(J370:L370)*H370</f>
        <v>0.05</v>
      </c>
      <c r="W370" s="217">
        <f>SUM(M370:O370)*H370</f>
        <v>0.1</v>
      </c>
      <c r="X370" s="217">
        <f>SUM(P370:R370)*H370</f>
        <v>0.1</v>
      </c>
      <c r="Y370" s="217">
        <f>SUM(S370:U370)*H370</f>
        <v>0.1</v>
      </c>
      <c r="Z370" s="218">
        <f t="shared" si="5"/>
        <v>0.1</v>
      </c>
      <c r="AA370" s="935" t="s">
        <v>48</v>
      </c>
      <c r="AB370" s="585" t="s">
        <v>558</v>
      </c>
      <c r="AC370" s="861"/>
      <c r="AD370" s="1481"/>
      <c r="AE370" s="1481"/>
    </row>
    <row r="371" spans="1:31" ht="24.95" customHeight="1" x14ac:dyDescent="0.2">
      <c r="A371" s="838"/>
      <c r="B371" s="971"/>
      <c r="C371" s="940"/>
      <c r="D371" s="967"/>
      <c r="E371" s="940"/>
      <c r="F371" s="940"/>
      <c r="G371" s="828"/>
      <c r="H371" s="1410"/>
      <c r="I371" s="251" t="s">
        <v>601</v>
      </c>
      <c r="J371" s="474"/>
      <c r="K371" s="475"/>
      <c r="L371" s="476">
        <v>0.5</v>
      </c>
      <c r="M371" s="477"/>
      <c r="N371" s="475"/>
      <c r="O371" s="476"/>
      <c r="P371" s="477"/>
      <c r="Q371" s="475"/>
      <c r="R371" s="476"/>
      <c r="S371" s="477"/>
      <c r="T371" s="475"/>
      <c r="U371" s="478"/>
      <c r="V371" s="252">
        <f>SUM(J371:L371)*H370</f>
        <v>0.05</v>
      </c>
      <c r="W371" s="253">
        <f>SUM(M371:O371)*H370</f>
        <v>0</v>
      </c>
      <c r="X371" s="253">
        <f>SUM(P371:R371)*H370</f>
        <v>0</v>
      </c>
      <c r="Y371" s="253">
        <f>SUM(S371:U371)*H370</f>
        <v>0</v>
      </c>
      <c r="Z371" s="254">
        <f t="shared" si="5"/>
        <v>0.05</v>
      </c>
      <c r="AA371" s="936"/>
      <c r="AB371" s="585" t="s">
        <v>558</v>
      </c>
      <c r="AC371" s="861"/>
      <c r="AD371" s="1482"/>
      <c r="AE371" s="1482"/>
    </row>
    <row r="372" spans="1:31" ht="24.95" customHeight="1" x14ac:dyDescent="0.2">
      <c r="A372" s="838"/>
      <c r="B372" s="971"/>
      <c r="C372" s="940"/>
      <c r="D372" s="967"/>
      <c r="E372" s="940"/>
      <c r="F372" s="940"/>
      <c r="G372" s="828" t="s">
        <v>749</v>
      </c>
      <c r="H372" s="1410">
        <v>0.3</v>
      </c>
      <c r="I372" s="605" t="s">
        <v>600</v>
      </c>
      <c r="J372" s="464"/>
      <c r="K372" s="465"/>
      <c r="L372" s="466">
        <v>0.8</v>
      </c>
      <c r="M372" s="467"/>
      <c r="N372" s="465"/>
      <c r="O372" s="466">
        <v>1</v>
      </c>
      <c r="P372" s="467"/>
      <c r="Q372" s="465"/>
      <c r="R372" s="466">
        <v>1</v>
      </c>
      <c r="S372" s="467"/>
      <c r="T372" s="465"/>
      <c r="U372" s="468">
        <v>1</v>
      </c>
      <c r="V372" s="219">
        <f>SUM(J372:L372)*H372</f>
        <v>0.24</v>
      </c>
      <c r="W372" s="220">
        <f>SUM(M372:O372)*H372</f>
        <v>0.3</v>
      </c>
      <c r="X372" s="220">
        <f>SUM(P372:R372)*H372</f>
        <v>0.3</v>
      </c>
      <c r="Y372" s="220">
        <f>SUM(S372:U372)*H372</f>
        <v>0.3</v>
      </c>
      <c r="Z372" s="221">
        <f t="shared" si="5"/>
        <v>0.3</v>
      </c>
      <c r="AA372" s="936"/>
      <c r="AB372" s="585" t="s">
        <v>558</v>
      </c>
      <c r="AC372" s="861"/>
      <c r="AD372" s="1482"/>
      <c r="AE372" s="1482"/>
    </row>
    <row r="373" spans="1:31" ht="24.95" customHeight="1" x14ac:dyDescent="0.2">
      <c r="A373" s="838"/>
      <c r="B373" s="971"/>
      <c r="C373" s="940"/>
      <c r="D373" s="967"/>
      <c r="E373" s="940"/>
      <c r="F373" s="940"/>
      <c r="G373" s="828"/>
      <c r="H373" s="1410"/>
      <c r="I373" s="251" t="s">
        <v>601</v>
      </c>
      <c r="J373" s="474"/>
      <c r="K373" s="475"/>
      <c r="L373" s="476">
        <v>0.4</v>
      </c>
      <c r="M373" s="477"/>
      <c r="N373" s="475"/>
      <c r="O373" s="476"/>
      <c r="P373" s="477"/>
      <c r="Q373" s="475"/>
      <c r="R373" s="476"/>
      <c r="S373" s="477"/>
      <c r="T373" s="475"/>
      <c r="U373" s="478"/>
      <c r="V373" s="252">
        <f>SUM(J373:L373)*H372</f>
        <v>0.12</v>
      </c>
      <c r="W373" s="253">
        <f>SUM(M373:O373)*H372</f>
        <v>0</v>
      </c>
      <c r="X373" s="253">
        <f>SUM(P373:R373)*H372</f>
        <v>0</v>
      </c>
      <c r="Y373" s="253">
        <f>SUM(S373:U373)*H372</f>
        <v>0</v>
      </c>
      <c r="Z373" s="254">
        <f t="shared" si="5"/>
        <v>0.12</v>
      </c>
      <c r="AA373" s="936"/>
      <c r="AB373" s="585" t="s">
        <v>558</v>
      </c>
      <c r="AC373" s="861"/>
      <c r="AD373" s="1482"/>
      <c r="AE373" s="1482"/>
    </row>
    <row r="374" spans="1:31" ht="24.95" customHeight="1" x14ac:dyDescent="0.2">
      <c r="A374" s="838"/>
      <c r="B374" s="971"/>
      <c r="C374" s="940"/>
      <c r="D374" s="967"/>
      <c r="E374" s="940"/>
      <c r="F374" s="940"/>
      <c r="G374" s="828" t="s">
        <v>744</v>
      </c>
      <c r="H374" s="1410">
        <v>0.6</v>
      </c>
      <c r="I374" s="605" t="s">
        <v>600</v>
      </c>
      <c r="J374" s="464"/>
      <c r="K374" s="465"/>
      <c r="L374" s="466">
        <v>0.05</v>
      </c>
      <c r="M374" s="467"/>
      <c r="N374" s="465"/>
      <c r="O374" s="466">
        <v>0.4</v>
      </c>
      <c r="P374" s="467"/>
      <c r="Q374" s="465"/>
      <c r="R374" s="466">
        <v>0.75</v>
      </c>
      <c r="S374" s="467"/>
      <c r="T374" s="465"/>
      <c r="U374" s="468">
        <v>1</v>
      </c>
      <c r="V374" s="219">
        <f>SUM(J374:L374)*H374</f>
        <v>0.03</v>
      </c>
      <c r="W374" s="220">
        <f>SUM(M374:O374)*H374</f>
        <v>0.24</v>
      </c>
      <c r="X374" s="220">
        <f>SUM(P374:R374)*H374</f>
        <v>0.44999999999999996</v>
      </c>
      <c r="Y374" s="220">
        <f>SUM(S374:U374)*H374</f>
        <v>0.6</v>
      </c>
      <c r="Z374" s="221">
        <f t="shared" si="5"/>
        <v>0.6</v>
      </c>
      <c r="AA374" s="936"/>
      <c r="AB374" s="585" t="s">
        <v>558</v>
      </c>
      <c r="AC374" s="861"/>
      <c r="AD374" s="1482"/>
      <c r="AE374" s="1482"/>
    </row>
    <row r="375" spans="1:31" ht="24.95" customHeight="1" thickBot="1" x14ac:dyDescent="0.25">
      <c r="A375" s="838"/>
      <c r="B375" s="971"/>
      <c r="C375" s="940"/>
      <c r="D375" s="967"/>
      <c r="E375" s="940"/>
      <c r="F375" s="940"/>
      <c r="G375" s="938"/>
      <c r="H375" s="1411"/>
      <c r="I375" s="255" t="s">
        <v>601</v>
      </c>
      <c r="J375" s="479"/>
      <c r="K375" s="480"/>
      <c r="L375" s="481">
        <v>0.19</v>
      </c>
      <c r="M375" s="482"/>
      <c r="N375" s="480"/>
      <c r="O375" s="481"/>
      <c r="P375" s="482"/>
      <c r="Q375" s="480"/>
      <c r="R375" s="481"/>
      <c r="S375" s="482"/>
      <c r="T375" s="480"/>
      <c r="U375" s="483"/>
      <c r="V375" s="259">
        <f>SUM(J375:L375)*H374</f>
        <v>0.11399999999999999</v>
      </c>
      <c r="W375" s="260">
        <f>SUM(M375:O375)*H374</f>
        <v>0</v>
      </c>
      <c r="X375" s="260">
        <f>SUM(P375:R375)*H374</f>
        <v>0</v>
      </c>
      <c r="Y375" s="260">
        <f>SUM(S375:U375)*H374</f>
        <v>0</v>
      </c>
      <c r="Z375" s="261">
        <f t="shared" si="5"/>
        <v>0.11399999999999999</v>
      </c>
      <c r="AA375" s="936"/>
      <c r="AB375" s="585" t="s">
        <v>558</v>
      </c>
      <c r="AC375" s="861"/>
      <c r="AD375" s="1482"/>
      <c r="AE375" s="1482"/>
    </row>
    <row r="376" spans="1:31" ht="24.95" customHeight="1" x14ac:dyDescent="0.2">
      <c r="A376" s="838"/>
      <c r="B376" s="971"/>
      <c r="C376" s="940"/>
      <c r="D376" s="967"/>
      <c r="E376" s="940"/>
      <c r="F376" s="940"/>
      <c r="G376" s="947" t="s">
        <v>946</v>
      </c>
      <c r="H376" s="1413">
        <v>0.1</v>
      </c>
      <c r="I376" s="226" t="s">
        <v>600</v>
      </c>
      <c r="J376" s="459"/>
      <c r="K376" s="460"/>
      <c r="L376" s="461">
        <v>1</v>
      </c>
      <c r="M376" s="462"/>
      <c r="N376" s="460"/>
      <c r="O376" s="461">
        <v>1</v>
      </c>
      <c r="P376" s="462"/>
      <c r="Q376" s="460"/>
      <c r="R376" s="461">
        <v>1</v>
      </c>
      <c r="S376" s="462"/>
      <c r="T376" s="460"/>
      <c r="U376" s="463">
        <v>1</v>
      </c>
      <c r="V376" s="216">
        <f>SUM(J376:L376)*H376</f>
        <v>0.1</v>
      </c>
      <c r="W376" s="217">
        <f>SUM(M376:O376)*H376</f>
        <v>0.1</v>
      </c>
      <c r="X376" s="217">
        <f>SUM(P376:R376)*H376</f>
        <v>0.1</v>
      </c>
      <c r="Y376" s="217">
        <f>SUM(S376:U376)*H376</f>
        <v>0.1</v>
      </c>
      <c r="Z376" s="218">
        <f t="shared" si="5"/>
        <v>0.1</v>
      </c>
      <c r="AA376" s="935" t="s">
        <v>48</v>
      </c>
      <c r="AB376" s="585" t="s">
        <v>558</v>
      </c>
      <c r="AC376" s="861"/>
      <c r="AD376" s="1481"/>
      <c r="AE376" s="1481"/>
    </row>
    <row r="377" spans="1:31" ht="24.95" customHeight="1" x14ac:dyDescent="0.2">
      <c r="A377" s="838"/>
      <c r="B377" s="971"/>
      <c r="C377" s="940"/>
      <c r="D377" s="967"/>
      <c r="E377" s="940"/>
      <c r="F377" s="940"/>
      <c r="G377" s="828"/>
      <c r="H377" s="1410"/>
      <c r="I377" s="251" t="s">
        <v>601</v>
      </c>
      <c r="J377" s="474"/>
      <c r="K377" s="475"/>
      <c r="L377" s="476">
        <v>1</v>
      </c>
      <c r="M377" s="477"/>
      <c r="N377" s="475"/>
      <c r="O377" s="476"/>
      <c r="P377" s="477"/>
      <c r="Q377" s="475"/>
      <c r="R377" s="476"/>
      <c r="S377" s="477"/>
      <c r="T377" s="475"/>
      <c r="U377" s="478"/>
      <c r="V377" s="252">
        <f>SUM(J377:L377)*H376</f>
        <v>0.1</v>
      </c>
      <c r="W377" s="253">
        <f>SUM(M377:O377)*H376</f>
        <v>0</v>
      </c>
      <c r="X377" s="253">
        <f>SUM(P377:R377)*H376</f>
        <v>0</v>
      </c>
      <c r="Y377" s="253">
        <f>SUM(S377:U377)*H376</f>
        <v>0</v>
      </c>
      <c r="Z377" s="254">
        <f t="shared" si="5"/>
        <v>0.1</v>
      </c>
      <c r="AA377" s="936"/>
      <c r="AB377" s="585" t="s">
        <v>558</v>
      </c>
      <c r="AC377" s="861"/>
      <c r="AD377" s="1482"/>
      <c r="AE377" s="1482"/>
    </row>
    <row r="378" spans="1:31" ht="24.95" customHeight="1" x14ac:dyDescent="0.2">
      <c r="A378" s="838"/>
      <c r="B378" s="971"/>
      <c r="C378" s="940"/>
      <c r="D378" s="967"/>
      <c r="E378" s="940"/>
      <c r="F378" s="940"/>
      <c r="G378" s="828" t="s">
        <v>749</v>
      </c>
      <c r="H378" s="1410">
        <v>0.3</v>
      </c>
      <c r="I378" s="605" t="s">
        <v>600</v>
      </c>
      <c r="J378" s="464"/>
      <c r="K378" s="465"/>
      <c r="L378" s="466">
        <v>0.5</v>
      </c>
      <c r="M378" s="467"/>
      <c r="N378" s="465"/>
      <c r="O378" s="466">
        <v>1</v>
      </c>
      <c r="P378" s="467"/>
      <c r="Q378" s="465"/>
      <c r="R378" s="466">
        <v>1</v>
      </c>
      <c r="S378" s="467"/>
      <c r="T378" s="465"/>
      <c r="U378" s="468">
        <v>1</v>
      </c>
      <c r="V378" s="219">
        <f>SUM(J378:L378)*H378</f>
        <v>0.15</v>
      </c>
      <c r="W378" s="220">
        <f>SUM(M378:O378)*H378</f>
        <v>0.3</v>
      </c>
      <c r="X378" s="220">
        <f>SUM(P378:R378)*H378</f>
        <v>0.3</v>
      </c>
      <c r="Y378" s="220">
        <f>SUM(S378:U378)*H378</f>
        <v>0.3</v>
      </c>
      <c r="Z378" s="221">
        <f t="shared" si="5"/>
        <v>0.3</v>
      </c>
      <c r="AA378" s="936"/>
      <c r="AB378" s="585" t="s">
        <v>558</v>
      </c>
      <c r="AC378" s="861"/>
      <c r="AD378" s="1482"/>
      <c r="AE378" s="1482"/>
    </row>
    <row r="379" spans="1:31" ht="24.95" customHeight="1" x14ac:dyDescent="0.2">
      <c r="A379" s="838"/>
      <c r="B379" s="971"/>
      <c r="C379" s="940"/>
      <c r="D379" s="967"/>
      <c r="E379" s="940"/>
      <c r="F379" s="940"/>
      <c r="G379" s="828"/>
      <c r="H379" s="1410"/>
      <c r="I379" s="251" t="s">
        <v>601</v>
      </c>
      <c r="J379" s="474"/>
      <c r="K379" s="475"/>
      <c r="L379" s="476">
        <v>0.2</v>
      </c>
      <c r="M379" s="477"/>
      <c r="N379" s="475"/>
      <c r="O379" s="476"/>
      <c r="P379" s="477"/>
      <c r="Q379" s="475"/>
      <c r="R379" s="476"/>
      <c r="S379" s="477"/>
      <c r="T379" s="475"/>
      <c r="U379" s="478"/>
      <c r="V379" s="252">
        <f>SUM(J379:L379)*H378</f>
        <v>0.06</v>
      </c>
      <c r="W379" s="253">
        <f>SUM(M379:O379)*H378</f>
        <v>0</v>
      </c>
      <c r="X379" s="253">
        <f>SUM(P379:R379)*H378</f>
        <v>0</v>
      </c>
      <c r="Y379" s="253">
        <f>SUM(S379:U379)*H378</f>
        <v>0</v>
      </c>
      <c r="Z379" s="254">
        <f t="shared" si="5"/>
        <v>0.06</v>
      </c>
      <c r="AA379" s="936"/>
      <c r="AB379" s="585" t="s">
        <v>558</v>
      </c>
      <c r="AC379" s="861"/>
      <c r="AD379" s="1482"/>
      <c r="AE379" s="1482"/>
    </row>
    <row r="380" spans="1:31" ht="24.95" customHeight="1" x14ac:dyDescent="0.2">
      <c r="A380" s="838"/>
      <c r="B380" s="971"/>
      <c r="C380" s="940"/>
      <c r="D380" s="967"/>
      <c r="E380" s="940"/>
      <c r="F380" s="940"/>
      <c r="G380" s="828" t="s">
        <v>744</v>
      </c>
      <c r="H380" s="1410">
        <v>0.6</v>
      </c>
      <c r="I380" s="605" t="s">
        <v>600</v>
      </c>
      <c r="J380" s="464"/>
      <c r="K380" s="465"/>
      <c r="L380" s="466">
        <v>0.32</v>
      </c>
      <c r="M380" s="467"/>
      <c r="N380" s="465"/>
      <c r="O380" s="466">
        <v>0.4</v>
      </c>
      <c r="P380" s="467"/>
      <c r="Q380" s="465"/>
      <c r="R380" s="466">
        <v>0.75</v>
      </c>
      <c r="S380" s="467"/>
      <c r="T380" s="465"/>
      <c r="U380" s="468">
        <v>1</v>
      </c>
      <c r="V380" s="219">
        <f>SUM(J380:L380)*H380</f>
        <v>0.192</v>
      </c>
      <c r="W380" s="220">
        <f>SUM(M380:O380)*H380</f>
        <v>0.24</v>
      </c>
      <c r="X380" s="220">
        <f>SUM(P380:R380)*H380</f>
        <v>0.44999999999999996</v>
      </c>
      <c r="Y380" s="220">
        <f>SUM(S380:U380)*H380</f>
        <v>0.6</v>
      </c>
      <c r="Z380" s="221">
        <f t="shared" si="5"/>
        <v>0.6</v>
      </c>
      <c r="AA380" s="936"/>
      <c r="AB380" s="585" t="s">
        <v>558</v>
      </c>
      <c r="AC380" s="861"/>
      <c r="AD380" s="1482"/>
      <c r="AE380" s="1482"/>
    </row>
    <row r="381" spans="1:31" ht="24.95" customHeight="1" thickBot="1" x14ac:dyDescent="0.25">
      <c r="A381" s="838"/>
      <c r="B381" s="971"/>
      <c r="C381" s="940"/>
      <c r="D381" s="967"/>
      <c r="E381" s="940"/>
      <c r="F381" s="940"/>
      <c r="G381" s="938"/>
      <c r="H381" s="1411"/>
      <c r="I381" s="255" t="s">
        <v>601</v>
      </c>
      <c r="J381" s="479"/>
      <c r="K381" s="480"/>
      <c r="L381" s="481">
        <v>0.16</v>
      </c>
      <c r="M381" s="482"/>
      <c r="N381" s="480"/>
      <c r="O381" s="481"/>
      <c r="P381" s="482"/>
      <c r="Q381" s="480"/>
      <c r="R381" s="481"/>
      <c r="S381" s="482"/>
      <c r="T381" s="480"/>
      <c r="U381" s="483"/>
      <c r="V381" s="259">
        <f>SUM(J381:L381)*H380</f>
        <v>9.6000000000000002E-2</v>
      </c>
      <c r="W381" s="260">
        <f>SUM(M381:O381)*H380</f>
        <v>0</v>
      </c>
      <c r="X381" s="260">
        <f>SUM(P381:R381)*H380</f>
        <v>0</v>
      </c>
      <c r="Y381" s="260">
        <f>SUM(S381:U381)*H380</f>
        <v>0</v>
      </c>
      <c r="Z381" s="261">
        <f t="shared" si="5"/>
        <v>9.6000000000000002E-2</v>
      </c>
      <c r="AA381" s="936"/>
      <c r="AB381" s="585" t="s">
        <v>558</v>
      </c>
      <c r="AC381" s="861"/>
      <c r="AD381" s="1482"/>
      <c r="AE381" s="1482"/>
    </row>
    <row r="382" spans="1:31" ht="24.95" customHeight="1" x14ac:dyDescent="0.2">
      <c r="A382" s="838"/>
      <c r="B382" s="971"/>
      <c r="C382" s="940"/>
      <c r="D382" s="967"/>
      <c r="E382" s="940"/>
      <c r="F382" s="940"/>
      <c r="G382" s="947" t="s">
        <v>956</v>
      </c>
      <c r="H382" s="1413">
        <v>0.1</v>
      </c>
      <c r="I382" s="226" t="s">
        <v>600</v>
      </c>
      <c r="J382" s="459"/>
      <c r="K382" s="460"/>
      <c r="L382" s="461">
        <v>1</v>
      </c>
      <c r="M382" s="462"/>
      <c r="N382" s="460"/>
      <c r="O382" s="461">
        <v>1</v>
      </c>
      <c r="P382" s="462"/>
      <c r="Q382" s="460"/>
      <c r="R382" s="461">
        <v>1</v>
      </c>
      <c r="S382" s="462"/>
      <c r="T382" s="460"/>
      <c r="U382" s="463">
        <v>1</v>
      </c>
      <c r="V382" s="216">
        <f>SUM(J382:L382)*H382</f>
        <v>0.1</v>
      </c>
      <c r="W382" s="217">
        <f>SUM(M382:O382)*H382</f>
        <v>0.1</v>
      </c>
      <c r="X382" s="217">
        <f>SUM(P382:R382)*H382</f>
        <v>0.1</v>
      </c>
      <c r="Y382" s="217">
        <f>SUM(S382:U382)*H382</f>
        <v>0.1</v>
      </c>
      <c r="Z382" s="218">
        <f t="shared" si="5"/>
        <v>0.1</v>
      </c>
      <c r="AA382" s="935" t="s">
        <v>48</v>
      </c>
      <c r="AB382" s="585" t="s">
        <v>558</v>
      </c>
      <c r="AC382" s="861"/>
      <c r="AD382" s="1481"/>
      <c r="AE382" s="1481"/>
    </row>
    <row r="383" spans="1:31" ht="24.95" customHeight="1" x14ac:dyDescent="0.2">
      <c r="A383" s="838"/>
      <c r="B383" s="971"/>
      <c r="C383" s="940"/>
      <c r="D383" s="967"/>
      <c r="E383" s="940"/>
      <c r="F383" s="940"/>
      <c r="G383" s="828"/>
      <c r="H383" s="1410"/>
      <c r="I383" s="251" t="s">
        <v>601</v>
      </c>
      <c r="J383" s="474"/>
      <c r="K383" s="475"/>
      <c r="L383" s="476">
        <v>1</v>
      </c>
      <c r="M383" s="477"/>
      <c r="N383" s="475"/>
      <c r="O383" s="476"/>
      <c r="P383" s="477"/>
      <c r="Q383" s="475"/>
      <c r="R383" s="476"/>
      <c r="S383" s="477"/>
      <c r="T383" s="475"/>
      <c r="U383" s="478"/>
      <c r="V383" s="252">
        <f>SUM(J383:L383)*H382</f>
        <v>0.1</v>
      </c>
      <c r="W383" s="253">
        <f>SUM(M383:O383)*H382</f>
        <v>0</v>
      </c>
      <c r="X383" s="253">
        <f>SUM(P383:R383)*H382</f>
        <v>0</v>
      </c>
      <c r="Y383" s="253">
        <f>SUM(S383:U383)*H382</f>
        <v>0</v>
      </c>
      <c r="Z383" s="254">
        <f t="shared" si="5"/>
        <v>0.1</v>
      </c>
      <c r="AA383" s="936"/>
      <c r="AB383" s="585" t="s">
        <v>558</v>
      </c>
      <c r="AC383" s="861"/>
      <c r="AD383" s="1482"/>
      <c r="AE383" s="1482"/>
    </row>
    <row r="384" spans="1:31" ht="24.95" customHeight="1" x14ac:dyDescent="0.2">
      <c r="A384" s="838"/>
      <c r="B384" s="971"/>
      <c r="C384" s="940"/>
      <c r="D384" s="967"/>
      <c r="E384" s="940"/>
      <c r="F384" s="940"/>
      <c r="G384" s="828" t="s">
        <v>749</v>
      </c>
      <c r="H384" s="1410">
        <v>0.3</v>
      </c>
      <c r="I384" s="605" t="s">
        <v>600</v>
      </c>
      <c r="J384" s="464"/>
      <c r="K384" s="465"/>
      <c r="L384" s="466">
        <v>0.9</v>
      </c>
      <c r="M384" s="467"/>
      <c r="N384" s="465"/>
      <c r="O384" s="466">
        <v>1</v>
      </c>
      <c r="P384" s="467"/>
      <c r="Q384" s="465"/>
      <c r="R384" s="466">
        <v>1</v>
      </c>
      <c r="S384" s="467"/>
      <c r="T384" s="465"/>
      <c r="U384" s="468">
        <v>1</v>
      </c>
      <c r="V384" s="219">
        <f>SUM(J384:L384)*H384</f>
        <v>0.27</v>
      </c>
      <c r="W384" s="220">
        <f>SUM(M384:O384)*H384</f>
        <v>0.3</v>
      </c>
      <c r="X384" s="220">
        <f>SUM(P384:R384)*H384</f>
        <v>0.3</v>
      </c>
      <c r="Y384" s="220">
        <f>SUM(S384:U384)*H384</f>
        <v>0.3</v>
      </c>
      <c r="Z384" s="221">
        <f t="shared" si="5"/>
        <v>0.3</v>
      </c>
      <c r="AA384" s="936"/>
      <c r="AB384" s="585" t="s">
        <v>558</v>
      </c>
      <c r="AC384" s="861"/>
      <c r="AD384" s="1482"/>
      <c r="AE384" s="1482"/>
    </row>
    <row r="385" spans="1:31" ht="24.95" customHeight="1" x14ac:dyDescent="0.2">
      <c r="A385" s="838"/>
      <c r="B385" s="971"/>
      <c r="C385" s="940"/>
      <c r="D385" s="967"/>
      <c r="E385" s="940"/>
      <c r="F385" s="940"/>
      <c r="G385" s="828"/>
      <c r="H385" s="1410"/>
      <c r="I385" s="251" t="s">
        <v>601</v>
      </c>
      <c r="J385" s="474"/>
      <c r="K385" s="475"/>
      <c r="L385" s="476">
        <v>0.4</v>
      </c>
      <c r="M385" s="477"/>
      <c r="N385" s="475"/>
      <c r="O385" s="476"/>
      <c r="P385" s="477"/>
      <c r="Q385" s="475"/>
      <c r="R385" s="476"/>
      <c r="S385" s="477"/>
      <c r="T385" s="475"/>
      <c r="U385" s="478"/>
      <c r="V385" s="252">
        <f>SUM(J385:L385)*H384</f>
        <v>0.12</v>
      </c>
      <c r="W385" s="253">
        <f>SUM(M385:O385)*H384</f>
        <v>0</v>
      </c>
      <c r="X385" s="253">
        <f>SUM(P385:R385)*H384</f>
        <v>0</v>
      </c>
      <c r="Y385" s="253">
        <f>SUM(S385:U385)*H384</f>
        <v>0</v>
      </c>
      <c r="Z385" s="254">
        <f t="shared" si="5"/>
        <v>0.12</v>
      </c>
      <c r="AA385" s="936"/>
      <c r="AB385" s="585" t="s">
        <v>558</v>
      </c>
      <c r="AC385" s="861"/>
      <c r="AD385" s="1482"/>
      <c r="AE385" s="1482"/>
    </row>
    <row r="386" spans="1:31" ht="24.95" customHeight="1" x14ac:dyDescent="0.2">
      <c r="A386" s="838"/>
      <c r="B386" s="971"/>
      <c r="C386" s="940"/>
      <c r="D386" s="967"/>
      <c r="E386" s="940"/>
      <c r="F386" s="940"/>
      <c r="G386" s="828" t="s">
        <v>744</v>
      </c>
      <c r="H386" s="1410">
        <v>0.6</v>
      </c>
      <c r="I386" s="605" t="s">
        <v>600</v>
      </c>
      <c r="J386" s="464"/>
      <c r="K386" s="465"/>
      <c r="L386" s="466">
        <v>0.05</v>
      </c>
      <c r="M386" s="467"/>
      <c r="N386" s="465"/>
      <c r="O386" s="466">
        <v>0.25</v>
      </c>
      <c r="P386" s="467"/>
      <c r="Q386" s="465"/>
      <c r="R386" s="466">
        <v>0.75</v>
      </c>
      <c r="S386" s="467"/>
      <c r="T386" s="465"/>
      <c r="U386" s="468">
        <v>1</v>
      </c>
      <c r="V386" s="219">
        <f>SUM(J386:L386)*H386</f>
        <v>0.03</v>
      </c>
      <c r="W386" s="220">
        <f>SUM(M386:O386)*H386</f>
        <v>0.15</v>
      </c>
      <c r="X386" s="220">
        <f>SUM(P386:R386)*H386</f>
        <v>0.44999999999999996</v>
      </c>
      <c r="Y386" s="220">
        <f>SUM(S386:U386)*H386</f>
        <v>0.6</v>
      </c>
      <c r="Z386" s="221">
        <f t="shared" si="5"/>
        <v>0.6</v>
      </c>
      <c r="AA386" s="936"/>
      <c r="AB386" s="585" t="s">
        <v>558</v>
      </c>
      <c r="AC386" s="861"/>
      <c r="AD386" s="1482"/>
      <c r="AE386" s="1482"/>
    </row>
    <row r="387" spans="1:31" ht="24.95" customHeight="1" thickBot="1" x14ac:dyDescent="0.25">
      <c r="A387" s="838"/>
      <c r="B387" s="971"/>
      <c r="C387" s="940"/>
      <c r="D387" s="967"/>
      <c r="E387" s="940"/>
      <c r="F387" s="940"/>
      <c r="G387" s="938"/>
      <c r="H387" s="1411"/>
      <c r="I387" s="255" t="s">
        <v>601</v>
      </c>
      <c r="J387" s="479"/>
      <c r="K387" s="480"/>
      <c r="L387" s="481">
        <v>2.0000000000000001E-4</v>
      </c>
      <c r="M387" s="482"/>
      <c r="N387" s="480"/>
      <c r="O387" s="481"/>
      <c r="P387" s="482"/>
      <c r="Q387" s="480"/>
      <c r="R387" s="481"/>
      <c r="S387" s="482"/>
      <c r="T387" s="480"/>
      <c r="U387" s="483"/>
      <c r="V387" s="259">
        <f>SUM(J387:L387)*H386</f>
        <v>1.2E-4</v>
      </c>
      <c r="W387" s="260">
        <f>SUM(M387:O387)*H386</f>
        <v>0</v>
      </c>
      <c r="X387" s="260">
        <f>SUM(P387:R387)*H386</f>
        <v>0</v>
      </c>
      <c r="Y387" s="260">
        <f>SUM(S387:U387)*H386</f>
        <v>0</v>
      </c>
      <c r="Z387" s="261">
        <f t="shared" si="5"/>
        <v>1.2E-4</v>
      </c>
      <c r="AA387" s="936"/>
      <c r="AB387" s="585" t="s">
        <v>558</v>
      </c>
      <c r="AC387" s="861"/>
      <c r="AD387" s="1482"/>
      <c r="AE387" s="1482"/>
    </row>
    <row r="388" spans="1:31" ht="24.95" customHeight="1" x14ac:dyDescent="0.2">
      <c r="A388" s="838"/>
      <c r="B388" s="971"/>
      <c r="C388" s="940"/>
      <c r="D388" s="967"/>
      <c r="E388" s="940"/>
      <c r="F388" s="940"/>
      <c r="G388" s="947" t="s">
        <v>957</v>
      </c>
      <c r="H388" s="1413">
        <v>0.1</v>
      </c>
      <c r="I388" s="226" t="s">
        <v>600</v>
      </c>
      <c r="J388" s="459"/>
      <c r="K388" s="460"/>
      <c r="L388" s="461">
        <v>1</v>
      </c>
      <c r="M388" s="462"/>
      <c r="N388" s="460"/>
      <c r="O388" s="461">
        <v>1</v>
      </c>
      <c r="P388" s="462"/>
      <c r="Q388" s="460"/>
      <c r="R388" s="461">
        <v>1</v>
      </c>
      <c r="S388" s="462"/>
      <c r="T388" s="460"/>
      <c r="U388" s="463">
        <v>1</v>
      </c>
      <c r="V388" s="216">
        <f>SUM(J388:L388)*H388</f>
        <v>0.1</v>
      </c>
      <c r="W388" s="217">
        <f>SUM(M388:O388)*H388</f>
        <v>0.1</v>
      </c>
      <c r="X388" s="217">
        <f>SUM(P388:R388)*H388</f>
        <v>0.1</v>
      </c>
      <c r="Y388" s="217">
        <f>SUM(S388:U388)*H388</f>
        <v>0.1</v>
      </c>
      <c r="Z388" s="218">
        <f t="shared" si="5"/>
        <v>0.1</v>
      </c>
      <c r="AA388" s="935" t="s">
        <v>48</v>
      </c>
      <c r="AB388" s="585" t="s">
        <v>558</v>
      </c>
      <c r="AC388" s="861"/>
      <c r="AD388" s="1481"/>
      <c r="AE388" s="1481"/>
    </row>
    <row r="389" spans="1:31" ht="24.95" customHeight="1" x14ac:dyDescent="0.2">
      <c r="A389" s="838"/>
      <c r="B389" s="971"/>
      <c r="C389" s="940"/>
      <c r="D389" s="967"/>
      <c r="E389" s="940"/>
      <c r="F389" s="940"/>
      <c r="G389" s="828"/>
      <c r="H389" s="1410"/>
      <c r="I389" s="251" t="s">
        <v>601</v>
      </c>
      <c r="J389" s="474"/>
      <c r="K389" s="475"/>
      <c r="L389" s="476">
        <v>1</v>
      </c>
      <c r="M389" s="477"/>
      <c r="N389" s="475"/>
      <c r="O389" s="476"/>
      <c r="P389" s="477"/>
      <c r="Q389" s="475"/>
      <c r="R389" s="476"/>
      <c r="S389" s="477"/>
      <c r="T389" s="475"/>
      <c r="U389" s="478"/>
      <c r="V389" s="252">
        <f>SUM(J389:L389)*H388</f>
        <v>0.1</v>
      </c>
      <c r="W389" s="253">
        <f>SUM(M389:O389)*H388</f>
        <v>0</v>
      </c>
      <c r="X389" s="253">
        <f>SUM(P389:R389)*H388</f>
        <v>0</v>
      </c>
      <c r="Y389" s="253">
        <f>SUM(S389:U389)*H388</f>
        <v>0</v>
      </c>
      <c r="Z389" s="254">
        <f t="shared" ref="Z389:Z452" si="6">MAX(V389:Y389)</f>
        <v>0.1</v>
      </c>
      <c r="AA389" s="936"/>
      <c r="AB389" s="585" t="s">
        <v>558</v>
      </c>
      <c r="AC389" s="861"/>
      <c r="AD389" s="1482"/>
      <c r="AE389" s="1482"/>
    </row>
    <row r="390" spans="1:31" ht="24.95" customHeight="1" x14ac:dyDescent="0.2">
      <c r="A390" s="838"/>
      <c r="B390" s="971"/>
      <c r="C390" s="940"/>
      <c r="D390" s="967"/>
      <c r="E390" s="940"/>
      <c r="F390" s="940"/>
      <c r="G390" s="828" t="s">
        <v>749</v>
      </c>
      <c r="H390" s="1410">
        <v>0.3</v>
      </c>
      <c r="I390" s="605" t="s">
        <v>600</v>
      </c>
      <c r="J390" s="464"/>
      <c r="K390" s="465"/>
      <c r="L390" s="466">
        <v>0.9</v>
      </c>
      <c r="M390" s="467"/>
      <c r="N390" s="465"/>
      <c r="O390" s="466">
        <v>1</v>
      </c>
      <c r="P390" s="467"/>
      <c r="Q390" s="465"/>
      <c r="R390" s="466">
        <v>1</v>
      </c>
      <c r="S390" s="467"/>
      <c r="T390" s="465"/>
      <c r="U390" s="468">
        <v>1</v>
      </c>
      <c r="V390" s="219">
        <f>SUM(J390:L390)*H390</f>
        <v>0.27</v>
      </c>
      <c r="W390" s="220">
        <f>SUM(M390:O390)*H390</f>
        <v>0.3</v>
      </c>
      <c r="X390" s="220">
        <f>SUM(P390:R390)*H390</f>
        <v>0.3</v>
      </c>
      <c r="Y390" s="220">
        <f>SUM(S390:U390)*H390</f>
        <v>0.3</v>
      </c>
      <c r="Z390" s="221">
        <f t="shared" si="6"/>
        <v>0.3</v>
      </c>
      <c r="AA390" s="936"/>
      <c r="AB390" s="585" t="s">
        <v>558</v>
      </c>
      <c r="AC390" s="861"/>
      <c r="AD390" s="1482"/>
      <c r="AE390" s="1482"/>
    </row>
    <row r="391" spans="1:31" ht="24.95" customHeight="1" x14ac:dyDescent="0.2">
      <c r="A391" s="838"/>
      <c r="B391" s="971"/>
      <c r="C391" s="940"/>
      <c r="D391" s="967"/>
      <c r="E391" s="940"/>
      <c r="F391" s="940"/>
      <c r="G391" s="828"/>
      <c r="H391" s="1410"/>
      <c r="I391" s="251" t="s">
        <v>601</v>
      </c>
      <c r="J391" s="474"/>
      <c r="K391" s="475"/>
      <c r="L391" s="476">
        <v>0.4</v>
      </c>
      <c r="M391" s="477"/>
      <c r="N391" s="475"/>
      <c r="O391" s="476"/>
      <c r="P391" s="477"/>
      <c r="Q391" s="475"/>
      <c r="R391" s="476"/>
      <c r="S391" s="477"/>
      <c r="T391" s="475"/>
      <c r="U391" s="478"/>
      <c r="V391" s="252">
        <f>SUM(J391:L391)*H390</f>
        <v>0.12</v>
      </c>
      <c r="W391" s="253">
        <f>SUM(M391:O391)*H390</f>
        <v>0</v>
      </c>
      <c r="X391" s="253">
        <f>SUM(P391:R391)*H390</f>
        <v>0</v>
      </c>
      <c r="Y391" s="253">
        <f>SUM(S391:U391)*H390</f>
        <v>0</v>
      </c>
      <c r="Z391" s="254">
        <f t="shared" si="6"/>
        <v>0.12</v>
      </c>
      <c r="AA391" s="936"/>
      <c r="AB391" s="585" t="s">
        <v>558</v>
      </c>
      <c r="AC391" s="861"/>
      <c r="AD391" s="1482"/>
      <c r="AE391" s="1482"/>
    </row>
    <row r="392" spans="1:31" ht="24.95" customHeight="1" x14ac:dyDescent="0.2">
      <c r="A392" s="838"/>
      <c r="B392" s="971"/>
      <c r="C392" s="940"/>
      <c r="D392" s="967"/>
      <c r="E392" s="940"/>
      <c r="F392" s="940"/>
      <c r="G392" s="828" t="s">
        <v>744</v>
      </c>
      <c r="H392" s="1410">
        <v>0.6</v>
      </c>
      <c r="I392" s="605" t="s">
        <v>600</v>
      </c>
      <c r="J392" s="464"/>
      <c r="K392" s="465"/>
      <c r="L392" s="466">
        <v>0.05</v>
      </c>
      <c r="M392" s="467"/>
      <c r="N392" s="465"/>
      <c r="O392" s="466">
        <v>0.4</v>
      </c>
      <c r="P392" s="467"/>
      <c r="Q392" s="465"/>
      <c r="R392" s="466">
        <v>0.75</v>
      </c>
      <c r="S392" s="467"/>
      <c r="T392" s="465"/>
      <c r="U392" s="468">
        <v>1</v>
      </c>
      <c r="V392" s="219">
        <f>SUM(J392:L392)*H392</f>
        <v>0.03</v>
      </c>
      <c r="W392" s="220">
        <f>SUM(M392:O392)*H392</f>
        <v>0.24</v>
      </c>
      <c r="X392" s="220">
        <f>SUM(P392:R392)*H392</f>
        <v>0.44999999999999996</v>
      </c>
      <c r="Y392" s="220">
        <f>SUM(S392:U392)*H392</f>
        <v>0.6</v>
      </c>
      <c r="Z392" s="221">
        <f t="shared" si="6"/>
        <v>0.6</v>
      </c>
      <c r="AA392" s="936"/>
      <c r="AB392" s="585" t="s">
        <v>558</v>
      </c>
      <c r="AC392" s="861"/>
      <c r="AD392" s="1482"/>
      <c r="AE392" s="1482"/>
    </row>
    <row r="393" spans="1:31" ht="24.95" customHeight="1" thickBot="1" x14ac:dyDescent="0.25">
      <c r="A393" s="838"/>
      <c r="B393" s="971"/>
      <c r="C393" s="940"/>
      <c r="D393" s="967"/>
      <c r="E393" s="940"/>
      <c r="F393" s="940"/>
      <c r="G393" s="938"/>
      <c r="H393" s="1411"/>
      <c r="I393" s="255" t="s">
        <v>601</v>
      </c>
      <c r="J393" s="479"/>
      <c r="K393" s="480"/>
      <c r="L393" s="481">
        <v>0.19</v>
      </c>
      <c r="M393" s="482"/>
      <c r="N393" s="480"/>
      <c r="O393" s="481"/>
      <c r="P393" s="482"/>
      <c r="Q393" s="480"/>
      <c r="R393" s="481"/>
      <c r="S393" s="482"/>
      <c r="T393" s="480"/>
      <c r="U393" s="483"/>
      <c r="V393" s="259">
        <f>SUM(J393:L393)*H392</f>
        <v>0.11399999999999999</v>
      </c>
      <c r="W393" s="260">
        <f>SUM(M393:O393)*H392</f>
        <v>0</v>
      </c>
      <c r="X393" s="260">
        <f>SUM(P393:R393)*H392</f>
        <v>0</v>
      </c>
      <c r="Y393" s="260">
        <f>SUM(S393:U393)*H392</f>
        <v>0</v>
      </c>
      <c r="Z393" s="261">
        <f t="shared" si="6"/>
        <v>0.11399999999999999</v>
      </c>
      <c r="AA393" s="936"/>
      <c r="AB393" s="585" t="s">
        <v>558</v>
      </c>
      <c r="AC393" s="861"/>
      <c r="AD393" s="1482"/>
      <c r="AE393" s="1482"/>
    </row>
    <row r="394" spans="1:31" ht="24.95" customHeight="1" x14ac:dyDescent="0.2">
      <c r="A394" s="838"/>
      <c r="B394" s="971"/>
      <c r="C394" s="946" t="s">
        <v>452</v>
      </c>
      <c r="D394" s="946" t="s">
        <v>402</v>
      </c>
      <c r="E394" s="946" t="s">
        <v>258</v>
      </c>
      <c r="F394" s="946" t="s">
        <v>403</v>
      </c>
      <c r="G394" s="947" t="s">
        <v>742</v>
      </c>
      <c r="H394" s="1413">
        <v>0.05</v>
      </c>
      <c r="I394" s="226" t="s">
        <v>600</v>
      </c>
      <c r="J394" s="459"/>
      <c r="K394" s="460"/>
      <c r="L394" s="461">
        <v>0.6</v>
      </c>
      <c r="M394" s="462"/>
      <c r="N394" s="460"/>
      <c r="O394" s="461">
        <v>0.6</v>
      </c>
      <c r="P394" s="462"/>
      <c r="Q394" s="460"/>
      <c r="R394" s="461">
        <v>0.8</v>
      </c>
      <c r="S394" s="462"/>
      <c r="T394" s="460"/>
      <c r="U394" s="463">
        <v>1</v>
      </c>
      <c r="V394" s="216">
        <f>SUM(J394:L394)*H394</f>
        <v>0.03</v>
      </c>
      <c r="W394" s="217">
        <f>SUM(M394:O394)*H394</f>
        <v>0.03</v>
      </c>
      <c r="X394" s="217">
        <f>SUM(P394:R394)*H394</f>
        <v>4.0000000000000008E-2</v>
      </c>
      <c r="Y394" s="217">
        <f>SUM(S394:U394)*H394</f>
        <v>0.05</v>
      </c>
      <c r="Z394" s="218">
        <f t="shared" si="6"/>
        <v>0.05</v>
      </c>
      <c r="AA394" s="935" t="s">
        <v>453</v>
      </c>
      <c r="AB394" s="584" t="s">
        <v>559</v>
      </c>
      <c r="AC394" s="897">
        <v>51</v>
      </c>
      <c r="AD394" s="1481"/>
      <c r="AE394" s="1481"/>
    </row>
    <row r="395" spans="1:31" ht="24.95" customHeight="1" x14ac:dyDescent="0.2">
      <c r="A395" s="838"/>
      <c r="B395" s="971"/>
      <c r="C395" s="940"/>
      <c r="D395" s="940"/>
      <c r="E395" s="940"/>
      <c r="F395" s="940"/>
      <c r="G395" s="828"/>
      <c r="H395" s="1410"/>
      <c r="I395" s="251" t="s">
        <v>601</v>
      </c>
      <c r="J395" s="474"/>
      <c r="K395" s="475"/>
      <c r="L395" s="476">
        <v>0.6</v>
      </c>
      <c r="M395" s="477"/>
      <c r="N395" s="475"/>
      <c r="O395" s="476"/>
      <c r="P395" s="477"/>
      <c r="Q395" s="475"/>
      <c r="R395" s="476"/>
      <c r="S395" s="477"/>
      <c r="T395" s="475"/>
      <c r="U395" s="478"/>
      <c r="V395" s="252">
        <f>SUM(J395:L395)*H394</f>
        <v>0.03</v>
      </c>
      <c r="W395" s="253">
        <f>SUM(M395:O395)*H394</f>
        <v>0</v>
      </c>
      <c r="X395" s="253">
        <f>SUM(P395:R395)*H394</f>
        <v>0</v>
      </c>
      <c r="Y395" s="253">
        <f>SUM(S395:U395)*H394</f>
        <v>0</v>
      </c>
      <c r="Z395" s="254">
        <f t="shared" si="6"/>
        <v>0.03</v>
      </c>
      <c r="AA395" s="936"/>
      <c r="AB395" s="585" t="s">
        <v>559</v>
      </c>
      <c r="AC395" s="898"/>
      <c r="AD395" s="1482"/>
      <c r="AE395" s="1482"/>
    </row>
    <row r="396" spans="1:31" ht="24.95" customHeight="1" x14ac:dyDescent="0.2">
      <c r="A396" s="838"/>
      <c r="B396" s="971"/>
      <c r="C396" s="940"/>
      <c r="D396" s="940"/>
      <c r="E396" s="940"/>
      <c r="F396" s="940"/>
      <c r="G396" s="828" t="s">
        <v>749</v>
      </c>
      <c r="H396" s="1410">
        <v>0.15</v>
      </c>
      <c r="I396" s="605" t="s">
        <v>600</v>
      </c>
      <c r="J396" s="464"/>
      <c r="K396" s="465"/>
      <c r="L396" s="466">
        <v>1</v>
      </c>
      <c r="M396" s="467"/>
      <c r="N396" s="465"/>
      <c r="O396" s="466">
        <v>1</v>
      </c>
      <c r="P396" s="467"/>
      <c r="Q396" s="465"/>
      <c r="R396" s="466">
        <v>1</v>
      </c>
      <c r="S396" s="467"/>
      <c r="T396" s="465"/>
      <c r="U396" s="468">
        <v>1</v>
      </c>
      <c r="V396" s="219">
        <f>SUM(J396:L396)*H396</f>
        <v>0.15</v>
      </c>
      <c r="W396" s="220">
        <f>SUM(M396:O396)*H396</f>
        <v>0.15</v>
      </c>
      <c r="X396" s="220">
        <f>SUM(P396:R396)*H396</f>
        <v>0.15</v>
      </c>
      <c r="Y396" s="220">
        <f>SUM(S396:U396)*H396</f>
        <v>0.15</v>
      </c>
      <c r="Z396" s="221">
        <f t="shared" si="6"/>
        <v>0.15</v>
      </c>
      <c r="AA396" s="936"/>
      <c r="AB396" s="585" t="s">
        <v>559</v>
      </c>
      <c r="AC396" s="898"/>
      <c r="AD396" s="1482"/>
      <c r="AE396" s="1482"/>
    </row>
    <row r="397" spans="1:31" ht="24.95" customHeight="1" x14ac:dyDescent="0.2">
      <c r="A397" s="838"/>
      <c r="B397" s="971"/>
      <c r="C397" s="940"/>
      <c r="D397" s="940"/>
      <c r="E397" s="940"/>
      <c r="F397" s="940"/>
      <c r="G397" s="828"/>
      <c r="H397" s="1410"/>
      <c r="I397" s="251" t="s">
        <v>601</v>
      </c>
      <c r="J397" s="474"/>
      <c r="K397" s="475"/>
      <c r="L397" s="476">
        <v>1</v>
      </c>
      <c r="M397" s="477"/>
      <c r="N397" s="475"/>
      <c r="O397" s="476"/>
      <c r="P397" s="477"/>
      <c r="Q397" s="475"/>
      <c r="R397" s="476"/>
      <c r="S397" s="477"/>
      <c r="T397" s="475"/>
      <c r="U397" s="478"/>
      <c r="V397" s="252">
        <f>SUM(J397:L397)*H396</f>
        <v>0.15</v>
      </c>
      <c r="W397" s="253">
        <f>SUM(M397:O397)*H396</f>
        <v>0</v>
      </c>
      <c r="X397" s="253">
        <f>SUM(P397:R397)*H396</f>
        <v>0</v>
      </c>
      <c r="Y397" s="253">
        <f>SUM(S397:U397)*H396</f>
        <v>0</v>
      </c>
      <c r="Z397" s="254">
        <f t="shared" si="6"/>
        <v>0.15</v>
      </c>
      <c r="AA397" s="936"/>
      <c r="AB397" s="585" t="s">
        <v>559</v>
      </c>
      <c r="AC397" s="898"/>
      <c r="AD397" s="1482"/>
      <c r="AE397" s="1482"/>
    </row>
    <row r="398" spans="1:31" ht="24.95" customHeight="1" x14ac:dyDescent="0.2">
      <c r="A398" s="838"/>
      <c r="B398" s="971"/>
      <c r="C398" s="940"/>
      <c r="D398" s="940"/>
      <c r="E398" s="940"/>
      <c r="F398" s="940"/>
      <c r="G398" s="828" t="s">
        <v>744</v>
      </c>
      <c r="H398" s="1410">
        <v>0.8</v>
      </c>
      <c r="I398" s="605" t="s">
        <v>600</v>
      </c>
      <c r="J398" s="464"/>
      <c r="K398" s="465"/>
      <c r="L398" s="466"/>
      <c r="M398" s="467"/>
      <c r="N398" s="465"/>
      <c r="O398" s="466"/>
      <c r="P398" s="467"/>
      <c r="Q398" s="465"/>
      <c r="R398" s="466">
        <v>0.2</v>
      </c>
      <c r="S398" s="467"/>
      <c r="T398" s="465"/>
      <c r="U398" s="468">
        <v>1</v>
      </c>
      <c r="V398" s="219">
        <f>SUM(J398:L398)*H398</f>
        <v>0</v>
      </c>
      <c r="W398" s="220">
        <f>SUM(M398:O398)*H398</f>
        <v>0</v>
      </c>
      <c r="X398" s="220">
        <f>SUM(P398:R398)*H398</f>
        <v>0.16000000000000003</v>
      </c>
      <c r="Y398" s="220">
        <f>SUM(S398:U398)*H398</f>
        <v>0.8</v>
      </c>
      <c r="Z398" s="221">
        <f t="shared" si="6"/>
        <v>0.8</v>
      </c>
      <c r="AA398" s="936"/>
      <c r="AB398" s="585" t="s">
        <v>559</v>
      </c>
      <c r="AC398" s="898"/>
      <c r="AD398" s="1482"/>
      <c r="AE398" s="1482"/>
    </row>
    <row r="399" spans="1:31" ht="24.95" customHeight="1" thickBot="1" x14ac:dyDescent="0.25">
      <c r="A399" s="838"/>
      <c r="B399" s="971"/>
      <c r="C399" s="940"/>
      <c r="D399" s="940"/>
      <c r="E399" s="940"/>
      <c r="F399" s="940"/>
      <c r="G399" s="938"/>
      <c r="H399" s="1411"/>
      <c r="I399" s="255" t="s">
        <v>601</v>
      </c>
      <c r="J399" s="479"/>
      <c r="K399" s="480"/>
      <c r="L399" s="481"/>
      <c r="M399" s="482"/>
      <c r="N399" s="480"/>
      <c r="O399" s="481"/>
      <c r="P399" s="482"/>
      <c r="Q399" s="480"/>
      <c r="R399" s="481"/>
      <c r="S399" s="482"/>
      <c r="T399" s="480"/>
      <c r="U399" s="483"/>
      <c r="V399" s="259">
        <f>SUM(J399:L399)*H398</f>
        <v>0</v>
      </c>
      <c r="W399" s="260">
        <f>SUM(M399:O399)*H398</f>
        <v>0</v>
      </c>
      <c r="X399" s="260">
        <f>SUM(P399:R399)*H398</f>
        <v>0</v>
      </c>
      <c r="Y399" s="260">
        <f>SUM(S399:U399)*H398</f>
        <v>0</v>
      </c>
      <c r="Z399" s="261">
        <f t="shared" si="6"/>
        <v>0</v>
      </c>
      <c r="AA399" s="936"/>
      <c r="AB399" s="585" t="s">
        <v>559</v>
      </c>
      <c r="AC399" s="898"/>
      <c r="AD399" s="1482"/>
      <c r="AE399" s="1482"/>
    </row>
    <row r="400" spans="1:31" ht="24.95" customHeight="1" x14ac:dyDescent="0.2">
      <c r="A400" s="838"/>
      <c r="B400" s="971"/>
      <c r="C400" s="946" t="s">
        <v>25</v>
      </c>
      <c r="D400" s="946" t="s">
        <v>169</v>
      </c>
      <c r="E400" s="946" t="s">
        <v>170</v>
      </c>
      <c r="F400" s="946" t="s">
        <v>141</v>
      </c>
      <c r="G400" s="947" t="s">
        <v>753</v>
      </c>
      <c r="H400" s="1413">
        <v>0.2</v>
      </c>
      <c r="I400" s="226" t="s">
        <v>600</v>
      </c>
      <c r="J400" s="459"/>
      <c r="K400" s="460"/>
      <c r="L400" s="461">
        <v>0.05</v>
      </c>
      <c r="M400" s="462"/>
      <c r="N400" s="460"/>
      <c r="O400" s="461">
        <v>0.15</v>
      </c>
      <c r="P400" s="462"/>
      <c r="Q400" s="460"/>
      <c r="R400" s="461">
        <v>0.3</v>
      </c>
      <c r="S400" s="462"/>
      <c r="T400" s="460"/>
      <c r="U400" s="463">
        <v>1</v>
      </c>
      <c r="V400" s="216">
        <f>SUM(J400:L400)*H400</f>
        <v>1.0000000000000002E-2</v>
      </c>
      <c r="W400" s="217">
        <f>SUM(M400:O400)*H400</f>
        <v>0.03</v>
      </c>
      <c r="X400" s="217">
        <f>SUM(P400:R400)*H400</f>
        <v>0.06</v>
      </c>
      <c r="Y400" s="217">
        <f>SUM(S400:U400)*H400</f>
        <v>0.2</v>
      </c>
      <c r="Z400" s="218">
        <f t="shared" si="6"/>
        <v>0.2</v>
      </c>
      <c r="AA400" s="935" t="s">
        <v>171</v>
      </c>
      <c r="AB400" s="584" t="s">
        <v>561</v>
      </c>
      <c r="AC400" s="897">
        <v>52</v>
      </c>
      <c r="AD400" s="1481"/>
      <c r="AE400" s="1481"/>
    </row>
    <row r="401" spans="1:31" ht="24.95" customHeight="1" x14ac:dyDescent="0.2">
      <c r="A401" s="838"/>
      <c r="B401" s="971"/>
      <c r="C401" s="940"/>
      <c r="D401" s="940"/>
      <c r="E401" s="940"/>
      <c r="F401" s="940"/>
      <c r="G401" s="828"/>
      <c r="H401" s="1410"/>
      <c r="I401" s="251" t="s">
        <v>601</v>
      </c>
      <c r="J401" s="474"/>
      <c r="K401" s="475"/>
      <c r="L401" s="476">
        <v>0.05</v>
      </c>
      <c r="M401" s="477"/>
      <c r="N401" s="475"/>
      <c r="O401" s="476"/>
      <c r="P401" s="477"/>
      <c r="Q401" s="475"/>
      <c r="R401" s="476"/>
      <c r="S401" s="477"/>
      <c r="T401" s="475"/>
      <c r="U401" s="478"/>
      <c r="V401" s="252">
        <f>SUM(J401:L401)*H400</f>
        <v>1.0000000000000002E-2</v>
      </c>
      <c r="W401" s="253">
        <f>SUM(M401:O401)*H400</f>
        <v>0</v>
      </c>
      <c r="X401" s="253">
        <f>SUM(P401:R401)*H400</f>
        <v>0</v>
      </c>
      <c r="Y401" s="253">
        <f>SUM(S401:U401)*H400</f>
        <v>0</v>
      </c>
      <c r="Z401" s="254">
        <f t="shared" si="6"/>
        <v>1.0000000000000002E-2</v>
      </c>
      <c r="AA401" s="936"/>
      <c r="AB401" s="585" t="s">
        <v>561</v>
      </c>
      <c r="AC401" s="898"/>
      <c r="AD401" s="1482"/>
      <c r="AE401" s="1482"/>
    </row>
    <row r="402" spans="1:31" ht="24.95" customHeight="1" x14ac:dyDescent="0.2">
      <c r="A402" s="838"/>
      <c r="B402" s="971"/>
      <c r="C402" s="940"/>
      <c r="D402" s="940"/>
      <c r="E402" s="940"/>
      <c r="F402" s="940"/>
      <c r="G402" s="828" t="s">
        <v>754</v>
      </c>
      <c r="H402" s="1410">
        <v>0.3</v>
      </c>
      <c r="I402" s="605" t="s">
        <v>600</v>
      </c>
      <c r="J402" s="464"/>
      <c r="K402" s="465"/>
      <c r="L402" s="466">
        <v>0.05</v>
      </c>
      <c r="M402" s="467"/>
      <c r="N402" s="465"/>
      <c r="O402" s="466">
        <v>0.15</v>
      </c>
      <c r="P402" s="467"/>
      <c r="Q402" s="465"/>
      <c r="R402" s="466">
        <v>0.3</v>
      </c>
      <c r="S402" s="467"/>
      <c r="T402" s="465"/>
      <c r="U402" s="468">
        <v>1</v>
      </c>
      <c r="V402" s="219">
        <f>SUM(J402:L402)*H402</f>
        <v>1.4999999999999999E-2</v>
      </c>
      <c r="W402" s="220">
        <f>SUM(M402:O402)*H402</f>
        <v>4.4999999999999998E-2</v>
      </c>
      <c r="X402" s="220">
        <f>SUM(P402:R402)*H402</f>
        <v>0.09</v>
      </c>
      <c r="Y402" s="220">
        <f>SUM(S402:U402)*H402</f>
        <v>0.3</v>
      </c>
      <c r="Z402" s="221">
        <f t="shared" si="6"/>
        <v>0.3</v>
      </c>
      <c r="AA402" s="936"/>
      <c r="AB402" s="585" t="s">
        <v>561</v>
      </c>
      <c r="AC402" s="898"/>
      <c r="AD402" s="1482"/>
      <c r="AE402" s="1482"/>
    </row>
    <row r="403" spans="1:31" ht="24.95" customHeight="1" x14ac:dyDescent="0.2">
      <c r="A403" s="838"/>
      <c r="B403" s="971"/>
      <c r="C403" s="940"/>
      <c r="D403" s="940"/>
      <c r="E403" s="940"/>
      <c r="F403" s="940"/>
      <c r="G403" s="828"/>
      <c r="H403" s="1410"/>
      <c r="I403" s="251" t="s">
        <v>601</v>
      </c>
      <c r="J403" s="474"/>
      <c r="K403" s="475"/>
      <c r="L403" s="476">
        <v>0.05</v>
      </c>
      <c r="M403" s="477"/>
      <c r="N403" s="475"/>
      <c r="O403" s="476"/>
      <c r="P403" s="477"/>
      <c r="Q403" s="475"/>
      <c r="R403" s="476"/>
      <c r="S403" s="477"/>
      <c r="T403" s="475"/>
      <c r="U403" s="478"/>
      <c r="V403" s="252">
        <f>SUM(J403:L403)*H402</f>
        <v>1.4999999999999999E-2</v>
      </c>
      <c r="W403" s="253">
        <f>SUM(M403:O403)*H402</f>
        <v>0</v>
      </c>
      <c r="X403" s="253">
        <f>SUM(P403:R403)*H402</f>
        <v>0</v>
      </c>
      <c r="Y403" s="253">
        <f>SUM(S403:U403)*H402</f>
        <v>0</v>
      </c>
      <c r="Z403" s="254">
        <f t="shared" si="6"/>
        <v>1.4999999999999999E-2</v>
      </c>
      <c r="AA403" s="936"/>
      <c r="AB403" s="585" t="s">
        <v>561</v>
      </c>
      <c r="AC403" s="898"/>
      <c r="AD403" s="1482"/>
      <c r="AE403" s="1482"/>
    </row>
    <row r="404" spans="1:31" ht="24.95" customHeight="1" x14ac:dyDescent="0.2">
      <c r="A404" s="838"/>
      <c r="B404" s="971"/>
      <c r="C404" s="940"/>
      <c r="D404" s="940"/>
      <c r="E404" s="940"/>
      <c r="F404" s="940"/>
      <c r="G404" s="828" t="s">
        <v>755</v>
      </c>
      <c r="H404" s="1410">
        <v>0.5</v>
      </c>
      <c r="I404" s="605" t="s">
        <v>600</v>
      </c>
      <c r="J404" s="464"/>
      <c r="K404" s="465"/>
      <c r="L404" s="466"/>
      <c r="M404" s="467"/>
      <c r="N404" s="465"/>
      <c r="O404" s="466">
        <v>0.1</v>
      </c>
      <c r="P404" s="467"/>
      <c r="Q404" s="465"/>
      <c r="R404" s="466">
        <v>0.3</v>
      </c>
      <c r="S404" s="467"/>
      <c r="T404" s="465"/>
      <c r="U404" s="468">
        <v>1</v>
      </c>
      <c r="V404" s="219">
        <f>SUM(J404:L404)*H404</f>
        <v>0</v>
      </c>
      <c r="W404" s="220">
        <f>SUM(M404:O404)*H404</f>
        <v>0.05</v>
      </c>
      <c r="X404" s="220">
        <f>SUM(P404:R404)*H404</f>
        <v>0.15</v>
      </c>
      <c r="Y404" s="220">
        <f>SUM(S404:U404)*H404</f>
        <v>0.5</v>
      </c>
      <c r="Z404" s="221">
        <f t="shared" si="6"/>
        <v>0.5</v>
      </c>
      <c r="AA404" s="936"/>
      <c r="AB404" s="585" t="s">
        <v>561</v>
      </c>
      <c r="AC404" s="898"/>
      <c r="AD404" s="1482"/>
      <c r="AE404" s="1482"/>
    </row>
    <row r="405" spans="1:31" ht="24.95" customHeight="1" thickBot="1" x14ac:dyDescent="0.25">
      <c r="A405" s="838"/>
      <c r="B405" s="971"/>
      <c r="C405" s="940"/>
      <c r="D405" s="940"/>
      <c r="E405" s="940"/>
      <c r="F405" s="940"/>
      <c r="G405" s="828"/>
      <c r="H405" s="1411"/>
      <c r="I405" s="255" t="s">
        <v>601</v>
      </c>
      <c r="J405" s="479"/>
      <c r="K405" s="480"/>
      <c r="L405" s="481"/>
      <c r="M405" s="482"/>
      <c r="N405" s="480"/>
      <c r="O405" s="481"/>
      <c r="P405" s="482"/>
      <c r="Q405" s="480"/>
      <c r="R405" s="481"/>
      <c r="S405" s="482"/>
      <c r="T405" s="480"/>
      <c r="U405" s="483"/>
      <c r="V405" s="259">
        <f>SUM(J405:L405)*H404</f>
        <v>0</v>
      </c>
      <c r="W405" s="260">
        <f>SUM(M405:O405)*H404</f>
        <v>0</v>
      </c>
      <c r="X405" s="260">
        <f>SUM(P405:R405)*H404</f>
        <v>0</v>
      </c>
      <c r="Y405" s="260">
        <f>SUM(S405:U405)*H404</f>
        <v>0</v>
      </c>
      <c r="Z405" s="261">
        <f t="shared" si="6"/>
        <v>0</v>
      </c>
      <c r="AA405" s="936"/>
      <c r="AB405" s="585" t="s">
        <v>561</v>
      </c>
      <c r="AC405" s="898"/>
      <c r="AD405" s="1482"/>
      <c r="AE405" s="1482"/>
    </row>
    <row r="406" spans="1:31" ht="24.95" customHeight="1" x14ac:dyDescent="0.2">
      <c r="A406" s="838"/>
      <c r="B406" s="1037" t="s">
        <v>763</v>
      </c>
      <c r="C406" s="997" t="s">
        <v>33</v>
      </c>
      <c r="D406" s="999" t="s">
        <v>259</v>
      </c>
      <c r="E406" s="999" t="s">
        <v>260</v>
      </c>
      <c r="F406" s="997" t="s">
        <v>457</v>
      </c>
      <c r="G406" s="1003" t="s">
        <v>756</v>
      </c>
      <c r="H406" s="1420">
        <v>0.2</v>
      </c>
      <c r="I406" s="226" t="s">
        <v>600</v>
      </c>
      <c r="J406" s="459"/>
      <c r="K406" s="460"/>
      <c r="L406" s="461"/>
      <c r="M406" s="462"/>
      <c r="N406" s="460"/>
      <c r="O406" s="461"/>
      <c r="P406" s="462"/>
      <c r="Q406" s="460"/>
      <c r="R406" s="461"/>
      <c r="S406" s="462"/>
      <c r="T406" s="460"/>
      <c r="U406" s="463">
        <v>1</v>
      </c>
      <c r="V406" s="216">
        <f>SUM(J406:L406)*H406</f>
        <v>0</v>
      </c>
      <c r="W406" s="217">
        <f>SUM(M406:O406)*H406</f>
        <v>0</v>
      </c>
      <c r="X406" s="217">
        <f>SUM(P406:R406)*H406</f>
        <v>0</v>
      </c>
      <c r="Y406" s="217">
        <f>SUM(S406:U406)*H406</f>
        <v>0.2</v>
      </c>
      <c r="Z406" s="218">
        <f t="shared" si="6"/>
        <v>0.2</v>
      </c>
      <c r="AA406" s="1001" t="s">
        <v>51</v>
      </c>
      <c r="AB406" s="586" t="s">
        <v>561</v>
      </c>
      <c r="AC406" s="995">
        <v>53</v>
      </c>
      <c r="AD406" s="1493"/>
      <c r="AE406" s="1493"/>
    </row>
    <row r="407" spans="1:31" ht="24.95" customHeight="1" x14ac:dyDescent="0.2">
      <c r="A407" s="838"/>
      <c r="B407" s="1038"/>
      <c r="C407" s="998"/>
      <c r="D407" s="1000"/>
      <c r="E407" s="1000"/>
      <c r="F407" s="998"/>
      <c r="G407" s="977"/>
      <c r="H407" s="1421"/>
      <c r="I407" s="251" t="s">
        <v>601</v>
      </c>
      <c r="J407" s="474"/>
      <c r="K407" s="475"/>
      <c r="L407" s="476"/>
      <c r="M407" s="477"/>
      <c r="N407" s="475"/>
      <c r="O407" s="476"/>
      <c r="P407" s="477"/>
      <c r="Q407" s="475"/>
      <c r="R407" s="476"/>
      <c r="S407" s="477"/>
      <c r="T407" s="475"/>
      <c r="U407" s="478"/>
      <c r="V407" s="252">
        <f>SUM(J407:L407)*H406</f>
        <v>0</v>
      </c>
      <c r="W407" s="253">
        <f>SUM(M407:O407)*H406</f>
        <v>0</v>
      </c>
      <c r="X407" s="253">
        <f>SUM(P407:R407)*H406</f>
        <v>0</v>
      </c>
      <c r="Y407" s="253">
        <f>SUM(S407:U407)*H406</f>
        <v>0</v>
      </c>
      <c r="Z407" s="254">
        <f t="shared" si="6"/>
        <v>0</v>
      </c>
      <c r="AA407" s="1002"/>
      <c r="AB407" s="587" t="s">
        <v>561</v>
      </c>
      <c r="AC407" s="996"/>
      <c r="AD407" s="1494"/>
      <c r="AE407" s="1494"/>
    </row>
    <row r="408" spans="1:31" ht="24.95" customHeight="1" x14ac:dyDescent="0.2">
      <c r="A408" s="838"/>
      <c r="B408" s="1038"/>
      <c r="C408" s="998"/>
      <c r="D408" s="1000"/>
      <c r="E408" s="1000"/>
      <c r="F408" s="998"/>
      <c r="G408" s="977" t="s">
        <v>695</v>
      </c>
      <c r="H408" s="1421">
        <v>0.1</v>
      </c>
      <c r="I408" s="605" t="s">
        <v>600</v>
      </c>
      <c r="J408" s="464"/>
      <c r="K408" s="465"/>
      <c r="L408" s="466"/>
      <c r="M408" s="467"/>
      <c r="N408" s="465"/>
      <c r="O408" s="466"/>
      <c r="P408" s="467"/>
      <c r="Q408" s="465"/>
      <c r="R408" s="466"/>
      <c r="S408" s="467"/>
      <c r="T408" s="465"/>
      <c r="U408" s="468">
        <v>1</v>
      </c>
      <c r="V408" s="219">
        <f>SUM(J408:L408)*H408</f>
        <v>0</v>
      </c>
      <c r="W408" s="220">
        <f>SUM(M408:O408)*H408</f>
        <v>0</v>
      </c>
      <c r="X408" s="220">
        <f>SUM(P408:R408)*H408</f>
        <v>0</v>
      </c>
      <c r="Y408" s="220">
        <f>SUM(S408:U408)*H408</f>
        <v>0.1</v>
      </c>
      <c r="Z408" s="221">
        <f t="shared" si="6"/>
        <v>0.1</v>
      </c>
      <c r="AA408" s="1002"/>
      <c r="AB408" s="587" t="s">
        <v>561</v>
      </c>
      <c r="AC408" s="996"/>
      <c r="AD408" s="1494"/>
      <c r="AE408" s="1494"/>
    </row>
    <row r="409" spans="1:31" ht="24.95" customHeight="1" x14ac:dyDescent="0.2">
      <c r="A409" s="838"/>
      <c r="B409" s="1038"/>
      <c r="C409" s="998"/>
      <c r="D409" s="1000"/>
      <c r="E409" s="1000"/>
      <c r="F409" s="998"/>
      <c r="G409" s="977"/>
      <c r="H409" s="1421"/>
      <c r="I409" s="251" t="s">
        <v>601</v>
      </c>
      <c r="J409" s="474"/>
      <c r="K409" s="475"/>
      <c r="L409" s="476"/>
      <c r="M409" s="477"/>
      <c r="N409" s="475"/>
      <c r="O409" s="476"/>
      <c r="P409" s="477"/>
      <c r="Q409" s="475"/>
      <c r="R409" s="476"/>
      <c r="S409" s="477"/>
      <c r="T409" s="475"/>
      <c r="U409" s="478"/>
      <c r="V409" s="252">
        <f>SUM(J409:L409)*H408</f>
        <v>0</v>
      </c>
      <c r="W409" s="253">
        <f>SUM(M409:O409)*H408</f>
        <v>0</v>
      </c>
      <c r="X409" s="253">
        <f>SUM(P409:R409)*H408</f>
        <v>0</v>
      </c>
      <c r="Y409" s="253">
        <f>SUM(S409:U409)*H408</f>
        <v>0</v>
      </c>
      <c r="Z409" s="254">
        <f t="shared" si="6"/>
        <v>0</v>
      </c>
      <c r="AA409" s="1002"/>
      <c r="AB409" s="587" t="s">
        <v>561</v>
      </c>
      <c r="AC409" s="996"/>
      <c r="AD409" s="1494"/>
      <c r="AE409" s="1494"/>
    </row>
    <row r="410" spans="1:31" ht="24.95" customHeight="1" x14ac:dyDescent="0.2">
      <c r="A410" s="838"/>
      <c r="B410" s="1038"/>
      <c r="C410" s="998"/>
      <c r="D410" s="1000"/>
      <c r="E410" s="1000"/>
      <c r="F410" s="998"/>
      <c r="G410" s="977" t="s">
        <v>1016</v>
      </c>
      <c r="H410" s="1421">
        <v>0.2</v>
      </c>
      <c r="I410" s="605" t="s">
        <v>600</v>
      </c>
      <c r="J410" s="464"/>
      <c r="K410" s="465"/>
      <c r="L410" s="466"/>
      <c r="M410" s="467"/>
      <c r="N410" s="465"/>
      <c r="O410" s="466"/>
      <c r="P410" s="467"/>
      <c r="Q410" s="465"/>
      <c r="R410" s="466"/>
      <c r="S410" s="467"/>
      <c r="T410" s="465"/>
      <c r="U410" s="468">
        <v>1</v>
      </c>
      <c r="V410" s="219">
        <f>SUM(J410:L410)*H410</f>
        <v>0</v>
      </c>
      <c r="W410" s="220">
        <f>SUM(M410:O410)*H410</f>
        <v>0</v>
      </c>
      <c r="X410" s="220">
        <f>SUM(P410:R410)*H410</f>
        <v>0</v>
      </c>
      <c r="Y410" s="220">
        <f>SUM(S410:U410)*H410</f>
        <v>0.2</v>
      </c>
      <c r="Z410" s="221">
        <f t="shared" si="6"/>
        <v>0.2</v>
      </c>
      <c r="AA410" s="1002"/>
      <c r="AB410" s="587" t="s">
        <v>561</v>
      </c>
      <c r="AC410" s="996"/>
      <c r="AD410" s="1494"/>
      <c r="AE410" s="1494"/>
    </row>
    <row r="411" spans="1:31" ht="24.95" customHeight="1" x14ac:dyDescent="0.2">
      <c r="A411" s="838"/>
      <c r="B411" s="1038"/>
      <c r="C411" s="998"/>
      <c r="D411" s="1000"/>
      <c r="E411" s="1000"/>
      <c r="F411" s="998"/>
      <c r="G411" s="977"/>
      <c r="H411" s="1421"/>
      <c r="I411" s="251" t="s">
        <v>601</v>
      </c>
      <c r="J411" s="474"/>
      <c r="K411" s="475"/>
      <c r="L411" s="476"/>
      <c r="M411" s="477"/>
      <c r="N411" s="475"/>
      <c r="O411" s="476"/>
      <c r="P411" s="477"/>
      <c r="Q411" s="475"/>
      <c r="R411" s="476"/>
      <c r="S411" s="477"/>
      <c r="T411" s="475"/>
      <c r="U411" s="478"/>
      <c r="V411" s="273">
        <f>SUM(J411:L411)*H410</f>
        <v>0</v>
      </c>
      <c r="W411" s="274">
        <f>SUM(M411:O411)*H410</f>
        <v>0</v>
      </c>
      <c r="X411" s="274">
        <f>SUM(P411:R411)*H410</f>
        <v>0</v>
      </c>
      <c r="Y411" s="274">
        <f>SUM(S411:U411)*H410</f>
        <v>0</v>
      </c>
      <c r="Z411" s="275">
        <f t="shared" si="6"/>
        <v>0</v>
      </c>
      <c r="AA411" s="1002"/>
      <c r="AB411" s="587" t="s">
        <v>561</v>
      </c>
      <c r="AC411" s="996"/>
      <c r="AD411" s="1494"/>
      <c r="AE411" s="1494"/>
    </row>
    <row r="412" spans="1:31" ht="24.95" customHeight="1" x14ac:dyDescent="0.2">
      <c r="A412" s="838"/>
      <c r="B412" s="1038"/>
      <c r="C412" s="998"/>
      <c r="D412" s="1000"/>
      <c r="E412" s="1000"/>
      <c r="F412" s="998"/>
      <c r="G412" s="977" t="s">
        <v>757</v>
      </c>
      <c r="H412" s="1421">
        <v>0.3</v>
      </c>
      <c r="I412" s="605" t="s">
        <v>600</v>
      </c>
      <c r="J412" s="464"/>
      <c r="K412" s="465"/>
      <c r="L412" s="466"/>
      <c r="M412" s="467"/>
      <c r="N412" s="465"/>
      <c r="O412" s="466"/>
      <c r="P412" s="467"/>
      <c r="Q412" s="465"/>
      <c r="R412" s="466"/>
      <c r="S412" s="467"/>
      <c r="T412" s="465"/>
      <c r="U412" s="468">
        <v>1</v>
      </c>
      <c r="V412" s="219">
        <f>SUM(J412:L412)*H412</f>
        <v>0</v>
      </c>
      <c r="W412" s="220">
        <f>SUM(M412:O412)*H412</f>
        <v>0</v>
      </c>
      <c r="X412" s="220">
        <f>SUM(P412:R412)*H412</f>
        <v>0</v>
      </c>
      <c r="Y412" s="220">
        <f>SUM(S412:U412)*H412</f>
        <v>0.3</v>
      </c>
      <c r="Z412" s="221">
        <f t="shared" si="6"/>
        <v>0.3</v>
      </c>
      <c r="AA412" s="1002"/>
      <c r="AB412" s="587" t="s">
        <v>561</v>
      </c>
      <c r="AC412" s="996"/>
      <c r="AD412" s="1494"/>
      <c r="AE412" s="1494"/>
    </row>
    <row r="413" spans="1:31" ht="24.95" customHeight="1" x14ac:dyDescent="0.2">
      <c r="A413" s="838"/>
      <c r="B413" s="1038"/>
      <c r="C413" s="998"/>
      <c r="D413" s="1000"/>
      <c r="E413" s="1000"/>
      <c r="F413" s="998"/>
      <c r="G413" s="977"/>
      <c r="H413" s="1421"/>
      <c r="I413" s="251" t="s">
        <v>601</v>
      </c>
      <c r="J413" s="474"/>
      <c r="K413" s="475"/>
      <c r="L413" s="476"/>
      <c r="M413" s="477"/>
      <c r="N413" s="475"/>
      <c r="O413" s="476"/>
      <c r="P413" s="477"/>
      <c r="Q413" s="475"/>
      <c r="R413" s="476"/>
      <c r="S413" s="477"/>
      <c r="T413" s="475"/>
      <c r="U413" s="478"/>
      <c r="V413" s="252">
        <f>SUM(J413:L413)*H412</f>
        <v>0</v>
      </c>
      <c r="W413" s="253">
        <f>SUM(M413:O413)*H412</f>
        <v>0</v>
      </c>
      <c r="X413" s="253">
        <f>SUM(P413:R413)*H412</f>
        <v>0</v>
      </c>
      <c r="Y413" s="253">
        <f>SUM(S413:U413)*H412</f>
        <v>0</v>
      </c>
      <c r="Z413" s="254">
        <f t="shared" si="6"/>
        <v>0</v>
      </c>
      <c r="AA413" s="1002"/>
      <c r="AB413" s="587" t="s">
        <v>561</v>
      </c>
      <c r="AC413" s="996"/>
      <c r="AD413" s="1494"/>
      <c r="AE413" s="1494"/>
    </row>
    <row r="414" spans="1:31" ht="24.95" customHeight="1" x14ac:dyDescent="0.2">
      <c r="A414" s="838"/>
      <c r="B414" s="1038"/>
      <c r="C414" s="998"/>
      <c r="D414" s="1000"/>
      <c r="E414" s="1000"/>
      <c r="F414" s="998"/>
      <c r="G414" s="977" t="s">
        <v>683</v>
      </c>
      <c r="H414" s="1421">
        <v>0.2</v>
      </c>
      <c r="I414" s="605" t="s">
        <v>600</v>
      </c>
      <c r="J414" s="464"/>
      <c r="K414" s="465"/>
      <c r="L414" s="466"/>
      <c r="M414" s="467"/>
      <c r="N414" s="465"/>
      <c r="O414" s="466"/>
      <c r="P414" s="467"/>
      <c r="Q414" s="465"/>
      <c r="R414" s="466"/>
      <c r="S414" s="467"/>
      <c r="T414" s="465"/>
      <c r="U414" s="468">
        <v>1</v>
      </c>
      <c r="V414" s="219">
        <f>SUM(J414:L414)*H414</f>
        <v>0</v>
      </c>
      <c r="W414" s="220">
        <f>SUM(M414:O414)*H414</f>
        <v>0</v>
      </c>
      <c r="X414" s="220">
        <f>SUM(P414:R414)*H414</f>
        <v>0</v>
      </c>
      <c r="Y414" s="220">
        <f>SUM(S414:U414)*H414</f>
        <v>0.2</v>
      </c>
      <c r="Z414" s="221">
        <f t="shared" si="6"/>
        <v>0.2</v>
      </c>
      <c r="AA414" s="1002"/>
      <c r="AB414" s="587" t="s">
        <v>561</v>
      </c>
      <c r="AC414" s="996"/>
      <c r="AD414" s="1494"/>
      <c r="AE414" s="1494"/>
    </row>
    <row r="415" spans="1:31" ht="24.95" customHeight="1" thickBot="1" x14ac:dyDescent="0.25">
      <c r="A415" s="838"/>
      <c r="B415" s="1038"/>
      <c r="C415" s="998"/>
      <c r="D415" s="1000"/>
      <c r="E415" s="1000"/>
      <c r="F415" s="998"/>
      <c r="G415" s="980"/>
      <c r="H415" s="1422"/>
      <c r="I415" s="255" t="s">
        <v>601</v>
      </c>
      <c r="J415" s="479"/>
      <c r="K415" s="480"/>
      <c r="L415" s="481"/>
      <c r="M415" s="482"/>
      <c r="N415" s="480"/>
      <c r="O415" s="481"/>
      <c r="P415" s="482"/>
      <c r="Q415" s="480"/>
      <c r="R415" s="481"/>
      <c r="S415" s="482"/>
      <c r="T415" s="480"/>
      <c r="U415" s="483"/>
      <c r="V415" s="259">
        <f>SUM(J415:L415)*H414</f>
        <v>0</v>
      </c>
      <c r="W415" s="260">
        <f>SUM(M415:O415)*H414</f>
        <v>0</v>
      </c>
      <c r="X415" s="260">
        <f>SUM(P415:R415)*H414</f>
        <v>0</v>
      </c>
      <c r="Y415" s="260">
        <f>SUM(S415:U415)*H414</f>
        <v>0</v>
      </c>
      <c r="Z415" s="261">
        <f t="shared" si="6"/>
        <v>0</v>
      </c>
      <c r="AA415" s="1002"/>
      <c r="AB415" s="587" t="s">
        <v>561</v>
      </c>
      <c r="AC415" s="996"/>
      <c r="AD415" s="1494"/>
      <c r="AE415" s="1494"/>
    </row>
    <row r="416" spans="1:31" ht="24.95" customHeight="1" x14ac:dyDescent="0.2">
      <c r="A416" s="838"/>
      <c r="B416" s="1038"/>
      <c r="C416" s="997" t="s">
        <v>34</v>
      </c>
      <c r="D416" s="982" t="s">
        <v>130</v>
      </c>
      <c r="E416" s="982" t="s">
        <v>131</v>
      </c>
      <c r="F416" s="982" t="s">
        <v>262</v>
      </c>
      <c r="G416" s="994" t="s">
        <v>758</v>
      </c>
      <c r="H416" s="1420">
        <v>0.5</v>
      </c>
      <c r="I416" s="226" t="s">
        <v>600</v>
      </c>
      <c r="J416" s="459"/>
      <c r="K416" s="460"/>
      <c r="L416" s="461">
        <v>0.5</v>
      </c>
      <c r="M416" s="462"/>
      <c r="N416" s="460"/>
      <c r="O416" s="461">
        <v>1</v>
      </c>
      <c r="P416" s="462"/>
      <c r="Q416" s="460"/>
      <c r="R416" s="461">
        <v>1</v>
      </c>
      <c r="S416" s="462"/>
      <c r="T416" s="460"/>
      <c r="U416" s="463">
        <v>1</v>
      </c>
      <c r="V416" s="216">
        <f>SUM(J416:L416)*H416</f>
        <v>0.25</v>
      </c>
      <c r="W416" s="217">
        <f>SUM(M416:O416)*H416</f>
        <v>0.5</v>
      </c>
      <c r="X416" s="217">
        <f>SUM(P416:R416)*H416</f>
        <v>0.5</v>
      </c>
      <c r="Y416" s="217">
        <f>SUM(S416:U416)*H416</f>
        <v>0.5</v>
      </c>
      <c r="Z416" s="218">
        <f t="shared" si="6"/>
        <v>0.5</v>
      </c>
      <c r="AA416" s="1001" t="s">
        <v>49</v>
      </c>
      <c r="AB416" s="587" t="s">
        <v>561</v>
      </c>
      <c r="AC416" s="995">
        <v>54</v>
      </c>
      <c r="AD416" s="1493" t="s">
        <v>1022</v>
      </c>
      <c r="AE416" s="1493" t="s">
        <v>1022</v>
      </c>
    </row>
    <row r="417" spans="1:31" ht="24.95" customHeight="1" x14ac:dyDescent="0.2">
      <c r="A417" s="838"/>
      <c r="B417" s="1038"/>
      <c r="C417" s="998"/>
      <c r="D417" s="983"/>
      <c r="E417" s="983"/>
      <c r="F417" s="983"/>
      <c r="G417" s="977"/>
      <c r="H417" s="1421"/>
      <c r="I417" s="251" t="s">
        <v>601</v>
      </c>
      <c r="J417" s="474"/>
      <c r="K417" s="475"/>
      <c r="L417" s="476">
        <v>0.5</v>
      </c>
      <c r="M417" s="477"/>
      <c r="N417" s="475"/>
      <c r="O417" s="476"/>
      <c r="P417" s="477"/>
      <c r="Q417" s="475"/>
      <c r="R417" s="476"/>
      <c r="S417" s="477"/>
      <c r="T417" s="475"/>
      <c r="U417" s="478"/>
      <c r="V417" s="252">
        <f>SUM(J417:L417)*H416</f>
        <v>0.25</v>
      </c>
      <c r="W417" s="253">
        <f>SUM(M417:O417)*H416</f>
        <v>0</v>
      </c>
      <c r="X417" s="253">
        <f>SUM(P417:R417)*H416</f>
        <v>0</v>
      </c>
      <c r="Y417" s="253">
        <f>SUM(S417:U417)*H416</f>
        <v>0</v>
      </c>
      <c r="Z417" s="254">
        <f t="shared" si="6"/>
        <v>0.25</v>
      </c>
      <c r="AA417" s="1002"/>
      <c r="AB417" s="587" t="s">
        <v>561</v>
      </c>
      <c r="AC417" s="996"/>
      <c r="AD417" s="1494"/>
      <c r="AE417" s="1494"/>
    </row>
    <row r="418" spans="1:31" ht="24.95" customHeight="1" x14ac:dyDescent="0.2">
      <c r="A418" s="838"/>
      <c r="B418" s="1038"/>
      <c r="C418" s="998"/>
      <c r="D418" s="983"/>
      <c r="E418" s="983"/>
      <c r="F418" s="983"/>
      <c r="G418" s="977" t="s">
        <v>759</v>
      </c>
      <c r="H418" s="1421">
        <v>0.5</v>
      </c>
      <c r="I418" s="605" t="s">
        <v>600</v>
      </c>
      <c r="J418" s="464"/>
      <c r="K418" s="465"/>
      <c r="L418" s="466">
        <v>0.5</v>
      </c>
      <c r="M418" s="467"/>
      <c r="N418" s="465"/>
      <c r="O418" s="466">
        <v>1</v>
      </c>
      <c r="P418" s="467"/>
      <c r="Q418" s="465"/>
      <c r="R418" s="466">
        <v>1</v>
      </c>
      <c r="S418" s="467"/>
      <c r="T418" s="465"/>
      <c r="U418" s="468">
        <v>1</v>
      </c>
      <c r="V418" s="219">
        <f>SUM(J418:L418)*H418</f>
        <v>0.25</v>
      </c>
      <c r="W418" s="220">
        <f>SUM(M418:O418)*H418</f>
        <v>0.5</v>
      </c>
      <c r="X418" s="220">
        <f>SUM(P418:R418)*H418</f>
        <v>0.5</v>
      </c>
      <c r="Y418" s="220">
        <f>SUM(S418:U418)*H418</f>
        <v>0.5</v>
      </c>
      <c r="Z418" s="221">
        <f t="shared" si="6"/>
        <v>0.5</v>
      </c>
      <c r="AA418" s="1002"/>
      <c r="AB418" s="587" t="s">
        <v>561</v>
      </c>
      <c r="AC418" s="996"/>
      <c r="AD418" s="1494"/>
      <c r="AE418" s="1494"/>
    </row>
    <row r="419" spans="1:31" ht="24.95" customHeight="1" thickBot="1" x14ac:dyDescent="0.25">
      <c r="A419" s="838"/>
      <c r="B419" s="1038"/>
      <c r="C419" s="998"/>
      <c r="D419" s="984"/>
      <c r="E419" s="984"/>
      <c r="F419" s="984"/>
      <c r="G419" s="980"/>
      <c r="H419" s="1422"/>
      <c r="I419" s="255" t="s">
        <v>601</v>
      </c>
      <c r="J419" s="479"/>
      <c r="K419" s="480"/>
      <c r="L419" s="481">
        <v>0.5</v>
      </c>
      <c r="M419" s="482"/>
      <c r="N419" s="480"/>
      <c r="O419" s="481"/>
      <c r="P419" s="482"/>
      <c r="Q419" s="480"/>
      <c r="R419" s="481"/>
      <c r="S419" s="482"/>
      <c r="T419" s="480"/>
      <c r="U419" s="483"/>
      <c r="V419" s="259">
        <f>SUM(J419:L419)*H418</f>
        <v>0.25</v>
      </c>
      <c r="W419" s="260">
        <f>SUM(M419:O419)*H418</f>
        <v>0</v>
      </c>
      <c r="X419" s="260">
        <f>SUM(P419:R419)*H418</f>
        <v>0</v>
      </c>
      <c r="Y419" s="260">
        <f>SUM(S419:U419)*H418</f>
        <v>0</v>
      </c>
      <c r="Z419" s="261">
        <f t="shared" si="6"/>
        <v>0.25</v>
      </c>
      <c r="AA419" s="1002"/>
      <c r="AB419" s="587" t="s">
        <v>561</v>
      </c>
      <c r="AC419" s="996"/>
      <c r="AD419" s="1494"/>
      <c r="AE419" s="1494"/>
    </row>
    <row r="420" spans="1:31" ht="24.95" customHeight="1" x14ac:dyDescent="0.2">
      <c r="A420" s="838"/>
      <c r="B420" s="1038"/>
      <c r="C420" s="998"/>
      <c r="D420" s="992" t="s">
        <v>132</v>
      </c>
      <c r="E420" s="992" t="s">
        <v>133</v>
      </c>
      <c r="F420" s="992" t="s">
        <v>263</v>
      </c>
      <c r="G420" s="994" t="s">
        <v>760</v>
      </c>
      <c r="H420" s="1420">
        <v>0.3</v>
      </c>
      <c r="I420" s="226" t="s">
        <v>600</v>
      </c>
      <c r="J420" s="459"/>
      <c r="K420" s="460"/>
      <c r="L420" s="461">
        <v>0.5</v>
      </c>
      <c r="M420" s="462"/>
      <c r="N420" s="460"/>
      <c r="O420" s="461">
        <v>0.7</v>
      </c>
      <c r="P420" s="462"/>
      <c r="Q420" s="460"/>
      <c r="R420" s="461">
        <v>1</v>
      </c>
      <c r="S420" s="462"/>
      <c r="T420" s="460"/>
      <c r="U420" s="463">
        <v>1</v>
      </c>
      <c r="V420" s="216">
        <f>SUM(J420:L420)*H420</f>
        <v>0.15</v>
      </c>
      <c r="W420" s="217">
        <f>SUM(M420:O420)*H420</f>
        <v>0.21</v>
      </c>
      <c r="X420" s="217">
        <f>SUM(P420:R420)*H420</f>
        <v>0.3</v>
      </c>
      <c r="Y420" s="217">
        <f>SUM(S420:U420)*H420</f>
        <v>0.3</v>
      </c>
      <c r="Z420" s="218">
        <f t="shared" si="6"/>
        <v>0.3</v>
      </c>
      <c r="AA420" s="1002"/>
      <c r="AB420" s="587" t="s">
        <v>561</v>
      </c>
      <c r="AC420" s="995">
        <v>55</v>
      </c>
      <c r="AD420" s="1494"/>
      <c r="AE420" s="1494"/>
    </row>
    <row r="421" spans="1:31" ht="24.95" customHeight="1" x14ac:dyDescent="0.2">
      <c r="A421" s="838"/>
      <c r="B421" s="1038"/>
      <c r="C421" s="998"/>
      <c r="D421" s="992"/>
      <c r="E421" s="992"/>
      <c r="F421" s="992"/>
      <c r="G421" s="977"/>
      <c r="H421" s="1421"/>
      <c r="I421" s="251" t="s">
        <v>601</v>
      </c>
      <c r="J421" s="474"/>
      <c r="K421" s="475"/>
      <c r="L421" s="476">
        <v>0.5</v>
      </c>
      <c r="M421" s="477"/>
      <c r="N421" s="475"/>
      <c r="O421" s="476"/>
      <c r="P421" s="477"/>
      <c r="Q421" s="475"/>
      <c r="R421" s="476"/>
      <c r="S421" s="477"/>
      <c r="T421" s="475"/>
      <c r="U421" s="478"/>
      <c r="V421" s="252">
        <f>SUM(J421:L421)*H420</f>
        <v>0.15</v>
      </c>
      <c r="W421" s="253">
        <f>SUM(M421:O421)*H420</f>
        <v>0</v>
      </c>
      <c r="X421" s="253">
        <f>SUM(P421:R421)*H420</f>
        <v>0</v>
      </c>
      <c r="Y421" s="253">
        <f>SUM(S421:U421)*H420</f>
        <v>0</v>
      </c>
      <c r="Z421" s="254">
        <f t="shared" si="6"/>
        <v>0.15</v>
      </c>
      <c r="AA421" s="1002"/>
      <c r="AB421" s="587" t="s">
        <v>561</v>
      </c>
      <c r="AC421" s="996"/>
      <c r="AD421" s="1494"/>
      <c r="AE421" s="1494"/>
    </row>
    <row r="422" spans="1:31" ht="24.95" customHeight="1" x14ac:dyDescent="0.2">
      <c r="A422" s="838"/>
      <c r="B422" s="1038"/>
      <c r="C422" s="998"/>
      <c r="D422" s="992"/>
      <c r="E422" s="992"/>
      <c r="F422" s="992"/>
      <c r="G422" s="977" t="s">
        <v>761</v>
      </c>
      <c r="H422" s="1421">
        <v>0.4</v>
      </c>
      <c r="I422" s="605" t="s">
        <v>600</v>
      </c>
      <c r="J422" s="464"/>
      <c r="K422" s="465"/>
      <c r="L422" s="466">
        <v>0.5</v>
      </c>
      <c r="M422" s="467"/>
      <c r="N422" s="465"/>
      <c r="O422" s="466">
        <v>0.5</v>
      </c>
      <c r="P422" s="467"/>
      <c r="Q422" s="465"/>
      <c r="R422" s="466">
        <v>1</v>
      </c>
      <c r="S422" s="467"/>
      <c r="T422" s="465"/>
      <c r="U422" s="468">
        <v>1</v>
      </c>
      <c r="V422" s="219">
        <f>SUM(J422:L422)*H422</f>
        <v>0.2</v>
      </c>
      <c r="W422" s="220">
        <f>SUM(M422:O422)*H422</f>
        <v>0.2</v>
      </c>
      <c r="X422" s="220">
        <f>SUM(P422:R422)*H422</f>
        <v>0.4</v>
      </c>
      <c r="Y422" s="220">
        <f>SUM(S422:U422)*H422</f>
        <v>0.4</v>
      </c>
      <c r="Z422" s="221">
        <f t="shared" si="6"/>
        <v>0.4</v>
      </c>
      <c r="AA422" s="1002"/>
      <c r="AB422" s="587" t="s">
        <v>561</v>
      </c>
      <c r="AC422" s="996"/>
      <c r="AD422" s="1494"/>
      <c r="AE422" s="1494"/>
    </row>
    <row r="423" spans="1:31" ht="24.95" customHeight="1" x14ac:dyDescent="0.2">
      <c r="A423" s="838"/>
      <c r="B423" s="1038"/>
      <c r="C423" s="998"/>
      <c r="D423" s="992"/>
      <c r="E423" s="992"/>
      <c r="F423" s="992"/>
      <c r="G423" s="977"/>
      <c r="H423" s="1421"/>
      <c r="I423" s="251" t="s">
        <v>601</v>
      </c>
      <c r="J423" s="474"/>
      <c r="K423" s="475"/>
      <c r="L423" s="476">
        <v>0.5</v>
      </c>
      <c r="M423" s="477"/>
      <c r="N423" s="475"/>
      <c r="O423" s="476"/>
      <c r="P423" s="477"/>
      <c r="Q423" s="475"/>
      <c r="R423" s="476"/>
      <c r="S423" s="477"/>
      <c r="T423" s="475"/>
      <c r="U423" s="478"/>
      <c r="V423" s="252">
        <f>SUM(J423:L423)*H422</f>
        <v>0.2</v>
      </c>
      <c r="W423" s="253">
        <f>SUM(M423:O423)*H422</f>
        <v>0</v>
      </c>
      <c r="X423" s="253">
        <f>SUM(P423:R423)*H422</f>
        <v>0</v>
      </c>
      <c r="Y423" s="253">
        <f>SUM(S423:U423)*H422</f>
        <v>0</v>
      </c>
      <c r="Z423" s="254">
        <f t="shared" si="6"/>
        <v>0.2</v>
      </c>
      <c r="AA423" s="1002"/>
      <c r="AB423" s="587" t="s">
        <v>561</v>
      </c>
      <c r="AC423" s="996"/>
      <c r="AD423" s="1494"/>
      <c r="AE423" s="1494"/>
    </row>
    <row r="424" spans="1:31" ht="24.95" customHeight="1" x14ac:dyDescent="0.2">
      <c r="A424" s="838"/>
      <c r="B424" s="1038"/>
      <c r="C424" s="998"/>
      <c r="D424" s="992"/>
      <c r="E424" s="992"/>
      <c r="F424" s="992"/>
      <c r="G424" s="977" t="s">
        <v>762</v>
      </c>
      <c r="H424" s="1421">
        <v>0.3</v>
      </c>
      <c r="I424" s="605" t="s">
        <v>600</v>
      </c>
      <c r="J424" s="464"/>
      <c r="K424" s="465"/>
      <c r="L424" s="466"/>
      <c r="M424" s="467"/>
      <c r="N424" s="465"/>
      <c r="O424" s="466"/>
      <c r="P424" s="467"/>
      <c r="Q424" s="465"/>
      <c r="R424" s="466">
        <v>0.5</v>
      </c>
      <c r="S424" s="467"/>
      <c r="T424" s="465"/>
      <c r="U424" s="468">
        <v>1</v>
      </c>
      <c r="V424" s="219">
        <f>SUM(J424:L424)*H424</f>
        <v>0</v>
      </c>
      <c r="W424" s="220">
        <f>SUM(M424:O424)*H424</f>
        <v>0</v>
      </c>
      <c r="X424" s="220">
        <f>SUM(P424:R424)*H424</f>
        <v>0.15</v>
      </c>
      <c r="Y424" s="220">
        <f>SUM(S424:U424)*H424</f>
        <v>0.3</v>
      </c>
      <c r="Z424" s="221">
        <f t="shared" si="6"/>
        <v>0.3</v>
      </c>
      <c r="AA424" s="1002"/>
      <c r="AB424" s="587" t="s">
        <v>561</v>
      </c>
      <c r="AC424" s="996"/>
      <c r="AD424" s="1494"/>
      <c r="AE424" s="1494"/>
    </row>
    <row r="425" spans="1:31" ht="24.95" customHeight="1" thickBot="1" x14ac:dyDescent="0.25">
      <c r="A425" s="838"/>
      <c r="B425" s="1038"/>
      <c r="C425" s="998"/>
      <c r="D425" s="993"/>
      <c r="E425" s="993"/>
      <c r="F425" s="993"/>
      <c r="G425" s="980"/>
      <c r="H425" s="1422"/>
      <c r="I425" s="255" t="s">
        <v>601</v>
      </c>
      <c r="J425" s="479"/>
      <c r="K425" s="480"/>
      <c r="L425" s="481"/>
      <c r="M425" s="482"/>
      <c r="N425" s="480"/>
      <c r="O425" s="481"/>
      <c r="P425" s="482"/>
      <c r="Q425" s="480"/>
      <c r="R425" s="481"/>
      <c r="S425" s="482"/>
      <c r="T425" s="480"/>
      <c r="U425" s="483"/>
      <c r="V425" s="259">
        <f>SUM(J425:L425)*H424</f>
        <v>0</v>
      </c>
      <c r="W425" s="260">
        <f>SUM(M425:O425)*H424</f>
        <v>0</v>
      </c>
      <c r="X425" s="260">
        <f>SUM(P425:R425)*H424</f>
        <v>0</v>
      </c>
      <c r="Y425" s="260">
        <f>SUM(S425:U425)*H424</f>
        <v>0</v>
      </c>
      <c r="Z425" s="261">
        <f t="shared" si="6"/>
        <v>0</v>
      </c>
      <c r="AA425" s="1002"/>
      <c r="AB425" s="587" t="s">
        <v>561</v>
      </c>
      <c r="AC425" s="996"/>
      <c r="AD425" s="1494"/>
      <c r="AE425" s="1494"/>
    </row>
    <row r="426" spans="1:31" ht="24.95" customHeight="1" x14ac:dyDescent="0.2">
      <c r="A426" s="838"/>
      <c r="B426" s="1038"/>
      <c r="C426" s="997" t="s">
        <v>35</v>
      </c>
      <c r="D426" s="978" t="s">
        <v>765</v>
      </c>
      <c r="E426" s="978" t="s">
        <v>766</v>
      </c>
      <c r="F426" s="978" t="s">
        <v>768</v>
      </c>
      <c r="G426" s="994" t="s">
        <v>769</v>
      </c>
      <c r="H426" s="1425">
        <v>0.5</v>
      </c>
      <c r="I426" s="226" t="s">
        <v>600</v>
      </c>
      <c r="J426" s="459"/>
      <c r="K426" s="460"/>
      <c r="L426" s="461">
        <v>0.9</v>
      </c>
      <c r="M426" s="462"/>
      <c r="N426" s="460"/>
      <c r="O426" s="461">
        <v>1</v>
      </c>
      <c r="P426" s="462"/>
      <c r="Q426" s="460"/>
      <c r="R426" s="461">
        <v>1</v>
      </c>
      <c r="S426" s="462"/>
      <c r="T426" s="460"/>
      <c r="U426" s="463">
        <v>1</v>
      </c>
      <c r="V426" s="216">
        <f>SUM(J426:L426)*H426</f>
        <v>0.45</v>
      </c>
      <c r="W426" s="217">
        <f>SUM(M426:O426)*H426</f>
        <v>0.5</v>
      </c>
      <c r="X426" s="217">
        <f>SUM(P426:R426)*H426</f>
        <v>0.5</v>
      </c>
      <c r="Y426" s="217">
        <f>SUM(S426:U426)*H426</f>
        <v>0.5</v>
      </c>
      <c r="Z426" s="218">
        <f t="shared" si="6"/>
        <v>0.5</v>
      </c>
      <c r="AA426" s="1002"/>
      <c r="AB426" s="587" t="s">
        <v>561</v>
      </c>
      <c r="AC426" s="995">
        <v>56</v>
      </c>
      <c r="AD426" s="1494"/>
      <c r="AE426" s="1494"/>
    </row>
    <row r="427" spans="1:31" ht="24.95" customHeight="1" x14ac:dyDescent="0.2">
      <c r="A427" s="838"/>
      <c r="B427" s="1038"/>
      <c r="C427" s="998"/>
      <c r="D427" s="978"/>
      <c r="E427" s="978"/>
      <c r="F427" s="978"/>
      <c r="G427" s="977"/>
      <c r="H427" s="1423"/>
      <c r="I427" s="251" t="s">
        <v>601</v>
      </c>
      <c r="J427" s="474"/>
      <c r="K427" s="475"/>
      <c r="L427" s="476">
        <v>0.9</v>
      </c>
      <c r="M427" s="477"/>
      <c r="N427" s="475"/>
      <c r="O427" s="476"/>
      <c r="P427" s="477"/>
      <c r="Q427" s="475"/>
      <c r="R427" s="476"/>
      <c r="S427" s="477"/>
      <c r="T427" s="475"/>
      <c r="U427" s="478"/>
      <c r="V427" s="252">
        <f>SUM(J427:L427)*H426</f>
        <v>0.45</v>
      </c>
      <c r="W427" s="253">
        <f>SUM(M427:O427)*H426</f>
        <v>0</v>
      </c>
      <c r="X427" s="253">
        <f>SUM(P427:R427)*H426</f>
        <v>0</v>
      </c>
      <c r="Y427" s="253">
        <f>SUM(S427:U427)*H426</f>
        <v>0</v>
      </c>
      <c r="Z427" s="254">
        <f t="shared" si="6"/>
        <v>0.45</v>
      </c>
      <c r="AA427" s="1002"/>
      <c r="AB427" s="587" t="s">
        <v>561</v>
      </c>
      <c r="AC427" s="996"/>
      <c r="AD427" s="1494"/>
      <c r="AE427" s="1494"/>
    </row>
    <row r="428" spans="1:31" ht="24.95" customHeight="1" x14ac:dyDescent="0.2">
      <c r="A428" s="838"/>
      <c r="B428" s="1038"/>
      <c r="C428" s="998"/>
      <c r="D428" s="978"/>
      <c r="E428" s="978"/>
      <c r="F428" s="978"/>
      <c r="G428" s="977" t="s">
        <v>770</v>
      </c>
      <c r="H428" s="1423">
        <v>0.5</v>
      </c>
      <c r="I428" s="605" t="s">
        <v>600</v>
      </c>
      <c r="J428" s="464"/>
      <c r="K428" s="465"/>
      <c r="L428" s="466">
        <v>0.9</v>
      </c>
      <c r="M428" s="467"/>
      <c r="N428" s="465"/>
      <c r="O428" s="466">
        <v>1</v>
      </c>
      <c r="P428" s="467"/>
      <c r="Q428" s="465"/>
      <c r="R428" s="466">
        <v>1</v>
      </c>
      <c r="S428" s="467"/>
      <c r="T428" s="465"/>
      <c r="U428" s="468">
        <v>1</v>
      </c>
      <c r="V428" s="219">
        <f>SUM(J428:L428)*H428</f>
        <v>0.45</v>
      </c>
      <c r="W428" s="220">
        <f>SUM(M428:O428)*H428</f>
        <v>0.5</v>
      </c>
      <c r="X428" s="220">
        <f>SUM(P428:R428)*H428</f>
        <v>0.5</v>
      </c>
      <c r="Y428" s="220">
        <f>SUM(S428:U428)*H428</f>
        <v>0.5</v>
      </c>
      <c r="Z428" s="221">
        <f t="shared" si="6"/>
        <v>0.5</v>
      </c>
      <c r="AA428" s="1002"/>
      <c r="AB428" s="587" t="s">
        <v>561</v>
      </c>
      <c r="AC428" s="996"/>
      <c r="AD428" s="1494"/>
      <c r="AE428" s="1494"/>
    </row>
    <row r="429" spans="1:31" ht="24.95" customHeight="1" thickBot="1" x14ac:dyDescent="0.25">
      <c r="A429" s="838"/>
      <c r="B429" s="1038"/>
      <c r="C429" s="998"/>
      <c r="D429" s="978"/>
      <c r="E429" s="978"/>
      <c r="F429" s="978"/>
      <c r="G429" s="1007"/>
      <c r="H429" s="1424"/>
      <c r="I429" s="255" t="s">
        <v>601</v>
      </c>
      <c r="J429" s="479"/>
      <c r="K429" s="480"/>
      <c r="L429" s="481">
        <v>0.9</v>
      </c>
      <c r="M429" s="482"/>
      <c r="N429" s="480"/>
      <c r="O429" s="481"/>
      <c r="P429" s="482"/>
      <c r="Q429" s="480"/>
      <c r="R429" s="481"/>
      <c r="S429" s="482"/>
      <c r="T429" s="480"/>
      <c r="U429" s="483"/>
      <c r="V429" s="259">
        <f>SUM(J429:L429)*H428</f>
        <v>0.45</v>
      </c>
      <c r="W429" s="260">
        <f>SUM(M429:O429)*H428</f>
        <v>0</v>
      </c>
      <c r="X429" s="260">
        <f>SUM(P429:R429)*H428</f>
        <v>0</v>
      </c>
      <c r="Y429" s="260">
        <f>SUM(S429:U429)*H428</f>
        <v>0</v>
      </c>
      <c r="Z429" s="261">
        <f t="shared" si="6"/>
        <v>0.45</v>
      </c>
      <c r="AA429" s="1002"/>
      <c r="AB429" s="587" t="s">
        <v>561</v>
      </c>
      <c r="AC429" s="996"/>
      <c r="AD429" s="1494"/>
      <c r="AE429" s="1494"/>
    </row>
    <row r="430" spans="1:31" ht="24.95" customHeight="1" x14ac:dyDescent="0.2">
      <c r="A430" s="838"/>
      <c r="B430" s="1038"/>
      <c r="C430" s="998"/>
      <c r="D430" s="1008" t="s">
        <v>764</v>
      </c>
      <c r="E430" s="1008" t="s">
        <v>767</v>
      </c>
      <c r="F430" s="1008" t="s">
        <v>969</v>
      </c>
      <c r="G430" s="1003" t="s">
        <v>771</v>
      </c>
      <c r="H430" s="1425">
        <v>0.33</v>
      </c>
      <c r="I430" s="226" t="s">
        <v>600</v>
      </c>
      <c r="J430" s="459"/>
      <c r="K430" s="460"/>
      <c r="L430" s="461">
        <v>0.5</v>
      </c>
      <c r="M430" s="462"/>
      <c r="N430" s="460"/>
      <c r="O430" s="461">
        <v>1</v>
      </c>
      <c r="P430" s="462"/>
      <c r="Q430" s="460"/>
      <c r="R430" s="461">
        <v>1</v>
      </c>
      <c r="S430" s="462"/>
      <c r="T430" s="460"/>
      <c r="U430" s="463">
        <v>1</v>
      </c>
      <c r="V430" s="216">
        <f>SUM(J430:L430)*H430</f>
        <v>0.16500000000000001</v>
      </c>
      <c r="W430" s="217">
        <f>SUM(M430:O430)*H430</f>
        <v>0.33</v>
      </c>
      <c r="X430" s="217">
        <f>SUM(P430:R430)*H430</f>
        <v>0.33</v>
      </c>
      <c r="Y430" s="217">
        <f>SUM(S430:U430)*H430</f>
        <v>0.33</v>
      </c>
      <c r="Z430" s="218">
        <f t="shared" si="6"/>
        <v>0.33</v>
      </c>
      <c r="AA430" s="1002"/>
      <c r="AB430" s="587" t="s">
        <v>561</v>
      </c>
      <c r="AC430" s="995">
        <v>57</v>
      </c>
      <c r="AD430" s="1494"/>
      <c r="AE430" s="1494"/>
    </row>
    <row r="431" spans="1:31" ht="24.95" customHeight="1" x14ac:dyDescent="0.2">
      <c r="A431" s="838"/>
      <c r="B431" s="1038"/>
      <c r="C431" s="998"/>
      <c r="D431" s="1009"/>
      <c r="E431" s="1009"/>
      <c r="F431" s="1009"/>
      <c r="G431" s="977"/>
      <c r="H431" s="1423"/>
      <c r="I431" s="251" t="s">
        <v>601</v>
      </c>
      <c r="J431" s="474"/>
      <c r="K431" s="475"/>
      <c r="L431" s="476">
        <v>0.5</v>
      </c>
      <c r="M431" s="477"/>
      <c r="N431" s="475"/>
      <c r="O431" s="476"/>
      <c r="P431" s="477"/>
      <c r="Q431" s="475"/>
      <c r="R431" s="476"/>
      <c r="S431" s="477"/>
      <c r="T431" s="475"/>
      <c r="U431" s="478"/>
      <c r="V431" s="252">
        <f>SUM(J431:L431)*H430</f>
        <v>0.16500000000000001</v>
      </c>
      <c r="W431" s="253">
        <f>SUM(M431:O431)*H430</f>
        <v>0</v>
      </c>
      <c r="X431" s="253">
        <f>SUM(P431:R431)*H430</f>
        <v>0</v>
      </c>
      <c r="Y431" s="253">
        <f>SUM(S431:U431)*H430</f>
        <v>0</v>
      </c>
      <c r="Z431" s="254">
        <f t="shared" si="6"/>
        <v>0.16500000000000001</v>
      </c>
      <c r="AA431" s="1002"/>
      <c r="AB431" s="587" t="s">
        <v>561</v>
      </c>
      <c r="AC431" s="996"/>
      <c r="AD431" s="1494"/>
      <c r="AE431" s="1494"/>
    </row>
    <row r="432" spans="1:31" ht="24.95" customHeight="1" x14ac:dyDescent="0.2">
      <c r="A432" s="838"/>
      <c r="B432" s="1038"/>
      <c r="C432" s="998"/>
      <c r="D432" s="1009"/>
      <c r="E432" s="1009"/>
      <c r="F432" s="1009"/>
      <c r="G432" s="977" t="s">
        <v>772</v>
      </c>
      <c r="H432" s="1423">
        <v>0.33</v>
      </c>
      <c r="I432" s="605" t="s">
        <v>600</v>
      </c>
      <c r="J432" s="464"/>
      <c r="K432" s="465"/>
      <c r="L432" s="466"/>
      <c r="M432" s="467"/>
      <c r="N432" s="465"/>
      <c r="O432" s="466">
        <v>0.5</v>
      </c>
      <c r="P432" s="467"/>
      <c r="Q432" s="465"/>
      <c r="R432" s="466">
        <v>1</v>
      </c>
      <c r="S432" s="467"/>
      <c r="T432" s="465"/>
      <c r="U432" s="468">
        <v>1</v>
      </c>
      <c r="V432" s="219">
        <f>SUM(J432:L432)*H432</f>
        <v>0</v>
      </c>
      <c r="W432" s="220">
        <f>SUM(M432:O432)*H432</f>
        <v>0.16500000000000001</v>
      </c>
      <c r="X432" s="220">
        <f>SUM(P432:R432)*H432</f>
        <v>0.33</v>
      </c>
      <c r="Y432" s="220">
        <f>SUM(S432:U432)*H432</f>
        <v>0.33</v>
      </c>
      <c r="Z432" s="221">
        <f t="shared" si="6"/>
        <v>0.33</v>
      </c>
      <c r="AA432" s="1002"/>
      <c r="AB432" s="587" t="s">
        <v>561</v>
      </c>
      <c r="AC432" s="996"/>
      <c r="AD432" s="1494"/>
      <c r="AE432" s="1494"/>
    </row>
    <row r="433" spans="1:31" ht="24.95" customHeight="1" x14ac:dyDescent="0.2">
      <c r="A433" s="838"/>
      <c r="B433" s="1038"/>
      <c r="C433" s="998"/>
      <c r="D433" s="1009"/>
      <c r="E433" s="1009"/>
      <c r="F433" s="1009"/>
      <c r="G433" s="977"/>
      <c r="H433" s="1423"/>
      <c r="I433" s="251" t="s">
        <v>601</v>
      </c>
      <c r="J433" s="474"/>
      <c r="K433" s="475"/>
      <c r="L433" s="476"/>
      <c r="M433" s="477"/>
      <c r="N433" s="475"/>
      <c r="O433" s="476"/>
      <c r="P433" s="477"/>
      <c r="Q433" s="475"/>
      <c r="R433" s="476"/>
      <c r="S433" s="477"/>
      <c r="T433" s="475"/>
      <c r="U433" s="478"/>
      <c r="V433" s="252">
        <f>SUM(J433:L433)*H432</f>
        <v>0</v>
      </c>
      <c r="W433" s="253">
        <f>SUM(M433:O433)*H432</f>
        <v>0</v>
      </c>
      <c r="X433" s="253">
        <f>SUM(P433:R433)*H432</f>
        <v>0</v>
      </c>
      <c r="Y433" s="253">
        <f>SUM(S433:U433)*H432</f>
        <v>0</v>
      </c>
      <c r="Z433" s="254">
        <f t="shared" si="6"/>
        <v>0</v>
      </c>
      <c r="AA433" s="1002"/>
      <c r="AB433" s="587" t="s">
        <v>561</v>
      </c>
      <c r="AC433" s="996"/>
      <c r="AD433" s="1494"/>
      <c r="AE433" s="1494"/>
    </row>
    <row r="434" spans="1:31" ht="24.95" customHeight="1" x14ac:dyDescent="0.2">
      <c r="A434" s="838"/>
      <c r="B434" s="1038"/>
      <c r="C434" s="998"/>
      <c r="D434" s="1009"/>
      <c r="E434" s="1009"/>
      <c r="F434" s="1009"/>
      <c r="G434" s="977" t="s">
        <v>773</v>
      </c>
      <c r="H434" s="1423">
        <v>0.34</v>
      </c>
      <c r="I434" s="605" t="s">
        <v>600</v>
      </c>
      <c r="J434" s="464"/>
      <c r="K434" s="465"/>
      <c r="L434" s="466"/>
      <c r="M434" s="467"/>
      <c r="N434" s="465"/>
      <c r="O434" s="466"/>
      <c r="P434" s="467"/>
      <c r="Q434" s="465"/>
      <c r="R434" s="466">
        <v>0.5</v>
      </c>
      <c r="S434" s="467"/>
      <c r="T434" s="465"/>
      <c r="U434" s="468">
        <v>1</v>
      </c>
      <c r="V434" s="219">
        <f>SUM(J434:L434)*H434</f>
        <v>0</v>
      </c>
      <c r="W434" s="220">
        <f>SUM(M434:O434)*H434</f>
        <v>0</v>
      </c>
      <c r="X434" s="220">
        <f>SUM(P434:R434)*H434</f>
        <v>0.17</v>
      </c>
      <c r="Y434" s="220">
        <f>SUM(S434:U434)*H434</f>
        <v>0.34</v>
      </c>
      <c r="Z434" s="221">
        <f t="shared" si="6"/>
        <v>0.34</v>
      </c>
      <c r="AA434" s="1002"/>
      <c r="AB434" s="587" t="s">
        <v>561</v>
      </c>
      <c r="AC434" s="996"/>
      <c r="AD434" s="1494"/>
      <c r="AE434" s="1494"/>
    </row>
    <row r="435" spans="1:31" ht="24.95" customHeight="1" thickBot="1" x14ac:dyDescent="0.25">
      <c r="A435" s="838"/>
      <c r="B435" s="1038"/>
      <c r="C435" s="998"/>
      <c r="D435" s="1009"/>
      <c r="E435" s="1009"/>
      <c r="F435" s="1009"/>
      <c r="G435" s="1007"/>
      <c r="H435" s="1424"/>
      <c r="I435" s="255" t="s">
        <v>601</v>
      </c>
      <c r="J435" s="479"/>
      <c r="K435" s="480"/>
      <c r="L435" s="481"/>
      <c r="M435" s="482"/>
      <c r="N435" s="480"/>
      <c r="O435" s="481"/>
      <c r="P435" s="482"/>
      <c r="Q435" s="480"/>
      <c r="R435" s="481"/>
      <c r="S435" s="482"/>
      <c r="T435" s="480"/>
      <c r="U435" s="483"/>
      <c r="V435" s="259">
        <f>SUM(J435:L435)*H434</f>
        <v>0</v>
      </c>
      <c r="W435" s="260">
        <f>SUM(M435:O435)*H434</f>
        <v>0</v>
      </c>
      <c r="X435" s="260">
        <f>SUM(P435:R435)*H434</f>
        <v>0</v>
      </c>
      <c r="Y435" s="260">
        <f>SUM(S435:U435)*H434</f>
        <v>0</v>
      </c>
      <c r="Z435" s="261">
        <f t="shared" si="6"/>
        <v>0</v>
      </c>
      <c r="AA435" s="1002"/>
      <c r="AB435" s="587" t="s">
        <v>561</v>
      </c>
      <c r="AC435" s="996"/>
      <c r="AD435" s="1494"/>
      <c r="AE435" s="1494"/>
    </row>
    <row r="436" spans="1:31" ht="24.95" customHeight="1" x14ac:dyDescent="0.2">
      <c r="A436" s="838"/>
      <c r="B436" s="1038"/>
      <c r="C436" s="998"/>
      <c r="D436" s="1006" t="s">
        <v>109</v>
      </c>
      <c r="E436" s="1006" t="s">
        <v>110</v>
      </c>
      <c r="F436" s="1006" t="s">
        <v>270</v>
      </c>
      <c r="G436" s="1003" t="s">
        <v>774</v>
      </c>
      <c r="H436" s="1420">
        <v>0.2</v>
      </c>
      <c r="I436" s="226" t="s">
        <v>600</v>
      </c>
      <c r="J436" s="459"/>
      <c r="K436" s="460"/>
      <c r="L436" s="461">
        <v>1</v>
      </c>
      <c r="M436" s="462"/>
      <c r="N436" s="460"/>
      <c r="O436" s="461">
        <v>1</v>
      </c>
      <c r="P436" s="462"/>
      <c r="Q436" s="460"/>
      <c r="R436" s="461">
        <v>1</v>
      </c>
      <c r="S436" s="462"/>
      <c r="T436" s="460"/>
      <c r="U436" s="463">
        <v>1</v>
      </c>
      <c r="V436" s="216">
        <f>SUM(J436:L436)*H436</f>
        <v>0.2</v>
      </c>
      <c r="W436" s="217">
        <f>SUM(M436:O436)*H436</f>
        <v>0.2</v>
      </c>
      <c r="X436" s="217">
        <f>SUM(P436:R436)*H436</f>
        <v>0.2</v>
      </c>
      <c r="Y436" s="217">
        <f>SUM(S436:U436)*H436</f>
        <v>0.2</v>
      </c>
      <c r="Z436" s="218">
        <f t="shared" si="6"/>
        <v>0.2</v>
      </c>
      <c r="AA436" s="1002"/>
      <c r="AB436" s="587" t="s">
        <v>561</v>
      </c>
      <c r="AC436" s="995">
        <v>58</v>
      </c>
      <c r="AD436" s="1494"/>
      <c r="AE436" s="1494"/>
    </row>
    <row r="437" spans="1:31" ht="24.95" customHeight="1" x14ac:dyDescent="0.2">
      <c r="A437" s="838"/>
      <c r="B437" s="1038"/>
      <c r="C437" s="998"/>
      <c r="D437" s="978"/>
      <c r="E437" s="978"/>
      <c r="F437" s="978"/>
      <c r="G437" s="977"/>
      <c r="H437" s="1421"/>
      <c r="I437" s="251" t="s">
        <v>601</v>
      </c>
      <c r="J437" s="474"/>
      <c r="K437" s="475"/>
      <c r="L437" s="476">
        <v>1</v>
      </c>
      <c r="M437" s="477"/>
      <c r="N437" s="475"/>
      <c r="O437" s="476"/>
      <c r="P437" s="477"/>
      <c r="Q437" s="475"/>
      <c r="R437" s="476"/>
      <c r="S437" s="477"/>
      <c r="T437" s="475"/>
      <c r="U437" s="478"/>
      <c r="V437" s="252">
        <f>SUM(J437:L437)*H436</f>
        <v>0.2</v>
      </c>
      <c r="W437" s="253">
        <f>SUM(M437:O437)*H436</f>
        <v>0</v>
      </c>
      <c r="X437" s="253">
        <f>SUM(P437:R437)*H436</f>
        <v>0</v>
      </c>
      <c r="Y437" s="253">
        <f>SUM(S437:U437)*H436</f>
        <v>0</v>
      </c>
      <c r="Z437" s="254">
        <f t="shared" si="6"/>
        <v>0.2</v>
      </c>
      <c r="AA437" s="1002"/>
      <c r="AB437" s="587" t="s">
        <v>561</v>
      </c>
      <c r="AC437" s="996"/>
      <c r="AD437" s="1494"/>
      <c r="AE437" s="1494"/>
    </row>
    <row r="438" spans="1:31" ht="24.95" customHeight="1" x14ac:dyDescent="0.2">
      <c r="A438" s="838"/>
      <c r="B438" s="1038"/>
      <c r="C438" s="998"/>
      <c r="D438" s="978"/>
      <c r="E438" s="978"/>
      <c r="F438" s="978"/>
      <c r="G438" s="977" t="s">
        <v>775</v>
      </c>
      <c r="H438" s="1421">
        <v>0.4</v>
      </c>
      <c r="I438" s="605" t="s">
        <v>600</v>
      </c>
      <c r="J438" s="464"/>
      <c r="K438" s="465"/>
      <c r="L438" s="466">
        <v>1</v>
      </c>
      <c r="M438" s="467"/>
      <c r="N438" s="465"/>
      <c r="O438" s="466">
        <v>1</v>
      </c>
      <c r="P438" s="467"/>
      <c r="Q438" s="465"/>
      <c r="R438" s="466">
        <v>1</v>
      </c>
      <c r="S438" s="467"/>
      <c r="T438" s="465"/>
      <c r="U438" s="468">
        <v>1</v>
      </c>
      <c r="V438" s="219">
        <f>SUM(J438:L438)*H438</f>
        <v>0.4</v>
      </c>
      <c r="W438" s="220">
        <f>SUM(M438:O438)*H438</f>
        <v>0.4</v>
      </c>
      <c r="X438" s="220">
        <f>SUM(P438:R438)*H438</f>
        <v>0.4</v>
      </c>
      <c r="Y438" s="220">
        <f>SUM(S438:U438)*H438</f>
        <v>0.4</v>
      </c>
      <c r="Z438" s="221">
        <f t="shared" si="6"/>
        <v>0.4</v>
      </c>
      <c r="AA438" s="1002"/>
      <c r="AB438" s="587" t="s">
        <v>561</v>
      </c>
      <c r="AC438" s="996"/>
      <c r="AD438" s="1494"/>
      <c r="AE438" s="1494"/>
    </row>
    <row r="439" spans="1:31" ht="24.95" customHeight="1" x14ac:dyDescent="0.2">
      <c r="A439" s="838"/>
      <c r="B439" s="1038"/>
      <c r="C439" s="998"/>
      <c r="D439" s="978"/>
      <c r="E439" s="978"/>
      <c r="F439" s="978"/>
      <c r="G439" s="977"/>
      <c r="H439" s="1421"/>
      <c r="I439" s="251" t="s">
        <v>601</v>
      </c>
      <c r="J439" s="474"/>
      <c r="K439" s="475"/>
      <c r="L439" s="476">
        <v>1</v>
      </c>
      <c r="M439" s="477"/>
      <c r="N439" s="475"/>
      <c r="O439" s="476"/>
      <c r="P439" s="477"/>
      <c r="Q439" s="475"/>
      <c r="R439" s="476"/>
      <c r="S439" s="477"/>
      <c r="T439" s="475"/>
      <c r="U439" s="478"/>
      <c r="V439" s="252">
        <f>SUM(J439:L439)*H438</f>
        <v>0.4</v>
      </c>
      <c r="W439" s="253">
        <f>SUM(M439:O439)*H438</f>
        <v>0</v>
      </c>
      <c r="X439" s="253">
        <f>SUM(P439:R439)*H438</f>
        <v>0</v>
      </c>
      <c r="Y439" s="253">
        <f>SUM(S439:U439)*H438</f>
        <v>0</v>
      </c>
      <c r="Z439" s="254">
        <f t="shared" si="6"/>
        <v>0.4</v>
      </c>
      <c r="AA439" s="1002"/>
      <c r="AB439" s="587" t="s">
        <v>561</v>
      </c>
      <c r="AC439" s="996"/>
      <c r="AD439" s="1494"/>
      <c r="AE439" s="1494"/>
    </row>
    <row r="440" spans="1:31" ht="24.95" customHeight="1" x14ac:dyDescent="0.2">
      <c r="A440" s="838"/>
      <c r="B440" s="1038"/>
      <c r="C440" s="998"/>
      <c r="D440" s="978"/>
      <c r="E440" s="978"/>
      <c r="F440" s="978"/>
      <c r="G440" s="977" t="s">
        <v>776</v>
      </c>
      <c r="H440" s="1421">
        <v>0.3</v>
      </c>
      <c r="I440" s="605" t="s">
        <v>600</v>
      </c>
      <c r="J440" s="464"/>
      <c r="K440" s="465"/>
      <c r="L440" s="466">
        <v>0.5</v>
      </c>
      <c r="M440" s="467"/>
      <c r="N440" s="465"/>
      <c r="O440" s="466">
        <v>1</v>
      </c>
      <c r="P440" s="467"/>
      <c r="Q440" s="465"/>
      <c r="R440" s="466">
        <v>1</v>
      </c>
      <c r="S440" s="467"/>
      <c r="T440" s="465"/>
      <c r="U440" s="468">
        <v>1</v>
      </c>
      <c r="V440" s="219">
        <f>SUM(J440:L440)*H440</f>
        <v>0.15</v>
      </c>
      <c r="W440" s="220">
        <f>SUM(M440:O440)*H440</f>
        <v>0.3</v>
      </c>
      <c r="X440" s="220">
        <f>SUM(P440:R440)*H440</f>
        <v>0.3</v>
      </c>
      <c r="Y440" s="220">
        <f>SUM(S440:U440)*H440</f>
        <v>0.3</v>
      </c>
      <c r="Z440" s="221">
        <f t="shared" si="6"/>
        <v>0.3</v>
      </c>
      <c r="AA440" s="1002"/>
      <c r="AB440" s="587" t="s">
        <v>561</v>
      </c>
      <c r="AC440" s="996"/>
      <c r="AD440" s="1494"/>
      <c r="AE440" s="1494"/>
    </row>
    <row r="441" spans="1:31" ht="24.95" customHeight="1" x14ac:dyDescent="0.2">
      <c r="A441" s="838"/>
      <c r="B441" s="1038"/>
      <c r="C441" s="998"/>
      <c r="D441" s="978"/>
      <c r="E441" s="978"/>
      <c r="F441" s="978"/>
      <c r="G441" s="977"/>
      <c r="H441" s="1421"/>
      <c r="I441" s="251" t="s">
        <v>601</v>
      </c>
      <c r="J441" s="474"/>
      <c r="K441" s="475"/>
      <c r="L441" s="476">
        <v>0.5</v>
      </c>
      <c r="M441" s="477"/>
      <c r="N441" s="475"/>
      <c r="O441" s="476"/>
      <c r="P441" s="477"/>
      <c r="Q441" s="475"/>
      <c r="R441" s="476"/>
      <c r="S441" s="477"/>
      <c r="T441" s="475"/>
      <c r="U441" s="478"/>
      <c r="V441" s="273">
        <f>SUM(J441:L441)*H440</f>
        <v>0.15</v>
      </c>
      <c r="W441" s="274">
        <f>SUM(M441:O441)*H440</f>
        <v>0</v>
      </c>
      <c r="X441" s="274">
        <f>SUM(P441:R441)*H440</f>
        <v>0</v>
      </c>
      <c r="Y441" s="274">
        <f>SUM(S441:U441)*H440</f>
        <v>0</v>
      </c>
      <c r="Z441" s="275">
        <f t="shared" si="6"/>
        <v>0.15</v>
      </c>
      <c r="AA441" s="1002"/>
      <c r="AB441" s="587" t="s">
        <v>561</v>
      </c>
      <c r="AC441" s="996"/>
      <c r="AD441" s="1494"/>
      <c r="AE441" s="1494"/>
    </row>
    <row r="442" spans="1:31" ht="24.95" customHeight="1" x14ac:dyDescent="0.2">
      <c r="A442" s="838"/>
      <c r="B442" s="1038"/>
      <c r="C442" s="998"/>
      <c r="D442" s="978"/>
      <c r="E442" s="978"/>
      <c r="F442" s="978"/>
      <c r="G442" s="977" t="s">
        <v>777</v>
      </c>
      <c r="H442" s="1421">
        <v>0.1</v>
      </c>
      <c r="I442" s="605" t="s">
        <v>600</v>
      </c>
      <c r="J442" s="464"/>
      <c r="K442" s="465"/>
      <c r="L442" s="466"/>
      <c r="M442" s="467"/>
      <c r="N442" s="465"/>
      <c r="O442" s="466"/>
      <c r="P442" s="467"/>
      <c r="Q442" s="465"/>
      <c r="R442" s="466">
        <v>1</v>
      </c>
      <c r="S442" s="467"/>
      <c r="T442" s="465"/>
      <c r="U442" s="468">
        <v>1</v>
      </c>
      <c r="V442" s="219">
        <f>SUM(J442:L442)*H442</f>
        <v>0</v>
      </c>
      <c r="W442" s="220">
        <f>SUM(M442:O442)*H442</f>
        <v>0</v>
      </c>
      <c r="X442" s="220">
        <f>SUM(P442:R442)*H442</f>
        <v>0.1</v>
      </c>
      <c r="Y442" s="220">
        <f>SUM(S442:U442)*H442</f>
        <v>0.1</v>
      </c>
      <c r="Z442" s="221">
        <f t="shared" si="6"/>
        <v>0.1</v>
      </c>
      <c r="AA442" s="1002"/>
      <c r="AB442" s="587" t="s">
        <v>561</v>
      </c>
      <c r="AC442" s="996"/>
      <c r="AD442" s="1494"/>
      <c r="AE442" s="1494"/>
    </row>
    <row r="443" spans="1:31" ht="24.95" customHeight="1" thickBot="1" x14ac:dyDescent="0.25">
      <c r="A443" s="838"/>
      <c r="B443" s="1038"/>
      <c r="C443" s="998"/>
      <c r="D443" s="978"/>
      <c r="E443" s="978"/>
      <c r="F443" s="978"/>
      <c r="G443" s="1007"/>
      <c r="H443" s="1422"/>
      <c r="I443" s="255" t="s">
        <v>601</v>
      </c>
      <c r="J443" s="479"/>
      <c r="K443" s="480"/>
      <c r="L443" s="481"/>
      <c r="M443" s="482"/>
      <c r="N443" s="480"/>
      <c r="O443" s="481"/>
      <c r="P443" s="482"/>
      <c r="Q443" s="480"/>
      <c r="R443" s="481"/>
      <c r="S443" s="482"/>
      <c r="T443" s="480"/>
      <c r="U443" s="483"/>
      <c r="V443" s="259">
        <f>SUM(J443:L443)*H442</f>
        <v>0</v>
      </c>
      <c r="W443" s="260">
        <f>SUM(M443:O443)*H442</f>
        <v>0</v>
      </c>
      <c r="X443" s="260">
        <f>SUM(P443:R443)*H442</f>
        <v>0</v>
      </c>
      <c r="Y443" s="260">
        <f>SUM(S443:U443)*H442</f>
        <v>0</v>
      </c>
      <c r="Z443" s="261">
        <f t="shared" si="6"/>
        <v>0</v>
      </c>
      <c r="AA443" s="1002"/>
      <c r="AB443" s="587" t="s">
        <v>561</v>
      </c>
      <c r="AC443" s="996"/>
      <c r="AD443" s="1494"/>
      <c r="AE443" s="1494"/>
    </row>
    <row r="444" spans="1:31" ht="24.95" customHeight="1" x14ac:dyDescent="0.2">
      <c r="A444" s="838"/>
      <c r="B444" s="1038"/>
      <c r="C444" s="982" t="s">
        <v>459</v>
      </c>
      <c r="D444" s="982" t="s">
        <v>271</v>
      </c>
      <c r="E444" s="982" t="s">
        <v>271</v>
      </c>
      <c r="F444" s="982" t="s">
        <v>271</v>
      </c>
      <c r="G444" s="1003" t="s">
        <v>778</v>
      </c>
      <c r="H444" s="1420">
        <v>0.3</v>
      </c>
      <c r="I444" s="226" t="s">
        <v>600</v>
      </c>
      <c r="J444" s="459"/>
      <c r="K444" s="460"/>
      <c r="L444" s="461">
        <v>1</v>
      </c>
      <c r="M444" s="462"/>
      <c r="N444" s="460"/>
      <c r="O444" s="461">
        <v>1</v>
      </c>
      <c r="P444" s="462"/>
      <c r="Q444" s="460"/>
      <c r="R444" s="461">
        <v>1</v>
      </c>
      <c r="S444" s="462"/>
      <c r="T444" s="460"/>
      <c r="U444" s="463">
        <v>1</v>
      </c>
      <c r="V444" s="216">
        <f>SUM(J444:L444)*H444</f>
        <v>0.3</v>
      </c>
      <c r="W444" s="217">
        <f>SUM(M444:O444)*H444</f>
        <v>0.3</v>
      </c>
      <c r="X444" s="217">
        <f>SUM(P444:R444)*H444</f>
        <v>0.3</v>
      </c>
      <c r="Y444" s="217">
        <f>SUM(S444:U444)*H444</f>
        <v>0.3</v>
      </c>
      <c r="Z444" s="218">
        <f t="shared" si="6"/>
        <v>0.3</v>
      </c>
      <c r="AA444" s="1001" t="s">
        <v>404</v>
      </c>
      <c r="AB444" s="587" t="s">
        <v>561</v>
      </c>
      <c r="AC444" s="995">
        <v>59</v>
      </c>
      <c r="AD444" s="1493" t="s">
        <v>1022</v>
      </c>
      <c r="AE444" s="1493"/>
    </row>
    <row r="445" spans="1:31" ht="24.95" customHeight="1" x14ac:dyDescent="0.2">
      <c r="A445" s="838"/>
      <c r="B445" s="1038"/>
      <c r="C445" s="983"/>
      <c r="D445" s="983"/>
      <c r="E445" s="983"/>
      <c r="F445" s="983"/>
      <c r="G445" s="977"/>
      <c r="H445" s="1421"/>
      <c r="I445" s="251" t="s">
        <v>601</v>
      </c>
      <c r="J445" s="474"/>
      <c r="K445" s="475"/>
      <c r="L445" s="476">
        <v>1</v>
      </c>
      <c r="M445" s="477"/>
      <c r="N445" s="475"/>
      <c r="O445" s="476"/>
      <c r="P445" s="477"/>
      <c r="Q445" s="475"/>
      <c r="R445" s="476"/>
      <c r="S445" s="477"/>
      <c r="T445" s="475"/>
      <c r="U445" s="478"/>
      <c r="V445" s="252">
        <f>SUM(J445:L445)*H444</f>
        <v>0.3</v>
      </c>
      <c r="W445" s="253">
        <f>SUM(M445:O445)*H444</f>
        <v>0</v>
      </c>
      <c r="X445" s="253">
        <f>SUM(P445:R445)*H444</f>
        <v>0</v>
      </c>
      <c r="Y445" s="253">
        <f>SUM(S445:U445)*H444</f>
        <v>0</v>
      </c>
      <c r="Z445" s="254">
        <f t="shared" si="6"/>
        <v>0.3</v>
      </c>
      <c r="AA445" s="1002"/>
      <c r="AB445" s="587" t="s">
        <v>561</v>
      </c>
      <c r="AC445" s="996"/>
      <c r="AD445" s="1494"/>
      <c r="AE445" s="1494"/>
    </row>
    <row r="446" spans="1:31" ht="24.95" customHeight="1" x14ac:dyDescent="0.2">
      <c r="A446" s="838"/>
      <c r="B446" s="1038"/>
      <c r="C446" s="983"/>
      <c r="D446" s="983"/>
      <c r="E446" s="983"/>
      <c r="F446" s="983"/>
      <c r="G446" s="977" t="s">
        <v>779</v>
      </c>
      <c r="H446" s="1421">
        <v>0.3</v>
      </c>
      <c r="I446" s="605" t="s">
        <v>600</v>
      </c>
      <c r="J446" s="464"/>
      <c r="K446" s="465"/>
      <c r="L446" s="466">
        <v>0.3</v>
      </c>
      <c r="M446" s="467"/>
      <c r="N446" s="465"/>
      <c r="O446" s="466">
        <v>1</v>
      </c>
      <c r="P446" s="467"/>
      <c r="Q446" s="465"/>
      <c r="R446" s="466">
        <v>1</v>
      </c>
      <c r="S446" s="467"/>
      <c r="T446" s="465"/>
      <c r="U446" s="468">
        <v>1</v>
      </c>
      <c r="V446" s="219">
        <f>SUM(J446:L446)*H446</f>
        <v>0.09</v>
      </c>
      <c r="W446" s="220">
        <f>SUM(M446:O446)*H446</f>
        <v>0.3</v>
      </c>
      <c r="X446" s="220">
        <f>SUM(P446:R446)*H446</f>
        <v>0.3</v>
      </c>
      <c r="Y446" s="220">
        <f>SUM(S446:U446)*H446</f>
        <v>0.3</v>
      </c>
      <c r="Z446" s="221">
        <f t="shared" si="6"/>
        <v>0.3</v>
      </c>
      <c r="AA446" s="1002"/>
      <c r="AB446" s="587" t="s">
        <v>561</v>
      </c>
      <c r="AC446" s="996"/>
      <c r="AD446" s="1494"/>
      <c r="AE446" s="1494"/>
    </row>
    <row r="447" spans="1:31" ht="24.95" customHeight="1" x14ac:dyDescent="0.2">
      <c r="A447" s="838"/>
      <c r="B447" s="1038"/>
      <c r="C447" s="983"/>
      <c r="D447" s="983"/>
      <c r="E447" s="983"/>
      <c r="F447" s="983"/>
      <c r="G447" s="977"/>
      <c r="H447" s="1421"/>
      <c r="I447" s="251" t="s">
        <v>601</v>
      </c>
      <c r="J447" s="474"/>
      <c r="K447" s="475"/>
      <c r="L447" s="476">
        <v>0.3</v>
      </c>
      <c r="M447" s="477"/>
      <c r="N447" s="475"/>
      <c r="O447" s="476"/>
      <c r="P447" s="477"/>
      <c r="Q447" s="475"/>
      <c r="R447" s="476"/>
      <c r="S447" s="477"/>
      <c r="T447" s="475"/>
      <c r="U447" s="478"/>
      <c r="V447" s="252">
        <f>SUM(J447:L447)*H446</f>
        <v>0.09</v>
      </c>
      <c r="W447" s="253">
        <f>SUM(M447:O447)*H446</f>
        <v>0</v>
      </c>
      <c r="X447" s="253">
        <f>SUM(P447:R447)*H446</f>
        <v>0</v>
      </c>
      <c r="Y447" s="253">
        <f>SUM(S447:U447)*H446</f>
        <v>0</v>
      </c>
      <c r="Z447" s="254">
        <f t="shared" si="6"/>
        <v>0.09</v>
      </c>
      <c r="AA447" s="1002"/>
      <c r="AB447" s="587" t="s">
        <v>561</v>
      </c>
      <c r="AC447" s="996"/>
      <c r="AD447" s="1494"/>
      <c r="AE447" s="1494"/>
    </row>
    <row r="448" spans="1:31" ht="24.95" customHeight="1" x14ac:dyDescent="0.2">
      <c r="A448" s="838"/>
      <c r="B448" s="1038"/>
      <c r="C448" s="983"/>
      <c r="D448" s="983"/>
      <c r="E448" s="983"/>
      <c r="F448" s="983"/>
      <c r="G448" s="977" t="s">
        <v>780</v>
      </c>
      <c r="H448" s="1421">
        <v>0.4</v>
      </c>
      <c r="I448" s="605" t="s">
        <v>600</v>
      </c>
      <c r="J448" s="464"/>
      <c r="K448" s="465"/>
      <c r="L448" s="466"/>
      <c r="M448" s="467"/>
      <c r="N448" s="465"/>
      <c r="O448" s="466">
        <v>0.1</v>
      </c>
      <c r="P448" s="467"/>
      <c r="Q448" s="465"/>
      <c r="R448" s="466">
        <v>0.4</v>
      </c>
      <c r="S448" s="467"/>
      <c r="T448" s="465"/>
      <c r="U448" s="468">
        <v>1</v>
      </c>
      <c r="V448" s="219">
        <f>SUM(J448:L448)*H448</f>
        <v>0</v>
      </c>
      <c r="W448" s="220">
        <f>SUM(M448:O448)*H448</f>
        <v>4.0000000000000008E-2</v>
      </c>
      <c r="X448" s="220">
        <f>SUM(P448:R448)*H448</f>
        <v>0.16000000000000003</v>
      </c>
      <c r="Y448" s="220">
        <f>SUM(S448:U448)*H448</f>
        <v>0.4</v>
      </c>
      <c r="Z448" s="221">
        <f t="shared" si="6"/>
        <v>0.4</v>
      </c>
      <c r="AA448" s="1002"/>
      <c r="AB448" s="587" t="s">
        <v>561</v>
      </c>
      <c r="AC448" s="996"/>
      <c r="AD448" s="1494"/>
      <c r="AE448" s="1494"/>
    </row>
    <row r="449" spans="1:31" ht="24.95" customHeight="1" thickBot="1" x14ac:dyDescent="0.25">
      <c r="A449" s="838"/>
      <c r="B449" s="1038"/>
      <c r="C449" s="983"/>
      <c r="D449" s="983"/>
      <c r="E449" s="983"/>
      <c r="F449" s="983"/>
      <c r="G449" s="1043"/>
      <c r="H449" s="1426"/>
      <c r="I449" s="276" t="s">
        <v>601</v>
      </c>
      <c r="J449" s="504"/>
      <c r="K449" s="505"/>
      <c r="L449" s="506"/>
      <c r="M449" s="507"/>
      <c r="N449" s="505"/>
      <c r="O449" s="506"/>
      <c r="P449" s="507"/>
      <c r="Q449" s="505"/>
      <c r="R449" s="506"/>
      <c r="S449" s="507"/>
      <c r="T449" s="505"/>
      <c r="U449" s="508"/>
      <c r="V449" s="273">
        <f>SUM(J449:L449)*H448</f>
        <v>0</v>
      </c>
      <c r="W449" s="274">
        <f>SUM(M449:O449)*H448</f>
        <v>0</v>
      </c>
      <c r="X449" s="274">
        <f>SUM(P449:R449)*H448</f>
        <v>0</v>
      </c>
      <c r="Y449" s="274">
        <f>SUM(S449:U449)*H448</f>
        <v>0</v>
      </c>
      <c r="Z449" s="275">
        <f t="shared" si="6"/>
        <v>0</v>
      </c>
      <c r="AA449" s="1002"/>
      <c r="AB449" s="587" t="s">
        <v>561</v>
      </c>
      <c r="AC449" s="996"/>
      <c r="AD449" s="1494"/>
      <c r="AE449" s="1494"/>
    </row>
    <row r="450" spans="1:31" ht="24.95" customHeight="1" x14ac:dyDescent="0.2">
      <c r="A450" s="838"/>
      <c r="B450" s="1041" t="s">
        <v>784</v>
      </c>
      <c r="C450" s="1436" t="s">
        <v>461</v>
      </c>
      <c r="D450" s="1035" t="s">
        <v>507</v>
      </c>
      <c r="E450" s="1035" t="s">
        <v>58</v>
      </c>
      <c r="F450" s="1031" t="s">
        <v>462</v>
      </c>
      <c r="G450" s="1438" t="s">
        <v>805</v>
      </c>
      <c r="H450" s="1433">
        <v>1</v>
      </c>
      <c r="I450" s="604" t="s">
        <v>600</v>
      </c>
      <c r="J450" s="454"/>
      <c r="K450" s="455"/>
      <c r="L450" s="456">
        <v>1</v>
      </c>
      <c r="M450" s="457"/>
      <c r="N450" s="455"/>
      <c r="O450" s="456">
        <v>1</v>
      </c>
      <c r="P450" s="457"/>
      <c r="Q450" s="455"/>
      <c r="R450" s="456">
        <v>1</v>
      </c>
      <c r="S450" s="457"/>
      <c r="T450" s="455"/>
      <c r="U450" s="458">
        <v>1</v>
      </c>
      <c r="V450" s="222">
        <f>SUM(J450:L450)*H450</f>
        <v>1</v>
      </c>
      <c r="W450" s="223">
        <f>SUM(M450:O450)*H450</f>
        <v>1</v>
      </c>
      <c r="X450" s="223">
        <f>SUM(P450:R450)*H450</f>
        <v>1</v>
      </c>
      <c r="Y450" s="223">
        <f>SUM(S450:U450)*H450</f>
        <v>1</v>
      </c>
      <c r="Z450" s="224">
        <f t="shared" si="6"/>
        <v>1</v>
      </c>
      <c r="AA450" s="1015" t="s">
        <v>463</v>
      </c>
      <c r="AB450" s="588" t="s">
        <v>553</v>
      </c>
      <c r="AC450" s="860">
        <v>60</v>
      </c>
      <c r="AD450" s="1495"/>
      <c r="AE450" s="1495"/>
    </row>
    <row r="451" spans="1:31" ht="24.95" customHeight="1" thickBot="1" x14ac:dyDescent="0.25">
      <c r="A451" s="838"/>
      <c r="B451" s="1042"/>
      <c r="C451" s="1437"/>
      <c r="D451" s="1036"/>
      <c r="E451" s="1036"/>
      <c r="F451" s="1032"/>
      <c r="G451" s="1439"/>
      <c r="H451" s="1434"/>
      <c r="I451" s="255" t="s">
        <v>601</v>
      </c>
      <c r="J451" s="479"/>
      <c r="K451" s="480"/>
      <c r="L451" s="481">
        <v>1</v>
      </c>
      <c r="M451" s="482"/>
      <c r="N451" s="480"/>
      <c r="O451" s="481"/>
      <c r="P451" s="482"/>
      <c r="Q451" s="480"/>
      <c r="R451" s="481"/>
      <c r="S451" s="482"/>
      <c r="T451" s="480"/>
      <c r="U451" s="483"/>
      <c r="V451" s="259">
        <f>SUM(J451:L451)*H450</f>
        <v>1</v>
      </c>
      <c r="W451" s="260">
        <f>SUM(M451:O451)*H450</f>
        <v>0</v>
      </c>
      <c r="X451" s="260">
        <f>SUM(P451:R451)*H450</f>
        <v>0</v>
      </c>
      <c r="Y451" s="260">
        <f>SUM(S451:U451)*H450</f>
        <v>0</v>
      </c>
      <c r="Z451" s="261">
        <f t="shared" si="6"/>
        <v>1</v>
      </c>
      <c r="AA451" s="1016"/>
      <c r="AB451" s="589" t="s">
        <v>553</v>
      </c>
      <c r="AC451" s="861"/>
      <c r="AD451" s="1496"/>
      <c r="AE451" s="1496"/>
    </row>
    <row r="452" spans="1:31" ht="24.95" customHeight="1" x14ac:dyDescent="0.2">
      <c r="A452" s="838"/>
      <c r="B452" s="1042"/>
      <c r="C452" s="1437"/>
      <c r="D452" s="1036"/>
      <c r="E452" s="1036"/>
      <c r="F452" s="1033" t="s">
        <v>59</v>
      </c>
      <c r="G452" s="1023" t="s">
        <v>806</v>
      </c>
      <c r="H452" s="1435">
        <v>0.28000000000000003</v>
      </c>
      <c r="I452" s="226" t="s">
        <v>600</v>
      </c>
      <c r="J452" s="459"/>
      <c r="K452" s="460"/>
      <c r="L452" s="461">
        <v>1</v>
      </c>
      <c r="M452" s="462"/>
      <c r="N452" s="460"/>
      <c r="O452" s="461">
        <v>1</v>
      </c>
      <c r="P452" s="462"/>
      <c r="Q452" s="460"/>
      <c r="R452" s="461">
        <v>1</v>
      </c>
      <c r="S452" s="462"/>
      <c r="T452" s="460"/>
      <c r="U452" s="463">
        <v>1</v>
      </c>
      <c r="V452" s="216">
        <f>SUM(J452:L452)*H452</f>
        <v>0.28000000000000003</v>
      </c>
      <c r="W452" s="217">
        <f>SUM(M452:O452)*H452</f>
        <v>0.28000000000000003</v>
      </c>
      <c r="X452" s="217">
        <f>SUM(P452:R452)*H452</f>
        <v>0.28000000000000003</v>
      </c>
      <c r="Y452" s="217">
        <f>SUM(S452:U452)*H452</f>
        <v>0.28000000000000003</v>
      </c>
      <c r="Z452" s="218">
        <f t="shared" si="6"/>
        <v>0.28000000000000003</v>
      </c>
      <c r="AA452" s="1016"/>
      <c r="AB452" s="589" t="s">
        <v>553</v>
      </c>
      <c r="AC452" s="860">
        <v>61</v>
      </c>
      <c r="AD452" s="1496"/>
      <c r="AE452" s="1496"/>
    </row>
    <row r="453" spans="1:31" ht="24.95" customHeight="1" x14ac:dyDescent="0.2">
      <c r="A453" s="838"/>
      <c r="B453" s="1042"/>
      <c r="C453" s="1437"/>
      <c r="D453" s="1036"/>
      <c r="E453" s="1036"/>
      <c r="F453" s="1034"/>
      <c r="G453" s="1024"/>
      <c r="H453" s="1428"/>
      <c r="I453" s="251" t="s">
        <v>601</v>
      </c>
      <c r="J453" s="474"/>
      <c r="K453" s="475"/>
      <c r="L453" s="476">
        <v>1</v>
      </c>
      <c r="M453" s="477"/>
      <c r="N453" s="475"/>
      <c r="O453" s="476"/>
      <c r="P453" s="477"/>
      <c r="Q453" s="475"/>
      <c r="R453" s="476"/>
      <c r="S453" s="477"/>
      <c r="T453" s="475"/>
      <c r="U453" s="478"/>
      <c r="V453" s="252">
        <f>SUM(J453:L453)*H452</f>
        <v>0.28000000000000003</v>
      </c>
      <c r="W453" s="253">
        <f>SUM(M453:O453)*H452</f>
        <v>0</v>
      </c>
      <c r="X453" s="253">
        <f>SUM(P453:R453)*H452</f>
        <v>0</v>
      </c>
      <c r="Y453" s="253">
        <f>SUM(S453:U453)*H452</f>
        <v>0</v>
      </c>
      <c r="Z453" s="254">
        <f t="shared" ref="Z453:Z516" si="7">MAX(V453:Y453)</f>
        <v>0.28000000000000003</v>
      </c>
      <c r="AA453" s="1016"/>
      <c r="AB453" s="589" t="s">
        <v>553</v>
      </c>
      <c r="AC453" s="861"/>
      <c r="AD453" s="1496"/>
      <c r="AE453" s="1496"/>
    </row>
    <row r="454" spans="1:31" ht="24.95" customHeight="1" x14ac:dyDescent="0.2">
      <c r="A454" s="838"/>
      <c r="B454" s="1042"/>
      <c r="C454" s="1437"/>
      <c r="D454" s="1036"/>
      <c r="E454" s="1036"/>
      <c r="F454" s="1034"/>
      <c r="G454" s="1024" t="s">
        <v>807</v>
      </c>
      <c r="H454" s="1428">
        <v>0.44</v>
      </c>
      <c r="I454" s="605" t="s">
        <v>600</v>
      </c>
      <c r="J454" s="464"/>
      <c r="K454" s="465"/>
      <c r="L454" s="466">
        <v>2.3049645390070921E-4</v>
      </c>
      <c r="M454" s="467"/>
      <c r="N454" s="465"/>
      <c r="O454" s="466">
        <v>0.13</v>
      </c>
      <c r="P454" s="467"/>
      <c r="Q454" s="465"/>
      <c r="R454" s="466">
        <v>0.13</v>
      </c>
      <c r="S454" s="467"/>
      <c r="T454" s="465"/>
      <c r="U454" s="468">
        <v>1</v>
      </c>
      <c r="V454" s="219">
        <f>SUM(J454:L454)*H454</f>
        <v>1.0141843971631205E-4</v>
      </c>
      <c r="W454" s="220">
        <f>SUM(M454:O454)*H454</f>
        <v>5.7200000000000001E-2</v>
      </c>
      <c r="X454" s="220">
        <f>SUM(P454:R454)*H454</f>
        <v>5.7200000000000001E-2</v>
      </c>
      <c r="Y454" s="220">
        <f>SUM(S454:U454)*H454</f>
        <v>0.44</v>
      </c>
      <c r="Z454" s="221">
        <f t="shared" si="7"/>
        <v>0.44</v>
      </c>
      <c r="AA454" s="1016"/>
      <c r="AB454" s="589" t="s">
        <v>553</v>
      </c>
      <c r="AC454" s="861"/>
      <c r="AD454" s="1496"/>
      <c r="AE454" s="1496"/>
    </row>
    <row r="455" spans="1:31" ht="24.95" customHeight="1" x14ac:dyDescent="0.2">
      <c r="A455" s="838"/>
      <c r="B455" s="1042"/>
      <c r="C455" s="1437"/>
      <c r="D455" s="1036"/>
      <c r="E455" s="1036"/>
      <c r="F455" s="1034"/>
      <c r="G455" s="1024"/>
      <c r="H455" s="1428"/>
      <c r="I455" s="251" t="s">
        <v>601</v>
      </c>
      <c r="J455" s="474"/>
      <c r="K455" s="475"/>
      <c r="L455" s="476">
        <v>2.0000000000000001E-4</v>
      </c>
      <c r="M455" s="477"/>
      <c r="N455" s="475"/>
      <c r="O455" s="476"/>
      <c r="P455" s="477"/>
      <c r="Q455" s="475"/>
      <c r="R455" s="476"/>
      <c r="S455" s="477"/>
      <c r="T455" s="475"/>
      <c r="U455" s="478"/>
      <c r="V455" s="252">
        <f>SUM(J455:L455)*H454</f>
        <v>8.8000000000000011E-5</v>
      </c>
      <c r="W455" s="253">
        <f>SUM(M455:O455)*H454</f>
        <v>0</v>
      </c>
      <c r="X455" s="253">
        <f>SUM(P455:R455)*H454</f>
        <v>0</v>
      </c>
      <c r="Y455" s="253">
        <f>SUM(S455:U455)*H454</f>
        <v>0</v>
      </c>
      <c r="Z455" s="254">
        <f t="shared" si="7"/>
        <v>8.8000000000000011E-5</v>
      </c>
      <c r="AA455" s="1016"/>
      <c r="AB455" s="589" t="s">
        <v>553</v>
      </c>
      <c r="AC455" s="861"/>
      <c r="AD455" s="1496"/>
      <c r="AE455" s="1496"/>
    </row>
    <row r="456" spans="1:31" ht="24.95" customHeight="1" x14ac:dyDescent="0.2">
      <c r="A456" s="838"/>
      <c r="B456" s="1042"/>
      <c r="C456" s="1437"/>
      <c r="D456" s="1036"/>
      <c r="E456" s="1036"/>
      <c r="F456" s="1034"/>
      <c r="G456" s="1024" t="s">
        <v>808</v>
      </c>
      <c r="H456" s="1428">
        <v>0.28000000000000003</v>
      </c>
      <c r="I456" s="605" t="s">
        <v>600</v>
      </c>
      <c r="J456" s="464"/>
      <c r="K456" s="465"/>
      <c r="L456" s="466">
        <v>1</v>
      </c>
      <c r="M456" s="467"/>
      <c r="N456" s="465"/>
      <c r="O456" s="466">
        <v>1</v>
      </c>
      <c r="P456" s="467"/>
      <c r="Q456" s="465"/>
      <c r="R456" s="466">
        <v>1</v>
      </c>
      <c r="S456" s="467"/>
      <c r="T456" s="465"/>
      <c r="U456" s="468">
        <v>1</v>
      </c>
      <c r="V456" s="219">
        <f>SUM(J456:L456)*H456</f>
        <v>0.28000000000000003</v>
      </c>
      <c r="W456" s="220">
        <f>SUM(M456:O456)*H456</f>
        <v>0.28000000000000003</v>
      </c>
      <c r="X456" s="220">
        <f>SUM(P456:R456)*H456</f>
        <v>0.28000000000000003</v>
      </c>
      <c r="Y456" s="220">
        <f>SUM(S456:U456)*H456</f>
        <v>0.28000000000000003</v>
      </c>
      <c r="Z456" s="221">
        <f t="shared" si="7"/>
        <v>0.28000000000000003</v>
      </c>
      <c r="AA456" s="1016"/>
      <c r="AB456" s="589" t="s">
        <v>553</v>
      </c>
      <c r="AC456" s="861"/>
      <c r="AD456" s="1496"/>
      <c r="AE456" s="1496"/>
    </row>
    <row r="457" spans="1:31" ht="24.95" customHeight="1" thickBot="1" x14ac:dyDescent="0.25">
      <c r="A457" s="838"/>
      <c r="B457" s="1042"/>
      <c r="C457" s="1437"/>
      <c r="D457" s="1036"/>
      <c r="E457" s="1036"/>
      <c r="F457" s="1034"/>
      <c r="G457" s="1027"/>
      <c r="H457" s="1429"/>
      <c r="I457" s="255" t="s">
        <v>601</v>
      </c>
      <c r="J457" s="479"/>
      <c r="K457" s="480"/>
      <c r="L457" s="481">
        <v>1</v>
      </c>
      <c r="M457" s="482"/>
      <c r="N457" s="480"/>
      <c r="O457" s="481"/>
      <c r="P457" s="482"/>
      <c r="Q457" s="480"/>
      <c r="R457" s="481"/>
      <c r="S457" s="482"/>
      <c r="T457" s="480"/>
      <c r="U457" s="483"/>
      <c r="V457" s="259">
        <f>SUM(J457:L457)*H456</f>
        <v>0.28000000000000003</v>
      </c>
      <c r="W457" s="260">
        <f>SUM(M457:O457)*H456</f>
        <v>0</v>
      </c>
      <c r="X457" s="260">
        <f>SUM(P457:R457)*H456</f>
        <v>0</v>
      </c>
      <c r="Y457" s="260">
        <f>SUM(S457:U457)*H456</f>
        <v>0</v>
      </c>
      <c r="Z457" s="261">
        <f t="shared" si="7"/>
        <v>0.28000000000000003</v>
      </c>
      <c r="AA457" s="1016"/>
      <c r="AB457" s="589" t="s">
        <v>553</v>
      </c>
      <c r="AC457" s="861"/>
      <c r="AD457" s="1496"/>
      <c r="AE457" s="1496"/>
    </row>
    <row r="458" spans="1:31" ht="24.95" customHeight="1" x14ac:dyDescent="0.2">
      <c r="A458" s="838"/>
      <c r="B458" s="1042"/>
      <c r="C458" s="1430" t="s">
        <v>37</v>
      </c>
      <c r="D458" s="1033" t="s">
        <v>61</v>
      </c>
      <c r="E458" s="1033" t="s">
        <v>62</v>
      </c>
      <c r="F458" s="1033" t="s">
        <v>63</v>
      </c>
      <c r="G458" s="1023" t="s">
        <v>781</v>
      </c>
      <c r="H458" s="1427">
        <v>0.25</v>
      </c>
      <c r="I458" s="604" t="s">
        <v>600</v>
      </c>
      <c r="J458" s="454"/>
      <c r="K458" s="455"/>
      <c r="L458" s="456">
        <v>1</v>
      </c>
      <c r="M458" s="457"/>
      <c r="N458" s="455"/>
      <c r="O458" s="456"/>
      <c r="P458" s="457"/>
      <c r="Q458" s="455"/>
      <c r="R458" s="456"/>
      <c r="S458" s="457"/>
      <c r="T458" s="455"/>
      <c r="U458" s="458">
        <v>1</v>
      </c>
      <c r="V458" s="222">
        <f>SUM(J458:L458)*H458</f>
        <v>0.25</v>
      </c>
      <c r="W458" s="223">
        <f>SUM(M458:O458)*H458</f>
        <v>0</v>
      </c>
      <c r="X458" s="223">
        <f>SUM(P458:R458)*H458</f>
        <v>0</v>
      </c>
      <c r="Y458" s="223">
        <f>SUM(S458:U458)*H458</f>
        <v>0.25</v>
      </c>
      <c r="Z458" s="224">
        <f t="shared" si="7"/>
        <v>0.25</v>
      </c>
      <c r="AA458" s="1015" t="s">
        <v>40</v>
      </c>
      <c r="AB458" s="589" t="s">
        <v>553</v>
      </c>
      <c r="AC458" s="1440">
        <v>62</v>
      </c>
      <c r="AD458" s="1495" t="s">
        <v>1022</v>
      </c>
      <c r="AE458" s="1495" t="s">
        <v>1022</v>
      </c>
    </row>
    <row r="459" spans="1:31" ht="24.95" customHeight="1" x14ac:dyDescent="0.2">
      <c r="A459" s="838"/>
      <c r="B459" s="1042"/>
      <c r="C459" s="1431"/>
      <c r="D459" s="1034"/>
      <c r="E459" s="1034"/>
      <c r="F459" s="1034"/>
      <c r="G459" s="1024"/>
      <c r="H459" s="1428"/>
      <c r="I459" s="251" t="s">
        <v>601</v>
      </c>
      <c r="J459" s="474"/>
      <c r="K459" s="475"/>
      <c r="L459" s="476">
        <v>1</v>
      </c>
      <c r="M459" s="477"/>
      <c r="N459" s="475"/>
      <c r="O459" s="476"/>
      <c r="P459" s="477"/>
      <c r="Q459" s="475"/>
      <c r="R459" s="476"/>
      <c r="S459" s="477"/>
      <c r="T459" s="475"/>
      <c r="U459" s="478"/>
      <c r="V459" s="252">
        <f>SUM(J459:L459)*H458</f>
        <v>0.25</v>
      </c>
      <c r="W459" s="253">
        <f>SUM(M459:O459)*H458</f>
        <v>0</v>
      </c>
      <c r="X459" s="253">
        <f>SUM(P459:R459)*H458</f>
        <v>0</v>
      </c>
      <c r="Y459" s="253">
        <f>SUM(S459:U459)*H458</f>
        <v>0</v>
      </c>
      <c r="Z459" s="254">
        <f t="shared" si="7"/>
        <v>0.25</v>
      </c>
      <c r="AA459" s="1016"/>
      <c r="AB459" s="589" t="s">
        <v>553</v>
      </c>
      <c r="AC459" s="1441"/>
      <c r="AD459" s="1496"/>
      <c r="AE459" s="1496"/>
    </row>
    <row r="460" spans="1:31" ht="24.95" customHeight="1" x14ac:dyDescent="0.2">
      <c r="A460" s="838"/>
      <c r="B460" s="1042"/>
      <c r="C460" s="1431"/>
      <c r="D460" s="1034"/>
      <c r="E460" s="1034"/>
      <c r="F460" s="1034"/>
      <c r="G460" s="1024" t="s">
        <v>782</v>
      </c>
      <c r="H460" s="1428">
        <v>0.25</v>
      </c>
      <c r="I460" s="605" t="s">
        <v>600</v>
      </c>
      <c r="J460" s="464"/>
      <c r="K460" s="465"/>
      <c r="L460" s="466">
        <v>0.38</v>
      </c>
      <c r="M460" s="467"/>
      <c r="N460" s="465"/>
      <c r="O460" s="466">
        <v>0.5</v>
      </c>
      <c r="P460" s="467"/>
      <c r="Q460" s="465"/>
      <c r="R460" s="466">
        <v>0.63</v>
      </c>
      <c r="S460" s="467"/>
      <c r="T460" s="465"/>
      <c r="U460" s="468">
        <v>1</v>
      </c>
      <c r="V460" s="219">
        <f>SUM(J460:L460)*H460</f>
        <v>9.5000000000000001E-2</v>
      </c>
      <c r="W460" s="220">
        <f>SUM(M460:O460)*H460</f>
        <v>0.125</v>
      </c>
      <c r="X460" s="220">
        <f>SUM(P460:R460)*H460</f>
        <v>0.1575</v>
      </c>
      <c r="Y460" s="220">
        <f>SUM(S460:U460)*H460</f>
        <v>0.25</v>
      </c>
      <c r="Z460" s="221">
        <f t="shared" si="7"/>
        <v>0.25</v>
      </c>
      <c r="AA460" s="1016"/>
      <c r="AB460" s="589" t="s">
        <v>553</v>
      </c>
      <c r="AC460" s="1441"/>
      <c r="AD460" s="1496"/>
      <c r="AE460" s="1496"/>
    </row>
    <row r="461" spans="1:31" ht="24.95" customHeight="1" x14ac:dyDescent="0.2">
      <c r="A461" s="838"/>
      <c r="B461" s="1042"/>
      <c r="C461" s="1431"/>
      <c r="D461" s="1034"/>
      <c r="E461" s="1034"/>
      <c r="F461" s="1034"/>
      <c r="G461" s="1024"/>
      <c r="H461" s="1428"/>
      <c r="I461" s="251" t="s">
        <v>601</v>
      </c>
      <c r="J461" s="474"/>
      <c r="K461" s="475"/>
      <c r="L461" s="476">
        <v>0.38</v>
      </c>
      <c r="M461" s="477"/>
      <c r="N461" s="475"/>
      <c r="O461" s="476"/>
      <c r="P461" s="477"/>
      <c r="Q461" s="475"/>
      <c r="R461" s="476"/>
      <c r="S461" s="477"/>
      <c r="T461" s="475"/>
      <c r="U461" s="478"/>
      <c r="V461" s="252">
        <f>SUM(J461:L461)*H460</f>
        <v>9.5000000000000001E-2</v>
      </c>
      <c r="W461" s="253">
        <f>SUM(M461:O461)*H460</f>
        <v>0</v>
      </c>
      <c r="X461" s="253">
        <f>SUM(P461:R461)*H460</f>
        <v>0</v>
      </c>
      <c r="Y461" s="253">
        <f>SUM(S461:U461)*H460</f>
        <v>0</v>
      </c>
      <c r="Z461" s="254">
        <f t="shared" si="7"/>
        <v>9.5000000000000001E-2</v>
      </c>
      <c r="AA461" s="1016"/>
      <c r="AB461" s="589" t="s">
        <v>553</v>
      </c>
      <c r="AC461" s="1441"/>
      <c r="AD461" s="1496"/>
      <c r="AE461" s="1496"/>
    </row>
    <row r="462" spans="1:31" ht="24.95" customHeight="1" x14ac:dyDescent="0.2">
      <c r="A462" s="838"/>
      <c r="B462" s="1042"/>
      <c r="C462" s="1431"/>
      <c r="D462" s="1034"/>
      <c r="E462" s="1034"/>
      <c r="F462" s="1034"/>
      <c r="G462" s="1019" t="s">
        <v>783</v>
      </c>
      <c r="H462" s="1445">
        <v>0.25</v>
      </c>
      <c r="I462" s="605" t="s">
        <v>600</v>
      </c>
      <c r="J462" s="464"/>
      <c r="K462" s="465"/>
      <c r="L462" s="466"/>
      <c r="M462" s="467"/>
      <c r="N462" s="465"/>
      <c r="O462" s="466"/>
      <c r="P462" s="467"/>
      <c r="Q462" s="465"/>
      <c r="R462" s="466"/>
      <c r="S462" s="467"/>
      <c r="T462" s="465"/>
      <c r="U462" s="468"/>
      <c r="V462" s="219">
        <f>SUM(J462:L462)*H462</f>
        <v>0</v>
      </c>
      <c r="W462" s="220">
        <f>SUM(M462:O462)*H462</f>
        <v>0</v>
      </c>
      <c r="X462" s="220">
        <f>SUM(P462:R462)*H462</f>
        <v>0</v>
      </c>
      <c r="Y462" s="220">
        <f>SUM(S462:U462)*H462</f>
        <v>0</v>
      </c>
      <c r="Z462" s="221">
        <f t="shared" si="7"/>
        <v>0</v>
      </c>
      <c r="AA462" s="1016"/>
      <c r="AB462" s="589" t="s">
        <v>553</v>
      </c>
      <c r="AC462" s="1441"/>
      <c r="AD462" s="1496"/>
      <c r="AE462" s="1496"/>
    </row>
    <row r="463" spans="1:31" ht="24.95" customHeight="1" x14ac:dyDescent="0.2">
      <c r="A463" s="838"/>
      <c r="B463" s="1042"/>
      <c r="C463" s="1431"/>
      <c r="D463" s="1034"/>
      <c r="E463" s="1034"/>
      <c r="F463" s="1034"/>
      <c r="G463" s="1019"/>
      <c r="H463" s="1445"/>
      <c r="I463" s="251" t="s">
        <v>601</v>
      </c>
      <c r="J463" s="474"/>
      <c r="K463" s="475"/>
      <c r="L463" s="476"/>
      <c r="M463" s="477"/>
      <c r="N463" s="475"/>
      <c r="O463" s="476"/>
      <c r="P463" s="477"/>
      <c r="Q463" s="475"/>
      <c r="R463" s="476"/>
      <c r="S463" s="477"/>
      <c r="T463" s="475"/>
      <c r="U463" s="478"/>
      <c r="V463" s="252">
        <f>SUM(J463:L463)*H462</f>
        <v>0</v>
      </c>
      <c r="W463" s="253">
        <f>SUM(M463:O463)*H462</f>
        <v>0</v>
      </c>
      <c r="X463" s="253">
        <f>SUM(P463:R463)*H462</f>
        <v>0</v>
      </c>
      <c r="Y463" s="253">
        <f>SUM(S463:U463)*H462</f>
        <v>0</v>
      </c>
      <c r="Z463" s="254">
        <f t="shared" si="7"/>
        <v>0</v>
      </c>
      <c r="AA463" s="1016"/>
      <c r="AB463" s="589" t="s">
        <v>553</v>
      </c>
      <c r="AC463" s="1441"/>
      <c r="AD463" s="1496"/>
      <c r="AE463" s="1496"/>
    </row>
    <row r="464" spans="1:31" ht="24.95" customHeight="1" x14ac:dyDescent="0.2">
      <c r="A464" s="838"/>
      <c r="B464" s="1042"/>
      <c r="C464" s="1431"/>
      <c r="D464" s="1034"/>
      <c r="E464" s="1034"/>
      <c r="F464" s="1034"/>
      <c r="G464" s="1019" t="s">
        <v>1018</v>
      </c>
      <c r="H464" s="1445">
        <v>0.25</v>
      </c>
      <c r="I464" s="605" t="s">
        <v>600</v>
      </c>
      <c r="J464" s="464"/>
      <c r="K464" s="465"/>
      <c r="L464" s="466"/>
      <c r="M464" s="467"/>
      <c r="N464" s="465"/>
      <c r="O464" s="466"/>
      <c r="P464" s="467"/>
      <c r="Q464" s="465"/>
      <c r="R464" s="466"/>
      <c r="S464" s="467"/>
      <c r="T464" s="465"/>
      <c r="U464" s="468"/>
      <c r="V464" s="219">
        <f>SUM(J464:L464)*H464</f>
        <v>0</v>
      </c>
      <c r="W464" s="220">
        <f>SUM(M464:O464)*H464</f>
        <v>0</v>
      </c>
      <c r="X464" s="220">
        <f>SUM(P464:R464)*H464</f>
        <v>0</v>
      </c>
      <c r="Y464" s="220">
        <f>SUM(S464:U464)*H464</f>
        <v>0</v>
      </c>
      <c r="Z464" s="221">
        <f t="shared" si="7"/>
        <v>0</v>
      </c>
      <c r="AA464" s="1016"/>
      <c r="AB464" s="589" t="s">
        <v>553</v>
      </c>
      <c r="AC464" s="1441"/>
      <c r="AD464" s="1496"/>
      <c r="AE464" s="1496"/>
    </row>
    <row r="465" spans="1:31" ht="24.95" customHeight="1" thickBot="1" x14ac:dyDescent="0.25">
      <c r="A465" s="838"/>
      <c r="B465" s="1042"/>
      <c r="C465" s="1432"/>
      <c r="D465" s="1057"/>
      <c r="E465" s="1057"/>
      <c r="F465" s="1057"/>
      <c r="G465" s="1020"/>
      <c r="H465" s="1446"/>
      <c r="I465" s="255" t="s">
        <v>601</v>
      </c>
      <c r="J465" s="479"/>
      <c r="K465" s="480"/>
      <c r="L465" s="481"/>
      <c r="M465" s="482"/>
      <c r="N465" s="480"/>
      <c r="O465" s="481"/>
      <c r="P465" s="482"/>
      <c r="Q465" s="480"/>
      <c r="R465" s="481"/>
      <c r="S465" s="482"/>
      <c r="T465" s="480"/>
      <c r="U465" s="483"/>
      <c r="V465" s="259">
        <f>SUM(J465:L465)*H464</f>
        <v>0</v>
      </c>
      <c r="W465" s="260">
        <f>SUM(M465:O465)*H464</f>
        <v>0</v>
      </c>
      <c r="X465" s="260">
        <f>SUM(P465:R465)*H464</f>
        <v>0</v>
      </c>
      <c r="Y465" s="260">
        <f>SUM(S465:U465)*H464</f>
        <v>0</v>
      </c>
      <c r="Z465" s="261">
        <f t="shared" si="7"/>
        <v>0</v>
      </c>
      <c r="AA465" s="1016"/>
      <c r="AB465" s="589" t="s">
        <v>553</v>
      </c>
      <c r="AC465" s="1441"/>
      <c r="AD465" s="1496"/>
      <c r="AE465" s="1496"/>
    </row>
    <row r="466" spans="1:31" ht="24.95" customHeight="1" x14ac:dyDescent="0.2">
      <c r="A466" s="838"/>
      <c r="B466" s="1042"/>
      <c r="C466" s="1431" t="s">
        <v>64</v>
      </c>
      <c r="D466" s="1034" t="s">
        <v>56</v>
      </c>
      <c r="E466" s="1034" t="s">
        <v>57</v>
      </c>
      <c r="F466" s="1034" t="s">
        <v>272</v>
      </c>
      <c r="G466" s="1055" t="s">
        <v>785</v>
      </c>
      <c r="H466" s="1427">
        <v>0.2</v>
      </c>
      <c r="I466" s="604" t="s">
        <v>600</v>
      </c>
      <c r="J466" s="454"/>
      <c r="K466" s="455"/>
      <c r="L466" s="456">
        <v>1</v>
      </c>
      <c r="M466" s="457"/>
      <c r="N466" s="455"/>
      <c r="O466" s="456">
        <v>1</v>
      </c>
      <c r="P466" s="457"/>
      <c r="Q466" s="455"/>
      <c r="R466" s="456">
        <v>1</v>
      </c>
      <c r="S466" s="457"/>
      <c r="T466" s="455"/>
      <c r="U466" s="463">
        <v>1</v>
      </c>
      <c r="V466" s="216">
        <f>SUM(J466:L466)*H466</f>
        <v>0.2</v>
      </c>
      <c r="W466" s="217">
        <f>SUM(M466:O466)*H466</f>
        <v>0.2</v>
      </c>
      <c r="X466" s="217">
        <f>SUM(P466:R466)*H466</f>
        <v>0.2</v>
      </c>
      <c r="Y466" s="217">
        <f>SUM(S466:U466)*H466</f>
        <v>0.2</v>
      </c>
      <c r="Z466" s="218">
        <f t="shared" si="7"/>
        <v>0.2</v>
      </c>
      <c r="AA466" s="1016"/>
      <c r="AB466" s="589" t="s">
        <v>553</v>
      </c>
      <c r="AC466" s="1440">
        <v>63</v>
      </c>
      <c r="AD466" s="1496"/>
      <c r="AE466" s="1496"/>
    </row>
    <row r="467" spans="1:31" ht="24.95" customHeight="1" x14ac:dyDescent="0.2">
      <c r="A467" s="838"/>
      <c r="B467" s="1042"/>
      <c r="C467" s="1431"/>
      <c r="D467" s="1034"/>
      <c r="E467" s="1034"/>
      <c r="F467" s="1034"/>
      <c r="G467" s="1024"/>
      <c r="H467" s="1428"/>
      <c r="I467" s="251" t="s">
        <v>601</v>
      </c>
      <c r="J467" s="474"/>
      <c r="K467" s="475"/>
      <c r="L467" s="476">
        <v>1</v>
      </c>
      <c r="M467" s="477"/>
      <c r="N467" s="475"/>
      <c r="O467" s="476"/>
      <c r="P467" s="477"/>
      <c r="Q467" s="475"/>
      <c r="R467" s="476"/>
      <c r="S467" s="477"/>
      <c r="T467" s="475"/>
      <c r="U467" s="478"/>
      <c r="V467" s="252">
        <f>SUM(J467:L467)*H466</f>
        <v>0.2</v>
      </c>
      <c r="W467" s="253">
        <f>SUM(M467:O467)*H466</f>
        <v>0</v>
      </c>
      <c r="X467" s="253">
        <f>SUM(P467:R467)*H466</f>
        <v>0</v>
      </c>
      <c r="Y467" s="253">
        <f>SUM(S467:U467)*H466</f>
        <v>0</v>
      </c>
      <c r="Z467" s="254">
        <f t="shared" si="7"/>
        <v>0.2</v>
      </c>
      <c r="AA467" s="1016"/>
      <c r="AB467" s="589" t="s">
        <v>553</v>
      </c>
      <c r="AC467" s="1441"/>
      <c r="AD467" s="1496"/>
      <c r="AE467" s="1496"/>
    </row>
    <row r="468" spans="1:31" ht="24.95" customHeight="1" x14ac:dyDescent="0.2">
      <c r="A468" s="838"/>
      <c r="B468" s="1042"/>
      <c r="C468" s="1431"/>
      <c r="D468" s="1034"/>
      <c r="E468" s="1034"/>
      <c r="F468" s="1034"/>
      <c r="G468" s="1024" t="s">
        <v>786</v>
      </c>
      <c r="H468" s="1428">
        <v>0.2</v>
      </c>
      <c r="I468" s="605" t="s">
        <v>600</v>
      </c>
      <c r="J468" s="464"/>
      <c r="K468" s="465"/>
      <c r="L468" s="466">
        <v>0.13</v>
      </c>
      <c r="M468" s="467"/>
      <c r="N468" s="465"/>
      <c r="O468" s="466">
        <v>0.74</v>
      </c>
      <c r="P468" s="467"/>
      <c r="Q468" s="465"/>
      <c r="R468" s="466">
        <v>1</v>
      </c>
      <c r="S468" s="467"/>
      <c r="T468" s="465"/>
      <c r="U468" s="468">
        <v>1</v>
      </c>
      <c r="V468" s="219">
        <f>SUM(J468:L468)*H468</f>
        <v>2.6000000000000002E-2</v>
      </c>
      <c r="W468" s="220">
        <f>SUM(M468:O468)*H468</f>
        <v>0.14799999999999999</v>
      </c>
      <c r="X468" s="220">
        <f>SUM(P468:R468)*H468</f>
        <v>0.2</v>
      </c>
      <c r="Y468" s="220">
        <f>SUM(S468:U468)*H468</f>
        <v>0.2</v>
      </c>
      <c r="Z468" s="221">
        <f t="shared" si="7"/>
        <v>0.2</v>
      </c>
      <c r="AA468" s="1016"/>
      <c r="AB468" s="589" t="s">
        <v>553</v>
      </c>
      <c r="AC468" s="1441"/>
      <c r="AD468" s="1496"/>
      <c r="AE468" s="1496"/>
    </row>
    <row r="469" spans="1:31" ht="24.95" customHeight="1" x14ac:dyDescent="0.2">
      <c r="A469" s="838"/>
      <c r="B469" s="1042"/>
      <c r="C469" s="1431"/>
      <c r="D469" s="1034"/>
      <c r="E469" s="1034"/>
      <c r="F469" s="1034"/>
      <c r="G469" s="1024"/>
      <c r="H469" s="1428"/>
      <c r="I469" s="251" t="s">
        <v>601</v>
      </c>
      <c r="J469" s="474"/>
      <c r="K469" s="475"/>
      <c r="L469" s="476">
        <v>0.13</v>
      </c>
      <c r="M469" s="477"/>
      <c r="N469" s="475"/>
      <c r="O469" s="476"/>
      <c r="P469" s="477"/>
      <c r="Q469" s="475"/>
      <c r="R469" s="476"/>
      <c r="S469" s="477"/>
      <c r="T469" s="475"/>
      <c r="U469" s="478"/>
      <c r="V469" s="252">
        <f>SUM(J469:L469)*H468</f>
        <v>2.6000000000000002E-2</v>
      </c>
      <c r="W469" s="253">
        <f>SUM(M469:O469)*H468</f>
        <v>0</v>
      </c>
      <c r="X469" s="253">
        <f>SUM(P469:R469)*H468</f>
        <v>0</v>
      </c>
      <c r="Y469" s="253">
        <f>SUM(S469:U469)*H468</f>
        <v>0</v>
      </c>
      <c r="Z469" s="254">
        <f t="shared" si="7"/>
        <v>2.6000000000000002E-2</v>
      </c>
      <c r="AA469" s="1016"/>
      <c r="AB469" s="589" t="s">
        <v>553</v>
      </c>
      <c r="AC469" s="1441"/>
      <c r="AD469" s="1496"/>
      <c r="AE469" s="1496"/>
    </row>
    <row r="470" spans="1:31" ht="24.95" customHeight="1" x14ac:dyDescent="0.2">
      <c r="A470" s="838"/>
      <c r="B470" s="1042"/>
      <c r="C470" s="1431"/>
      <c r="D470" s="1034"/>
      <c r="E470" s="1034"/>
      <c r="F470" s="1034"/>
      <c r="G470" s="1024" t="s">
        <v>787</v>
      </c>
      <c r="H470" s="1428">
        <v>0.2</v>
      </c>
      <c r="I470" s="605" t="s">
        <v>600</v>
      </c>
      <c r="J470" s="464"/>
      <c r="K470" s="465"/>
      <c r="L470" s="466"/>
      <c r="M470" s="467"/>
      <c r="N470" s="465"/>
      <c r="O470" s="466"/>
      <c r="P470" s="467"/>
      <c r="Q470" s="465"/>
      <c r="R470" s="466">
        <v>1</v>
      </c>
      <c r="S470" s="467"/>
      <c r="T470" s="465"/>
      <c r="U470" s="468">
        <v>1</v>
      </c>
      <c r="V470" s="219">
        <f>SUM(J470:L470)*H470</f>
        <v>0</v>
      </c>
      <c r="W470" s="220">
        <f>SUM(M470:O470)*H470</f>
        <v>0</v>
      </c>
      <c r="X470" s="220">
        <f>SUM(P470:R470)*H470</f>
        <v>0.2</v>
      </c>
      <c r="Y470" s="220">
        <f>SUM(S470:U470)*H470</f>
        <v>0.2</v>
      </c>
      <c r="Z470" s="221">
        <f t="shared" si="7"/>
        <v>0.2</v>
      </c>
      <c r="AA470" s="1016"/>
      <c r="AB470" s="589" t="s">
        <v>553</v>
      </c>
      <c r="AC470" s="1441"/>
      <c r="AD470" s="1496"/>
      <c r="AE470" s="1496"/>
    </row>
    <row r="471" spans="1:31" ht="24.95" customHeight="1" x14ac:dyDescent="0.2">
      <c r="A471" s="838"/>
      <c r="B471" s="1042"/>
      <c r="C471" s="1431"/>
      <c r="D471" s="1034"/>
      <c r="E471" s="1034"/>
      <c r="F471" s="1034"/>
      <c r="G471" s="1024"/>
      <c r="H471" s="1428"/>
      <c r="I471" s="251" t="s">
        <v>601</v>
      </c>
      <c r="J471" s="474"/>
      <c r="K471" s="475"/>
      <c r="L471" s="476"/>
      <c r="M471" s="477"/>
      <c r="N471" s="475"/>
      <c r="O471" s="476"/>
      <c r="P471" s="477"/>
      <c r="Q471" s="475"/>
      <c r="R471" s="476"/>
      <c r="S471" s="477"/>
      <c r="T471" s="475"/>
      <c r="U471" s="478"/>
      <c r="V471" s="252">
        <f>SUM(J471:L471)*H470</f>
        <v>0</v>
      </c>
      <c r="W471" s="253">
        <f>SUM(M471:O471)*H470</f>
        <v>0</v>
      </c>
      <c r="X471" s="253">
        <f>SUM(P471:R471)*H470</f>
        <v>0</v>
      </c>
      <c r="Y471" s="253">
        <f>SUM(S471:U471)*H470</f>
        <v>0</v>
      </c>
      <c r="Z471" s="254">
        <f t="shared" si="7"/>
        <v>0</v>
      </c>
      <c r="AA471" s="1016"/>
      <c r="AB471" s="589" t="s">
        <v>553</v>
      </c>
      <c r="AC471" s="1441"/>
      <c r="AD471" s="1496"/>
      <c r="AE471" s="1496"/>
    </row>
    <row r="472" spans="1:31" ht="24.95" customHeight="1" x14ac:dyDescent="0.2">
      <c r="A472" s="838"/>
      <c r="B472" s="1042"/>
      <c r="C472" s="1431"/>
      <c r="D472" s="1034"/>
      <c r="E472" s="1034"/>
      <c r="F472" s="1034"/>
      <c r="G472" s="1024" t="s">
        <v>788</v>
      </c>
      <c r="H472" s="1428">
        <v>0.2</v>
      </c>
      <c r="I472" s="605" t="s">
        <v>600</v>
      </c>
      <c r="J472" s="464"/>
      <c r="K472" s="465"/>
      <c r="L472" s="466"/>
      <c r="M472" s="467"/>
      <c r="N472" s="465"/>
      <c r="O472" s="466"/>
      <c r="P472" s="467"/>
      <c r="Q472" s="465"/>
      <c r="R472" s="466">
        <v>1</v>
      </c>
      <c r="S472" s="467"/>
      <c r="T472" s="465"/>
      <c r="U472" s="468">
        <v>1</v>
      </c>
      <c r="V472" s="219">
        <f>SUM(J472:L472)*H472</f>
        <v>0</v>
      </c>
      <c r="W472" s="220">
        <f>SUM(M472:O472)*H472</f>
        <v>0</v>
      </c>
      <c r="X472" s="220">
        <f>SUM(P472:R472)*H472</f>
        <v>0.2</v>
      </c>
      <c r="Y472" s="220">
        <f>SUM(S472:U472)*H472</f>
        <v>0.2</v>
      </c>
      <c r="Z472" s="221">
        <f t="shared" si="7"/>
        <v>0.2</v>
      </c>
      <c r="AA472" s="1016"/>
      <c r="AB472" s="589" t="s">
        <v>553</v>
      </c>
      <c r="AC472" s="1441"/>
      <c r="AD472" s="1496"/>
      <c r="AE472" s="1496"/>
    </row>
    <row r="473" spans="1:31" ht="24.95" customHeight="1" x14ac:dyDescent="0.2">
      <c r="A473" s="838"/>
      <c r="B473" s="1042"/>
      <c r="C473" s="1431"/>
      <c r="D473" s="1034"/>
      <c r="E473" s="1034"/>
      <c r="F473" s="1034"/>
      <c r="G473" s="1024"/>
      <c r="H473" s="1428"/>
      <c r="I473" s="251" t="s">
        <v>601</v>
      </c>
      <c r="J473" s="474"/>
      <c r="K473" s="475"/>
      <c r="L473" s="476"/>
      <c r="M473" s="477"/>
      <c r="N473" s="475"/>
      <c r="O473" s="476"/>
      <c r="P473" s="477"/>
      <c r="Q473" s="475"/>
      <c r="R473" s="476"/>
      <c r="S473" s="477"/>
      <c r="T473" s="475"/>
      <c r="U473" s="478"/>
      <c r="V473" s="252">
        <f>SUM(J473:L473)*H472</f>
        <v>0</v>
      </c>
      <c r="W473" s="253">
        <f>SUM(M473:O473)*H472</f>
        <v>0</v>
      </c>
      <c r="X473" s="253">
        <f>SUM(P473:R473)*H472</f>
        <v>0</v>
      </c>
      <c r="Y473" s="253">
        <f>SUM(S473:U473)*H472</f>
        <v>0</v>
      </c>
      <c r="Z473" s="254">
        <f t="shared" si="7"/>
        <v>0</v>
      </c>
      <c r="AA473" s="1016"/>
      <c r="AB473" s="589" t="s">
        <v>553</v>
      </c>
      <c r="AC473" s="1441"/>
      <c r="AD473" s="1496"/>
      <c r="AE473" s="1496"/>
    </row>
    <row r="474" spans="1:31" ht="24.95" customHeight="1" x14ac:dyDescent="0.2">
      <c r="A474" s="838"/>
      <c r="B474" s="1042"/>
      <c r="C474" s="1431"/>
      <c r="D474" s="1034"/>
      <c r="E474" s="1034"/>
      <c r="F474" s="1034"/>
      <c r="G474" s="1024" t="s">
        <v>789</v>
      </c>
      <c r="H474" s="1428">
        <v>0.2</v>
      </c>
      <c r="I474" s="605" t="s">
        <v>600</v>
      </c>
      <c r="J474" s="464"/>
      <c r="K474" s="465"/>
      <c r="L474" s="466"/>
      <c r="M474" s="467"/>
      <c r="N474" s="465"/>
      <c r="O474" s="466"/>
      <c r="P474" s="467"/>
      <c r="Q474" s="465"/>
      <c r="R474" s="466">
        <v>1</v>
      </c>
      <c r="S474" s="467"/>
      <c r="T474" s="465"/>
      <c r="U474" s="468">
        <v>1</v>
      </c>
      <c r="V474" s="219">
        <f>SUM(J474:L474)*H474</f>
        <v>0</v>
      </c>
      <c r="W474" s="220">
        <f>SUM(M474:O474)*H474</f>
        <v>0</v>
      </c>
      <c r="X474" s="220">
        <f>SUM(P474:R474)*H474</f>
        <v>0.2</v>
      </c>
      <c r="Y474" s="220">
        <f>SUM(S474:U474)*H474</f>
        <v>0.2</v>
      </c>
      <c r="Z474" s="221">
        <f t="shared" si="7"/>
        <v>0.2</v>
      </c>
      <c r="AA474" s="1016"/>
      <c r="AB474" s="589" t="s">
        <v>553</v>
      </c>
      <c r="AC474" s="1441"/>
      <c r="AD474" s="1496"/>
      <c r="AE474" s="1496"/>
    </row>
    <row r="475" spans="1:31" ht="24.95" customHeight="1" thickBot="1" x14ac:dyDescent="0.25">
      <c r="A475" s="838"/>
      <c r="B475" s="1042"/>
      <c r="C475" s="1431"/>
      <c r="D475" s="1034"/>
      <c r="E475" s="1034"/>
      <c r="F475" s="1034"/>
      <c r="G475" s="1027"/>
      <c r="H475" s="1429"/>
      <c r="I475" s="255" t="s">
        <v>601</v>
      </c>
      <c r="J475" s="479"/>
      <c r="K475" s="480"/>
      <c r="L475" s="481"/>
      <c r="M475" s="482"/>
      <c r="N475" s="480"/>
      <c r="O475" s="481"/>
      <c r="P475" s="482"/>
      <c r="Q475" s="480"/>
      <c r="R475" s="481"/>
      <c r="S475" s="482"/>
      <c r="T475" s="480"/>
      <c r="U475" s="483"/>
      <c r="V475" s="259">
        <f>SUM(J475:L475)*H474</f>
        <v>0</v>
      </c>
      <c r="W475" s="260">
        <f>SUM(M475:O475)*H474</f>
        <v>0</v>
      </c>
      <c r="X475" s="260">
        <f>SUM(P475:R475)*H474</f>
        <v>0</v>
      </c>
      <c r="Y475" s="260">
        <f>SUM(S475:U475)*H474</f>
        <v>0</v>
      </c>
      <c r="Z475" s="261">
        <f t="shared" si="7"/>
        <v>0</v>
      </c>
      <c r="AA475" s="1052"/>
      <c r="AB475" s="589" t="s">
        <v>553</v>
      </c>
      <c r="AC475" s="1441"/>
      <c r="AD475" s="1497"/>
      <c r="AE475" s="1497"/>
    </row>
    <row r="476" spans="1:31" ht="24.95" customHeight="1" x14ac:dyDescent="0.2">
      <c r="A476" s="838"/>
      <c r="B476" s="1042"/>
      <c r="C476" s="1430" t="s">
        <v>38</v>
      </c>
      <c r="D476" s="1033" t="s">
        <v>65</v>
      </c>
      <c r="E476" s="1033" t="s">
        <v>450</v>
      </c>
      <c r="F476" s="1033" t="s">
        <v>66</v>
      </c>
      <c r="G476" s="1023" t="s">
        <v>790</v>
      </c>
      <c r="H476" s="1444">
        <v>0.1</v>
      </c>
      <c r="I476" s="604" t="s">
        <v>600</v>
      </c>
      <c r="J476" s="454"/>
      <c r="K476" s="455"/>
      <c r="L476" s="456"/>
      <c r="M476" s="457"/>
      <c r="N476" s="455"/>
      <c r="O476" s="456"/>
      <c r="P476" s="457"/>
      <c r="Q476" s="455"/>
      <c r="R476" s="456"/>
      <c r="S476" s="457"/>
      <c r="T476" s="455"/>
      <c r="U476" s="458">
        <v>1</v>
      </c>
      <c r="V476" s="222">
        <f>SUM(J476:L476)*H476</f>
        <v>0</v>
      </c>
      <c r="W476" s="223">
        <f>SUM(M476:O476)*H476</f>
        <v>0</v>
      </c>
      <c r="X476" s="223">
        <f>SUM(P476:R476)*H476</f>
        <v>0</v>
      </c>
      <c r="Y476" s="223">
        <f>SUM(S476:U476)*H476</f>
        <v>0.1</v>
      </c>
      <c r="Z476" s="224">
        <f t="shared" si="7"/>
        <v>0.1</v>
      </c>
      <c r="AA476" s="1015" t="s">
        <v>1009</v>
      </c>
      <c r="AB476" s="589" t="s">
        <v>553</v>
      </c>
      <c r="AC476" s="1440">
        <v>64</v>
      </c>
      <c r="AD476" s="1495" t="s">
        <v>1022</v>
      </c>
      <c r="AE476" s="1495" t="s">
        <v>1022</v>
      </c>
    </row>
    <row r="477" spans="1:31" ht="24.95" customHeight="1" x14ac:dyDescent="0.2">
      <c r="A477" s="838"/>
      <c r="B477" s="1042"/>
      <c r="C477" s="1431"/>
      <c r="D477" s="1034"/>
      <c r="E477" s="1034"/>
      <c r="F477" s="1034"/>
      <c r="G477" s="1024"/>
      <c r="H477" s="1442"/>
      <c r="I477" s="251" t="s">
        <v>601</v>
      </c>
      <c r="J477" s="474"/>
      <c r="K477" s="475"/>
      <c r="L477" s="476"/>
      <c r="M477" s="477"/>
      <c r="N477" s="475"/>
      <c r="O477" s="476"/>
      <c r="P477" s="477"/>
      <c r="Q477" s="475"/>
      <c r="R477" s="476"/>
      <c r="S477" s="477"/>
      <c r="T477" s="475"/>
      <c r="U477" s="478"/>
      <c r="V477" s="252">
        <f>SUM(J477:L477)*H476</f>
        <v>0</v>
      </c>
      <c r="W477" s="253">
        <f>SUM(M477:O477)*H476</f>
        <v>0</v>
      </c>
      <c r="X477" s="253">
        <f>SUM(P477:R477)*H476</f>
        <v>0</v>
      </c>
      <c r="Y477" s="253">
        <f>SUM(S477:U477)*H476</f>
        <v>0</v>
      </c>
      <c r="Z477" s="254">
        <f t="shared" si="7"/>
        <v>0</v>
      </c>
      <c r="AA477" s="1016"/>
      <c r="AB477" s="589" t="s">
        <v>553</v>
      </c>
      <c r="AC477" s="1441"/>
      <c r="AD477" s="1496"/>
      <c r="AE477" s="1496"/>
    </row>
    <row r="478" spans="1:31" ht="24.95" customHeight="1" x14ac:dyDescent="0.2">
      <c r="A478" s="838"/>
      <c r="B478" s="1042"/>
      <c r="C478" s="1431"/>
      <c r="D478" s="1034"/>
      <c r="E478" s="1034"/>
      <c r="F478" s="1034"/>
      <c r="G478" s="1024" t="s">
        <v>791</v>
      </c>
      <c r="H478" s="1442">
        <v>0.2</v>
      </c>
      <c r="I478" s="605" t="s">
        <v>600</v>
      </c>
      <c r="J478" s="464"/>
      <c r="K478" s="465"/>
      <c r="L478" s="466"/>
      <c r="M478" s="467"/>
      <c r="N478" s="465"/>
      <c r="O478" s="466"/>
      <c r="P478" s="467"/>
      <c r="Q478" s="465"/>
      <c r="R478" s="466"/>
      <c r="S478" s="467"/>
      <c r="T478" s="465"/>
      <c r="U478" s="468">
        <v>1</v>
      </c>
      <c r="V478" s="219">
        <f>SUM(J478:L478)*H478</f>
        <v>0</v>
      </c>
      <c r="W478" s="220">
        <f>SUM(M478:O478)*H478</f>
        <v>0</v>
      </c>
      <c r="X478" s="220">
        <f>SUM(P478:R478)*H478</f>
        <v>0</v>
      </c>
      <c r="Y478" s="220">
        <f>SUM(S478:U478)*H478</f>
        <v>0.2</v>
      </c>
      <c r="Z478" s="221">
        <f t="shared" si="7"/>
        <v>0.2</v>
      </c>
      <c r="AA478" s="1016"/>
      <c r="AB478" s="589" t="s">
        <v>553</v>
      </c>
      <c r="AC478" s="1441"/>
      <c r="AD478" s="1496"/>
      <c r="AE478" s="1496"/>
    </row>
    <row r="479" spans="1:31" ht="24.95" customHeight="1" x14ac:dyDescent="0.2">
      <c r="A479" s="838"/>
      <c r="B479" s="1042"/>
      <c r="C479" s="1431"/>
      <c r="D479" s="1034"/>
      <c r="E479" s="1034"/>
      <c r="F479" s="1034"/>
      <c r="G479" s="1024"/>
      <c r="H479" s="1442"/>
      <c r="I479" s="251" t="s">
        <v>601</v>
      </c>
      <c r="J479" s="474"/>
      <c r="K479" s="475"/>
      <c r="L479" s="476"/>
      <c r="M479" s="477"/>
      <c r="N479" s="475"/>
      <c r="O479" s="476"/>
      <c r="P479" s="477"/>
      <c r="Q479" s="475"/>
      <c r="R479" s="476"/>
      <c r="S479" s="477"/>
      <c r="T479" s="475"/>
      <c r="U479" s="478"/>
      <c r="V479" s="252">
        <f>SUM(J479:L479)*H478</f>
        <v>0</v>
      </c>
      <c r="W479" s="253">
        <f>SUM(M479:O479)*H478</f>
        <v>0</v>
      </c>
      <c r="X479" s="253">
        <f>SUM(P479:R479)*H478</f>
        <v>0</v>
      </c>
      <c r="Y479" s="253">
        <f>SUM(S479:U479)*H478</f>
        <v>0</v>
      </c>
      <c r="Z479" s="254">
        <f t="shared" si="7"/>
        <v>0</v>
      </c>
      <c r="AA479" s="1016"/>
      <c r="AB479" s="589" t="s">
        <v>553</v>
      </c>
      <c r="AC479" s="1441"/>
      <c r="AD479" s="1496"/>
      <c r="AE479" s="1496"/>
    </row>
    <row r="480" spans="1:31" ht="24.95" customHeight="1" x14ac:dyDescent="0.2">
      <c r="A480" s="838"/>
      <c r="B480" s="1042"/>
      <c r="C480" s="1431"/>
      <c r="D480" s="1034"/>
      <c r="E480" s="1034"/>
      <c r="F480" s="1034"/>
      <c r="G480" s="1024" t="s">
        <v>792</v>
      </c>
      <c r="H480" s="1442">
        <v>0.3</v>
      </c>
      <c r="I480" s="605" t="s">
        <v>600</v>
      </c>
      <c r="J480" s="464"/>
      <c r="K480" s="465"/>
      <c r="L480" s="466"/>
      <c r="M480" s="467"/>
      <c r="N480" s="465"/>
      <c r="O480" s="466"/>
      <c r="P480" s="467"/>
      <c r="Q480" s="465"/>
      <c r="R480" s="466"/>
      <c r="S480" s="467"/>
      <c r="T480" s="465"/>
      <c r="U480" s="468">
        <v>1</v>
      </c>
      <c r="V480" s="219">
        <f>SUM(J480:L480)*H480</f>
        <v>0</v>
      </c>
      <c r="W480" s="220">
        <f>SUM(M480:O480)*H480</f>
        <v>0</v>
      </c>
      <c r="X480" s="220">
        <f>SUM(P480:R480)*H480</f>
        <v>0</v>
      </c>
      <c r="Y480" s="220">
        <f>SUM(S480:U480)*H480</f>
        <v>0.3</v>
      </c>
      <c r="Z480" s="221">
        <f t="shared" si="7"/>
        <v>0.3</v>
      </c>
      <c r="AA480" s="1016"/>
      <c r="AB480" s="589" t="s">
        <v>553</v>
      </c>
      <c r="AC480" s="1441"/>
      <c r="AD480" s="1496"/>
      <c r="AE480" s="1496"/>
    </row>
    <row r="481" spans="1:31" ht="24.95" customHeight="1" x14ac:dyDescent="0.2">
      <c r="A481" s="838"/>
      <c r="B481" s="1042"/>
      <c r="C481" s="1431"/>
      <c r="D481" s="1034"/>
      <c r="E481" s="1034"/>
      <c r="F481" s="1034"/>
      <c r="G481" s="1024"/>
      <c r="H481" s="1442"/>
      <c r="I481" s="251" t="s">
        <v>601</v>
      </c>
      <c r="J481" s="474"/>
      <c r="K481" s="475"/>
      <c r="L481" s="476"/>
      <c r="M481" s="477"/>
      <c r="N481" s="475"/>
      <c r="O481" s="476"/>
      <c r="P481" s="477"/>
      <c r="Q481" s="475"/>
      <c r="R481" s="476"/>
      <c r="S481" s="477"/>
      <c r="T481" s="475"/>
      <c r="U481" s="478"/>
      <c r="V481" s="252">
        <f>SUM(J481:L481)*H480</f>
        <v>0</v>
      </c>
      <c r="W481" s="253">
        <f>SUM(M481:O481)*H480</f>
        <v>0</v>
      </c>
      <c r="X481" s="253">
        <f>SUM(P481:R481)*H480</f>
        <v>0</v>
      </c>
      <c r="Y481" s="253">
        <f>SUM(S481:U481)*H480</f>
        <v>0</v>
      </c>
      <c r="Z481" s="254">
        <f t="shared" si="7"/>
        <v>0</v>
      </c>
      <c r="AA481" s="1016"/>
      <c r="AB481" s="589" t="s">
        <v>553</v>
      </c>
      <c r="AC481" s="1441"/>
      <c r="AD481" s="1496"/>
      <c r="AE481" s="1496"/>
    </row>
    <row r="482" spans="1:31" ht="24.95" customHeight="1" x14ac:dyDescent="0.2">
      <c r="A482" s="838"/>
      <c r="B482" s="1042"/>
      <c r="C482" s="1431"/>
      <c r="D482" s="1034"/>
      <c r="E482" s="1034"/>
      <c r="F482" s="1034"/>
      <c r="G482" s="1024" t="s">
        <v>793</v>
      </c>
      <c r="H482" s="1442">
        <v>0.4</v>
      </c>
      <c r="I482" s="605" t="s">
        <v>600</v>
      </c>
      <c r="J482" s="464"/>
      <c r="K482" s="465"/>
      <c r="L482" s="466"/>
      <c r="M482" s="467"/>
      <c r="N482" s="465"/>
      <c r="O482" s="466"/>
      <c r="P482" s="467"/>
      <c r="Q482" s="465"/>
      <c r="R482" s="466"/>
      <c r="S482" s="467"/>
      <c r="T482" s="465"/>
      <c r="U482" s="468">
        <v>1</v>
      </c>
      <c r="V482" s="219">
        <f>SUM(J482:L482)*H482</f>
        <v>0</v>
      </c>
      <c r="W482" s="220">
        <f>SUM(M482:O482)*H482</f>
        <v>0</v>
      </c>
      <c r="X482" s="220">
        <f>SUM(P482:R482)*H482</f>
        <v>0</v>
      </c>
      <c r="Y482" s="220">
        <f>SUM(S482:U482)*H482</f>
        <v>0.4</v>
      </c>
      <c r="Z482" s="221">
        <f t="shared" si="7"/>
        <v>0.4</v>
      </c>
      <c r="AA482" s="1016"/>
      <c r="AB482" s="589" t="s">
        <v>553</v>
      </c>
      <c r="AC482" s="1441"/>
      <c r="AD482" s="1496"/>
      <c r="AE482" s="1496"/>
    </row>
    <row r="483" spans="1:31" ht="24.95" customHeight="1" thickBot="1" x14ac:dyDescent="0.25">
      <c r="A483" s="838"/>
      <c r="B483" s="1042"/>
      <c r="C483" s="1431"/>
      <c r="D483" s="1034"/>
      <c r="E483" s="1034"/>
      <c r="F483" s="1034"/>
      <c r="G483" s="1027"/>
      <c r="H483" s="1443"/>
      <c r="I483" s="255" t="s">
        <v>601</v>
      </c>
      <c r="J483" s="479"/>
      <c r="K483" s="480"/>
      <c r="L483" s="481"/>
      <c r="M483" s="482"/>
      <c r="N483" s="480"/>
      <c r="O483" s="481"/>
      <c r="P483" s="482"/>
      <c r="Q483" s="480"/>
      <c r="R483" s="481"/>
      <c r="S483" s="482"/>
      <c r="T483" s="480"/>
      <c r="U483" s="483"/>
      <c r="V483" s="259">
        <f>SUM(J483:L483)*H482</f>
        <v>0</v>
      </c>
      <c r="W483" s="260">
        <f>SUM(M483:O483)*H482</f>
        <v>0</v>
      </c>
      <c r="X483" s="260">
        <f>SUM(P483:R483)*H482</f>
        <v>0</v>
      </c>
      <c r="Y483" s="260">
        <f>SUM(S483:U483)*H482</f>
        <v>0</v>
      </c>
      <c r="Z483" s="261">
        <f t="shared" si="7"/>
        <v>0</v>
      </c>
      <c r="AA483" s="1052"/>
      <c r="AB483" s="589" t="s">
        <v>553</v>
      </c>
      <c r="AC483" s="1441"/>
      <c r="AD483" s="1497"/>
      <c r="AE483" s="1497"/>
    </row>
    <row r="484" spans="1:31" ht="24.95" customHeight="1" x14ac:dyDescent="0.2">
      <c r="A484" s="838"/>
      <c r="B484" s="1042"/>
      <c r="C484" s="1430" t="s">
        <v>39</v>
      </c>
      <c r="D484" s="1033" t="s">
        <v>67</v>
      </c>
      <c r="E484" s="1033" t="s">
        <v>68</v>
      </c>
      <c r="F484" s="1033" t="s">
        <v>273</v>
      </c>
      <c r="G484" s="1055" t="s">
        <v>794</v>
      </c>
      <c r="H484" s="1454">
        <v>0.2</v>
      </c>
      <c r="I484" s="226" t="s">
        <v>600</v>
      </c>
      <c r="J484" s="459"/>
      <c r="K484" s="460"/>
      <c r="L484" s="461"/>
      <c r="M484" s="462"/>
      <c r="N484" s="460"/>
      <c r="O484" s="461"/>
      <c r="P484" s="462"/>
      <c r="Q484" s="460"/>
      <c r="R484" s="461"/>
      <c r="S484" s="462"/>
      <c r="T484" s="460"/>
      <c r="U484" s="463">
        <v>1</v>
      </c>
      <c r="V484" s="216">
        <f>SUM(J484:L484)*H484</f>
        <v>0</v>
      </c>
      <c r="W484" s="217">
        <f>SUM(M484:O484)*H484</f>
        <v>0</v>
      </c>
      <c r="X484" s="217">
        <f>SUM(P484:R484)*H484</f>
        <v>0</v>
      </c>
      <c r="Y484" s="217">
        <f>SUM(S484:U484)*H484</f>
        <v>0.2</v>
      </c>
      <c r="Z484" s="218">
        <f t="shared" si="7"/>
        <v>0.2</v>
      </c>
      <c r="AA484" s="1016" t="s">
        <v>551</v>
      </c>
      <c r="AB484" s="589" t="s">
        <v>553</v>
      </c>
      <c r="AC484" s="1440">
        <v>65</v>
      </c>
      <c r="AD484" s="1496"/>
      <c r="AE484" s="1496"/>
    </row>
    <row r="485" spans="1:31" ht="24.95" customHeight="1" x14ac:dyDescent="0.2">
      <c r="A485" s="838"/>
      <c r="B485" s="1042"/>
      <c r="C485" s="1431"/>
      <c r="D485" s="1034"/>
      <c r="E485" s="1034"/>
      <c r="F485" s="1034"/>
      <c r="G485" s="1024"/>
      <c r="H485" s="1442"/>
      <c r="I485" s="251" t="s">
        <v>601</v>
      </c>
      <c r="J485" s="474"/>
      <c r="K485" s="475"/>
      <c r="L485" s="476"/>
      <c r="M485" s="477"/>
      <c r="N485" s="475"/>
      <c r="O485" s="476"/>
      <c r="P485" s="477"/>
      <c r="Q485" s="475"/>
      <c r="R485" s="476"/>
      <c r="S485" s="477"/>
      <c r="T485" s="475"/>
      <c r="U485" s="478"/>
      <c r="V485" s="252">
        <f>SUM(J485:L485)*H484</f>
        <v>0</v>
      </c>
      <c r="W485" s="253">
        <f>SUM(M485:O485)*H484</f>
        <v>0</v>
      </c>
      <c r="X485" s="253">
        <f>SUM(P485:R485)*H484</f>
        <v>0</v>
      </c>
      <c r="Y485" s="253">
        <f>SUM(S485:U485)*H484</f>
        <v>0</v>
      </c>
      <c r="Z485" s="254">
        <f t="shared" si="7"/>
        <v>0</v>
      </c>
      <c r="AA485" s="1016"/>
      <c r="AB485" s="589" t="s">
        <v>553</v>
      </c>
      <c r="AC485" s="1441"/>
      <c r="AD485" s="1496"/>
      <c r="AE485" s="1496"/>
    </row>
    <row r="486" spans="1:31" ht="24.95" customHeight="1" x14ac:dyDescent="0.2">
      <c r="A486" s="838"/>
      <c r="B486" s="1042"/>
      <c r="C486" s="1431"/>
      <c r="D486" s="1034"/>
      <c r="E486" s="1034"/>
      <c r="F486" s="1034"/>
      <c r="G486" s="1024" t="s">
        <v>795</v>
      </c>
      <c r="H486" s="1442">
        <v>0.8</v>
      </c>
      <c r="I486" s="605" t="s">
        <v>600</v>
      </c>
      <c r="J486" s="464"/>
      <c r="K486" s="465"/>
      <c r="L486" s="466"/>
      <c r="M486" s="467"/>
      <c r="N486" s="465"/>
      <c r="O486" s="466"/>
      <c r="P486" s="467"/>
      <c r="Q486" s="465"/>
      <c r="R486" s="466"/>
      <c r="S486" s="467"/>
      <c r="T486" s="465"/>
      <c r="U486" s="468">
        <v>1</v>
      </c>
      <c r="V486" s="219">
        <f>SUM(J486:L486)*H486</f>
        <v>0</v>
      </c>
      <c r="W486" s="220">
        <f>SUM(M486:O486)*H486</f>
        <v>0</v>
      </c>
      <c r="X486" s="220">
        <f>SUM(P486:R486)*H486</f>
        <v>0</v>
      </c>
      <c r="Y486" s="220">
        <f>SUM(S486:U486)*H486</f>
        <v>0.8</v>
      </c>
      <c r="Z486" s="221">
        <f t="shared" si="7"/>
        <v>0.8</v>
      </c>
      <c r="AA486" s="1016"/>
      <c r="AB486" s="589" t="s">
        <v>553</v>
      </c>
      <c r="AC486" s="1441"/>
      <c r="AD486" s="1496"/>
      <c r="AE486" s="1496"/>
    </row>
    <row r="487" spans="1:31" ht="24.95" customHeight="1" thickBot="1" x14ac:dyDescent="0.25">
      <c r="A487" s="838"/>
      <c r="B487" s="1042"/>
      <c r="C487" s="1431"/>
      <c r="D487" s="1034"/>
      <c r="E487" s="1034"/>
      <c r="F487" s="1034"/>
      <c r="G487" s="1062"/>
      <c r="H487" s="1451"/>
      <c r="I487" s="262" t="s">
        <v>601</v>
      </c>
      <c r="J487" s="499"/>
      <c r="K487" s="500"/>
      <c r="L487" s="501"/>
      <c r="M487" s="502"/>
      <c r="N487" s="500"/>
      <c r="O487" s="501"/>
      <c r="P487" s="502"/>
      <c r="Q487" s="500"/>
      <c r="R487" s="501"/>
      <c r="S487" s="502"/>
      <c r="T487" s="500"/>
      <c r="U487" s="503"/>
      <c r="V487" s="263">
        <f>SUM(J487:L487)*H486</f>
        <v>0</v>
      </c>
      <c r="W487" s="264">
        <f>SUM(M487:O487)*H486</f>
        <v>0</v>
      </c>
      <c r="X487" s="264">
        <f>SUM(P487:R487)*H486</f>
        <v>0</v>
      </c>
      <c r="Y487" s="264">
        <f>SUM(S487:U487)*H486</f>
        <v>0</v>
      </c>
      <c r="Z487" s="265">
        <f t="shared" si="7"/>
        <v>0</v>
      </c>
      <c r="AA487" s="1016"/>
      <c r="AB487" s="589" t="s">
        <v>553</v>
      </c>
      <c r="AC487" s="1441"/>
      <c r="AD487" s="1496"/>
      <c r="AE487" s="1496"/>
    </row>
    <row r="488" spans="1:31" ht="24.95" customHeight="1" x14ac:dyDescent="0.2">
      <c r="A488" s="838"/>
      <c r="B488" s="1085" t="s">
        <v>873</v>
      </c>
      <c r="C488" s="1452" t="s">
        <v>26</v>
      </c>
      <c r="D488" s="1068" t="s">
        <v>96</v>
      </c>
      <c r="E488" s="1068" t="s">
        <v>97</v>
      </c>
      <c r="F488" s="1068" t="s">
        <v>274</v>
      </c>
      <c r="G488" s="1072" t="s">
        <v>796</v>
      </c>
      <c r="H488" s="1447">
        <v>0.4</v>
      </c>
      <c r="I488" s="604" t="s">
        <v>600</v>
      </c>
      <c r="J488" s="454"/>
      <c r="K488" s="455"/>
      <c r="L488" s="456"/>
      <c r="M488" s="457"/>
      <c r="N488" s="455"/>
      <c r="O488" s="456"/>
      <c r="P488" s="457"/>
      <c r="Q488" s="455"/>
      <c r="R488" s="456">
        <v>0.3</v>
      </c>
      <c r="S488" s="457"/>
      <c r="T488" s="455"/>
      <c r="U488" s="458">
        <v>1</v>
      </c>
      <c r="V488" s="222">
        <f>SUM(J488:L488)*H488</f>
        <v>0</v>
      </c>
      <c r="W488" s="223">
        <f>SUM(M488:O488)*H488</f>
        <v>0</v>
      </c>
      <c r="X488" s="223">
        <f>SUM(P488:R488)*H488</f>
        <v>0.12</v>
      </c>
      <c r="Y488" s="223">
        <f>SUM(S488:U488)*H488</f>
        <v>0.4</v>
      </c>
      <c r="Z488" s="224">
        <f t="shared" si="7"/>
        <v>0.4</v>
      </c>
      <c r="AA488" s="1073" t="s">
        <v>125</v>
      </c>
      <c r="AB488" s="590" t="s">
        <v>558</v>
      </c>
      <c r="AC488" s="860">
        <v>66</v>
      </c>
      <c r="AD488" s="1498" t="s">
        <v>1022</v>
      </c>
      <c r="AE488" s="1498" t="s">
        <v>1022</v>
      </c>
    </row>
    <row r="489" spans="1:31" ht="24.95" customHeight="1" x14ac:dyDescent="0.2">
      <c r="A489" s="838"/>
      <c r="B489" s="1086"/>
      <c r="C489" s="1453"/>
      <c r="D489" s="1069"/>
      <c r="E489" s="1069"/>
      <c r="F489" s="1069"/>
      <c r="G489" s="777"/>
      <c r="H489" s="1448"/>
      <c r="I489" s="251" t="s">
        <v>601</v>
      </c>
      <c r="J489" s="474"/>
      <c r="K489" s="475"/>
      <c r="L489" s="476"/>
      <c r="M489" s="477"/>
      <c r="N489" s="475"/>
      <c r="O489" s="476"/>
      <c r="P489" s="477"/>
      <c r="Q489" s="475"/>
      <c r="R489" s="476"/>
      <c r="S489" s="477"/>
      <c r="T489" s="475"/>
      <c r="U489" s="478"/>
      <c r="V489" s="252">
        <f>SUM(J489:L489)*H488</f>
        <v>0</v>
      </c>
      <c r="W489" s="253">
        <f>SUM(M489:O489)*H488</f>
        <v>0</v>
      </c>
      <c r="X489" s="253">
        <f>SUM(P489:R489)*H488</f>
        <v>0</v>
      </c>
      <c r="Y489" s="253">
        <f>SUM(S489:U489)*H488</f>
        <v>0</v>
      </c>
      <c r="Z489" s="254">
        <f t="shared" si="7"/>
        <v>0</v>
      </c>
      <c r="AA489" s="1074"/>
      <c r="AB489" s="591" t="s">
        <v>558</v>
      </c>
      <c r="AC489" s="861"/>
      <c r="AD489" s="1499"/>
      <c r="AE489" s="1499"/>
    </row>
    <row r="490" spans="1:31" ht="24.95" customHeight="1" x14ac:dyDescent="0.2">
      <c r="A490" s="838"/>
      <c r="B490" s="1086"/>
      <c r="C490" s="1453"/>
      <c r="D490" s="1069"/>
      <c r="E490" s="1069"/>
      <c r="F490" s="1069"/>
      <c r="G490" s="777" t="s">
        <v>797</v>
      </c>
      <c r="H490" s="1448">
        <v>0.6</v>
      </c>
      <c r="I490" s="605" t="s">
        <v>600</v>
      </c>
      <c r="J490" s="464"/>
      <c r="K490" s="465"/>
      <c r="L490" s="466"/>
      <c r="M490" s="467"/>
      <c r="N490" s="465"/>
      <c r="O490" s="466"/>
      <c r="P490" s="467"/>
      <c r="Q490" s="465"/>
      <c r="R490" s="466">
        <v>0.3</v>
      </c>
      <c r="S490" s="467"/>
      <c r="T490" s="465"/>
      <c r="U490" s="468">
        <v>1</v>
      </c>
      <c r="V490" s="219">
        <f>SUM(J490:L490)*H490</f>
        <v>0</v>
      </c>
      <c r="W490" s="220">
        <f>SUM(M490:O490)*H490</f>
        <v>0</v>
      </c>
      <c r="X490" s="220">
        <f>SUM(P490:R490)*H490</f>
        <v>0.18</v>
      </c>
      <c r="Y490" s="220">
        <f>SUM(S490:U490)*H490</f>
        <v>0.6</v>
      </c>
      <c r="Z490" s="221">
        <f t="shared" si="7"/>
        <v>0.6</v>
      </c>
      <c r="AA490" s="1074"/>
      <c r="AB490" s="591" t="s">
        <v>558</v>
      </c>
      <c r="AC490" s="861"/>
      <c r="AD490" s="1499"/>
      <c r="AE490" s="1499"/>
    </row>
    <row r="491" spans="1:31" ht="24.95" customHeight="1" thickBot="1" x14ac:dyDescent="0.25">
      <c r="A491" s="838"/>
      <c r="B491" s="1086"/>
      <c r="C491" s="1453"/>
      <c r="D491" s="1069"/>
      <c r="E491" s="1069"/>
      <c r="F491" s="1069"/>
      <c r="G491" s="789"/>
      <c r="H491" s="1449"/>
      <c r="I491" s="255" t="s">
        <v>601</v>
      </c>
      <c r="J491" s="479"/>
      <c r="K491" s="480"/>
      <c r="L491" s="481"/>
      <c r="M491" s="482"/>
      <c r="N491" s="480"/>
      <c r="O491" s="481"/>
      <c r="P491" s="482"/>
      <c r="Q491" s="480"/>
      <c r="R491" s="481"/>
      <c r="S491" s="482"/>
      <c r="T491" s="480"/>
      <c r="U491" s="483"/>
      <c r="V491" s="259">
        <f>SUM(J491:L491)*H490</f>
        <v>0</v>
      </c>
      <c r="W491" s="260">
        <f>SUM(M491:O491)*H490</f>
        <v>0</v>
      </c>
      <c r="X491" s="260">
        <f>SUM(P491:R491)*H490</f>
        <v>0</v>
      </c>
      <c r="Y491" s="260">
        <f>SUM(S491:U491)*H490</f>
        <v>0</v>
      </c>
      <c r="Z491" s="261">
        <f t="shared" si="7"/>
        <v>0</v>
      </c>
      <c r="AA491" s="1074"/>
      <c r="AB491" s="591" t="s">
        <v>558</v>
      </c>
      <c r="AC491" s="881"/>
      <c r="AD491" s="1499"/>
      <c r="AE491" s="1499"/>
    </row>
    <row r="492" spans="1:31" ht="24.95" customHeight="1" x14ac:dyDescent="0.2">
      <c r="A492" s="838"/>
      <c r="B492" s="1086"/>
      <c r="C492" s="1453"/>
      <c r="D492" s="1068" t="s">
        <v>123</v>
      </c>
      <c r="E492" s="1068" t="s">
        <v>124</v>
      </c>
      <c r="F492" s="1068" t="s">
        <v>276</v>
      </c>
      <c r="G492" s="792" t="s">
        <v>798</v>
      </c>
      <c r="H492" s="1450">
        <v>0.4</v>
      </c>
      <c r="I492" s="226" t="s">
        <v>600</v>
      </c>
      <c r="J492" s="459"/>
      <c r="K492" s="460"/>
      <c r="L492" s="461">
        <v>1</v>
      </c>
      <c r="M492" s="462"/>
      <c r="N492" s="460"/>
      <c r="O492" s="461">
        <v>1</v>
      </c>
      <c r="P492" s="462"/>
      <c r="Q492" s="460"/>
      <c r="R492" s="461">
        <v>1</v>
      </c>
      <c r="S492" s="462"/>
      <c r="T492" s="460"/>
      <c r="U492" s="463">
        <v>1</v>
      </c>
      <c r="V492" s="216">
        <f>SUM(J492:L492)*H492</f>
        <v>0.4</v>
      </c>
      <c r="W492" s="217">
        <f>SUM(M492:O492)*H492</f>
        <v>0.4</v>
      </c>
      <c r="X492" s="217">
        <f>SUM(P492:R492)*H492</f>
        <v>0.4</v>
      </c>
      <c r="Y492" s="217">
        <f>SUM(S492:U492)*H492</f>
        <v>0.4</v>
      </c>
      <c r="Z492" s="218">
        <f t="shared" si="7"/>
        <v>0.4</v>
      </c>
      <c r="AA492" s="1074"/>
      <c r="AB492" s="591" t="s">
        <v>558</v>
      </c>
      <c r="AC492" s="861">
        <v>67</v>
      </c>
      <c r="AD492" s="1499"/>
      <c r="AE492" s="1499"/>
    </row>
    <row r="493" spans="1:31" ht="24.95" customHeight="1" x14ac:dyDescent="0.2">
      <c r="A493" s="838"/>
      <c r="B493" s="1086"/>
      <c r="C493" s="1453"/>
      <c r="D493" s="1069"/>
      <c r="E493" s="1069"/>
      <c r="F493" s="1069"/>
      <c r="G493" s="777"/>
      <c r="H493" s="1448"/>
      <c r="I493" s="251" t="s">
        <v>601</v>
      </c>
      <c r="J493" s="474"/>
      <c r="K493" s="475"/>
      <c r="L493" s="476">
        <v>1</v>
      </c>
      <c r="M493" s="477"/>
      <c r="N493" s="475"/>
      <c r="O493" s="476"/>
      <c r="P493" s="477"/>
      <c r="Q493" s="475"/>
      <c r="R493" s="476"/>
      <c r="S493" s="477"/>
      <c r="T493" s="475"/>
      <c r="U493" s="478"/>
      <c r="V493" s="252">
        <f>SUM(J493:L493)*H492</f>
        <v>0.4</v>
      </c>
      <c r="W493" s="253">
        <f>SUM(M493:O493)*H492</f>
        <v>0</v>
      </c>
      <c r="X493" s="253">
        <f>SUM(P493:R493)*H492</f>
        <v>0</v>
      </c>
      <c r="Y493" s="253">
        <f>SUM(S493:U493)*H492</f>
        <v>0</v>
      </c>
      <c r="Z493" s="254">
        <f t="shared" si="7"/>
        <v>0.4</v>
      </c>
      <c r="AA493" s="1074"/>
      <c r="AB493" s="591" t="s">
        <v>558</v>
      </c>
      <c r="AC493" s="861"/>
      <c r="AD493" s="1499"/>
      <c r="AE493" s="1499"/>
    </row>
    <row r="494" spans="1:31" ht="24.95" customHeight="1" x14ac:dyDescent="0.2">
      <c r="A494" s="838"/>
      <c r="B494" s="1086"/>
      <c r="C494" s="1453"/>
      <c r="D494" s="1069"/>
      <c r="E494" s="1069"/>
      <c r="F494" s="1069"/>
      <c r="G494" s="777" t="s">
        <v>799</v>
      </c>
      <c r="H494" s="1448">
        <v>0.2</v>
      </c>
      <c r="I494" s="605" t="s">
        <v>600</v>
      </c>
      <c r="J494" s="464"/>
      <c r="K494" s="465"/>
      <c r="L494" s="466"/>
      <c r="M494" s="467"/>
      <c r="N494" s="465"/>
      <c r="O494" s="466">
        <v>1</v>
      </c>
      <c r="P494" s="467"/>
      <c r="Q494" s="465"/>
      <c r="R494" s="466">
        <v>1</v>
      </c>
      <c r="S494" s="467"/>
      <c r="T494" s="465"/>
      <c r="U494" s="468">
        <v>1</v>
      </c>
      <c r="V494" s="219">
        <f>SUM(J494:L494)*H494</f>
        <v>0</v>
      </c>
      <c r="W494" s="220">
        <f>SUM(M494:O494)*H494</f>
        <v>0.2</v>
      </c>
      <c r="X494" s="220">
        <f>SUM(P494:R494)*H494</f>
        <v>0.2</v>
      </c>
      <c r="Y494" s="220">
        <f>SUM(S494:U494)*H494</f>
        <v>0.2</v>
      </c>
      <c r="Z494" s="221">
        <f t="shared" si="7"/>
        <v>0.2</v>
      </c>
      <c r="AA494" s="1074"/>
      <c r="AB494" s="591" t="s">
        <v>558</v>
      </c>
      <c r="AC494" s="861"/>
      <c r="AD494" s="1499"/>
      <c r="AE494" s="1499"/>
    </row>
    <row r="495" spans="1:31" ht="24.95" customHeight="1" x14ac:dyDescent="0.2">
      <c r="A495" s="838"/>
      <c r="B495" s="1086"/>
      <c r="C495" s="1453"/>
      <c r="D495" s="1069"/>
      <c r="E495" s="1069"/>
      <c r="F495" s="1069"/>
      <c r="G495" s="777"/>
      <c r="H495" s="1448"/>
      <c r="I495" s="251" t="s">
        <v>601</v>
      </c>
      <c r="J495" s="474"/>
      <c r="K495" s="475"/>
      <c r="L495" s="476"/>
      <c r="M495" s="477"/>
      <c r="N495" s="475"/>
      <c r="O495" s="476"/>
      <c r="P495" s="477"/>
      <c r="Q495" s="475"/>
      <c r="R495" s="476"/>
      <c r="S495" s="477"/>
      <c r="T495" s="475"/>
      <c r="U495" s="478"/>
      <c r="V495" s="252">
        <f>SUM(J495:L495)*H494</f>
        <v>0</v>
      </c>
      <c r="W495" s="253">
        <f>SUM(M495:O495)*H494</f>
        <v>0</v>
      </c>
      <c r="X495" s="253">
        <f>SUM(P495:R495)*H494</f>
        <v>0</v>
      </c>
      <c r="Y495" s="253">
        <f>SUM(S495:U495)*H494</f>
        <v>0</v>
      </c>
      <c r="Z495" s="254">
        <f t="shared" si="7"/>
        <v>0</v>
      </c>
      <c r="AA495" s="1074"/>
      <c r="AB495" s="591" t="s">
        <v>558</v>
      </c>
      <c r="AC495" s="861"/>
      <c r="AD495" s="1499"/>
      <c r="AE495" s="1499"/>
    </row>
    <row r="496" spans="1:31" ht="24.95" customHeight="1" x14ac:dyDescent="0.2">
      <c r="A496" s="838"/>
      <c r="B496" s="1086"/>
      <c r="C496" s="1453"/>
      <c r="D496" s="1069"/>
      <c r="E496" s="1069"/>
      <c r="F496" s="1069"/>
      <c r="G496" s="777" t="s">
        <v>800</v>
      </c>
      <c r="H496" s="1448">
        <v>0.4</v>
      </c>
      <c r="I496" s="605" t="s">
        <v>600</v>
      </c>
      <c r="J496" s="464"/>
      <c r="K496" s="465"/>
      <c r="L496" s="466">
        <v>1</v>
      </c>
      <c r="M496" s="467"/>
      <c r="N496" s="465"/>
      <c r="O496" s="466">
        <v>1</v>
      </c>
      <c r="P496" s="467"/>
      <c r="Q496" s="465"/>
      <c r="R496" s="466">
        <v>1</v>
      </c>
      <c r="S496" s="467"/>
      <c r="T496" s="465"/>
      <c r="U496" s="468">
        <v>1</v>
      </c>
      <c r="V496" s="219">
        <f>SUM(J496:L496)*H496</f>
        <v>0.4</v>
      </c>
      <c r="W496" s="220">
        <f>SUM(M496:O496)*H496</f>
        <v>0.4</v>
      </c>
      <c r="X496" s="220">
        <f>SUM(P496:R496)*H496</f>
        <v>0.4</v>
      </c>
      <c r="Y496" s="220">
        <f>SUM(S496:U496)*H496</f>
        <v>0.4</v>
      </c>
      <c r="Z496" s="221">
        <f t="shared" si="7"/>
        <v>0.4</v>
      </c>
      <c r="AA496" s="1074"/>
      <c r="AB496" s="591" t="s">
        <v>558</v>
      </c>
      <c r="AC496" s="861"/>
      <c r="AD496" s="1499"/>
      <c r="AE496" s="1499"/>
    </row>
    <row r="497" spans="1:31" ht="24.95" customHeight="1" thickBot="1" x14ac:dyDescent="0.25">
      <c r="A497" s="838"/>
      <c r="B497" s="1086"/>
      <c r="C497" s="1453"/>
      <c r="D497" s="1069"/>
      <c r="E497" s="1069"/>
      <c r="F497" s="1069"/>
      <c r="G497" s="789"/>
      <c r="H497" s="1449"/>
      <c r="I497" s="255" t="s">
        <v>601</v>
      </c>
      <c r="J497" s="479"/>
      <c r="K497" s="480"/>
      <c r="L497" s="481">
        <v>1</v>
      </c>
      <c r="M497" s="482"/>
      <c r="N497" s="480"/>
      <c r="O497" s="481"/>
      <c r="P497" s="482"/>
      <c r="Q497" s="480"/>
      <c r="R497" s="481"/>
      <c r="S497" s="482"/>
      <c r="T497" s="480"/>
      <c r="U497" s="483"/>
      <c r="V497" s="259">
        <f>SUM(J497:L497)*H496</f>
        <v>0.4</v>
      </c>
      <c r="W497" s="260">
        <f>SUM(M497:O497)*H496</f>
        <v>0</v>
      </c>
      <c r="X497" s="260">
        <f>SUM(P497:R497)*H496</f>
        <v>0</v>
      </c>
      <c r="Y497" s="260">
        <f>SUM(S497:U497)*H496</f>
        <v>0</v>
      </c>
      <c r="Z497" s="261">
        <f t="shared" si="7"/>
        <v>0.4</v>
      </c>
      <c r="AA497" s="1074"/>
      <c r="AB497" s="591" t="s">
        <v>558</v>
      </c>
      <c r="AC497" s="881"/>
      <c r="AD497" s="1499"/>
      <c r="AE497" s="1499"/>
    </row>
    <row r="498" spans="1:31" ht="24.95" customHeight="1" x14ac:dyDescent="0.2">
      <c r="A498" s="838"/>
      <c r="B498" s="1086"/>
      <c r="C498" s="1453"/>
      <c r="D498" s="790" t="s">
        <v>98</v>
      </c>
      <c r="E498" s="790" t="s">
        <v>99</v>
      </c>
      <c r="F498" s="790" t="s">
        <v>277</v>
      </c>
      <c r="G498" s="792" t="s">
        <v>801</v>
      </c>
      <c r="H498" s="1450">
        <v>0.25</v>
      </c>
      <c r="I498" s="226" t="s">
        <v>600</v>
      </c>
      <c r="J498" s="459"/>
      <c r="K498" s="460"/>
      <c r="L498" s="461"/>
      <c r="M498" s="462"/>
      <c r="N498" s="460"/>
      <c r="O498" s="461">
        <v>0.5</v>
      </c>
      <c r="P498" s="462"/>
      <c r="Q498" s="460"/>
      <c r="R498" s="461">
        <v>0.75</v>
      </c>
      <c r="S498" s="462"/>
      <c r="T498" s="460"/>
      <c r="U498" s="463">
        <v>1</v>
      </c>
      <c r="V498" s="216">
        <f>SUM(J498:L498)*H498</f>
        <v>0</v>
      </c>
      <c r="W498" s="217">
        <f>SUM(M498:O498)*H498</f>
        <v>0.125</v>
      </c>
      <c r="X498" s="217">
        <f>SUM(P498:R498)*H498</f>
        <v>0.1875</v>
      </c>
      <c r="Y498" s="217">
        <f>SUM(S498:U498)*H498</f>
        <v>0.25</v>
      </c>
      <c r="Z498" s="218">
        <f t="shared" si="7"/>
        <v>0.25</v>
      </c>
      <c r="AA498" s="1074"/>
      <c r="AB498" s="591" t="s">
        <v>558</v>
      </c>
      <c r="AC498" s="861">
        <v>68</v>
      </c>
      <c r="AD498" s="1499"/>
      <c r="AE498" s="1499"/>
    </row>
    <row r="499" spans="1:31" ht="24.95" customHeight="1" x14ac:dyDescent="0.2">
      <c r="A499" s="838"/>
      <c r="B499" s="1086"/>
      <c r="C499" s="1453"/>
      <c r="D499" s="791"/>
      <c r="E499" s="791"/>
      <c r="F499" s="791"/>
      <c r="G499" s="777"/>
      <c r="H499" s="1448"/>
      <c r="I499" s="251" t="s">
        <v>601</v>
      </c>
      <c r="J499" s="474"/>
      <c r="K499" s="475"/>
      <c r="L499" s="476"/>
      <c r="M499" s="477"/>
      <c r="N499" s="475"/>
      <c r="O499" s="476"/>
      <c r="P499" s="477"/>
      <c r="Q499" s="475"/>
      <c r="R499" s="476"/>
      <c r="S499" s="477"/>
      <c r="T499" s="475"/>
      <c r="U499" s="478"/>
      <c r="V499" s="252">
        <f>SUM(J499:L499)*H498</f>
        <v>0</v>
      </c>
      <c r="W499" s="253">
        <f>SUM(M499:O499)*H498</f>
        <v>0</v>
      </c>
      <c r="X499" s="253">
        <f>SUM(P499:R499)*H498</f>
        <v>0</v>
      </c>
      <c r="Y499" s="253">
        <f>SUM(S499:U499)*H498</f>
        <v>0</v>
      </c>
      <c r="Z499" s="254">
        <f t="shared" si="7"/>
        <v>0</v>
      </c>
      <c r="AA499" s="1074"/>
      <c r="AB499" s="591" t="s">
        <v>558</v>
      </c>
      <c r="AC499" s="861"/>
      <c r="AD499" s="1499"/>
      <c r="AE499" s="1499"/>
    </row>
    <row r="500" spans="1:31" ht="24.95" customHeight="1" x14ac:dyDescent="0.2">
      <c r="A500" s="838"/>
      <c r="B500" s="1086"/>
      <c r="C500" s="1453"/>
      <c r="D500" s="791"/>
      <c r="E500" s="791"/>
      <c r="F500" s="791"/>
      <c r="G500" s="777" t="s">
        <v>802</v>
      </c>
      <c r="H500" s="1448">
        <v>0.25</v>
      </c>
      <c r="I500" s="605" t="s">
        <v>600</v>
      </c>
      <c r="J500" s="464"/>
      <c r="K500" s="465"/>
      <c r="L500" s="466"/>
      <c r="M500" s="467"/>
      <c r="N500" s="465"/>
      <c r="O500" s="466">
        <v>0.5</v>
      </c>
      <c r="P500" s="467"/>
      <c r="Q500" s="465"/>
      <c r="R500" s="466">
        <v>0.75</v>
      </c>
      <c r="S500" s="467"/>
      <c r="T500" s="465"/>
      <c r="U500" s="468">
        <v>1</v>
      </c>
      <c r="V500" s="219">
        <f>SUM(J500:L500)*H500</f>
        <v>0</v>
      </c>
      <c r="W500" s="220">
        <f>SUM(M500:O500)*H500</f>
        <v>0.125</v>
      </c>
      <c r="X500" s="220">
        <f>SUM(P500:R500)*H500</f>
        <v>0.1875</v>
      </c>
      <c r="Y500" s="220">
        <f>SUM(S500:U500)*H500</f>
        <v>0.25</v>
      </c>
      <c r="Z500" s="221">
        <f t="shared" si="7"/>
        <v>0.25</v>
      </c>
      <c r="AA500" s="1074"/>
      <c r="AB500" s="591" t="s">
        <v>558</v>
      </c>
      <c r="AC500" s="861"/>
      <c r="AD500" s="1499"/>
      <c r="AE500" s="1499"/>
    </row>
    <row r="501" spans="1:31" ht="24.95" customHeight="1" x14ac:dyDescent="0.2">
      <c r="A501" s="838"/>
      <c r="B501" s="1086"/>
      <c r="C501" s="1453"/>
      <c r="D501" s="791"/>
      <c r="E501" s="791"/>
      <c r="F501" s="791"/>
      <c r="G501" s="777"/>
      <c r="H501" s="1448"/>
      <c r="I501" s="251" t="s">
        <v>601</v>
      </c>
      <c r="J501" s="474"/>
      <c r="K501" s="475"/>
      <c r="L501" s="476"/>
      <c r="M501" s="477"/>
      <c r="N501" s="475"/>
      <c r="O501" s="476"/>
      <c r="P501" s="477"/>
      <c r="Q501" s="475"/>
      <c r="R501" s="476"/>
      <c r="S501" s="477"/>
      <c r="T501" s="475"/>
      <c r="U501" s="478"/>
      <c r="V501" s="252">
        <f>SUM(J501:L501)*H500</f>
        <v>0</v>
      </c>
      <c r="W501" s="253">
        <f>SUM(M501:O501)*H500</f>
        <v>0</v>
      </c>
      <c r="X501" s="253">
        <f>SUM(P501:R501)*H500</f>
        <v>0</v>
      </c>
      <c r="Y501" s="253">
        <f>SUM(S501:U501)*H500</f>
        <v>0</v>
      </c>
      <c r="Z501" s="254">
        <f t="shared" si="7"/>
        <v>0</v>
      </c>
      <c r="AA501" s="1074"/>
      <c r="AB501" s="591" t="s">
        <v>558</v>
      </c>
      <c r="AC501" s="861"/>
      <c r="AD501" s="1499"/>
      <c r="AE501" s="1499"/>
    </row>
    <row r="502" spans="1:31" ht="24.95" customHeight="1" x14ac:dyDescent="0.2">
      <c r="A502" s="838"/>
      <c r="B502" s="1086"/>
      <c r="C502" s="1453"/>
      <c r="D502" s="791"/>
      <c r="E502" s="791"/>
      <c r="F502" s="791"/>
      <c r="G502" s="777" t="s">
        <v>803</v>
      </c>
      <c r="H502" s="1448">
        <v>0.25</v>
      </c>
      <c r="I502" s="605" t="s">
        <v>600</v>
      </c>
      <c r="J502" s="464"/>
      <c r="K502" s="465"/>
      <c r="L502" s="466"/>
      <c r="M502" s="467"/>
      <c r="N502" s="465"/>
      <c r="O502" s="466">
        <v>0.5</v>
      </c>
      <c r="P502" s="467"/>
      <c r="Q502" s="465"/>
      <c r="R502" s="466">
        <v>0.75</v>
      </c>
      <c r="S502" s="467"/>
      <c r="T502" s="465"/>
      <c r="U502" s="468">
        <v>1</v>
      </c>
      <c r="V502" s="219">
        <f>SUM(J502:L502)*H502</f>
        <v>0</v>
      </c>
      <c r="W502" s="220">
        <f>SUM(M502:O502)*H502</f>
        <v>0.125</v>
      </c>
      <c r="X502" s="220">
        <f>SUM(P502:R502)*H502</f>
        <v>0.1875</v>
      </c>
      <c r="Y502" s="220">
        <f>SUM(S502:U502)*H502</f>
        <v>0.25</v>
      </c>
      <c r="Z502" s="221">
        <f t="shared" si="7"/>
        <v>0.25</v>
      </c>
      <c r="AA502" s="1074"/>
      <c r="AB502" s="591" t="s">
        <v>558</v>
      </c>
      <c r="AC502" s="861"/>
      <c r="AD502" s="1499"/>
      <c r="AE502" s="1499"/>
    </row>
    <row r="503" spans="1:31" ht="24.95" customHeight="1" x14ac:dyDescent="0.2">
      <c r="A503" s="838"/>
      <c r="B503" s="1086"/>
      <c r="C503" s="1453"/>
      <c r="D503" s="791"/>
      <c r="E503" s="791"/>
      <c r="F503" s="791"/>
      <c r="G503" s="777"/>
      <c r="H503" s="1448"/>
      <c r="I503" s="251" t="s">
        <v>601</v>
      </c>
      <c r="J503" s="474"/>
      <c r="K503" s="475"/>
      <c r="L503" s="476"/>
      <c r="M503" s="477"/>
      <c r="N503" s="475"/>
      <c r="O503" s="476"/>
      <c r="P503" s="477"/>
      <c r="Q503" s="475"/>
      <c r="R503" s="476"/>
      <c r="S503" s="477"/>
      <c r="T503" s="475"/>
      <c r="U503" s="478"/>
      <c r="V503" s="252">
        <f>SUM(J503:L503)*H502</f>
        <v>0</v>
      </c>
      <c r="W503" s="253">
        <f>SUM(M503:O503)*H502</f>
        <v>0</v>
      </c>
      <c r="X503" s="253">
        <f>SUM(P503:R503)*H502</f>
        <v>0</v>
      </c>
      <c r="Y503" s="253">
        <f>SUM(S503:U503)*H502</f>
        <v>0</v>
      </c>
      <c r="Z503" s="254">
        <f t="shared" si="7"/>
        <v>0</v>
      </c>
      <c r="AA503" s="1074"/>
      <c r="AB503" s="591" t="s">
        <v>558</v>
      </c>
      <c r="AC503" s="861"/>
      <c r="AD503" s="1499"/>
      <c r="AE503" s="1499"/>
    </row>
    <row r="504" spans="1:31" ht="24.95" customHeight="1" x14ac:dyDescent="0.2">
      <c r="A504" s="838"/>
      <c r="B504" s="1086"/>
      <c r="C504" s="1453"/>
      <c r="D504" s="791"/>
      <c r="E504" s="791"/>
      <c r="F504" s="791"/>
      <c r="G504" s="777" t="s">
        <v>804</v>
      </c>
      <c r="H504" s="1448">
        <v>0.25</v>
      </c>
      <c r="I504" s="605" t="s">
        <v>600</v>
      </c>
      <c r="J504" s="464"/>
      <c r="K504" s="465"/>
      <c r="L504" s="466"/>
      <c r="M504" s="467"/>
      <c r="N504" s="465"/>
      <c r="O504" s="466">
        <v>0.5</v>
      </c>
      <c r="P504" s="467"/>
      <c r="Q504" s="465"/>
      <c r="R504" s="466">
        <v>0.75</v>
      </c>
      <c r="S504" s="467"/>
      <c r="T504" s="465"/>
      <c r="U504" s="468">
        <v>1</v>
      </c>
      <c r="V504" s="219">
        <f>SUM(J504:L504)*H504</f>
        <v>0</v>
      </c>
      <c r="W504" s="220">
        <f>SUM(M504:O504)*H504</f>
        <v>0.125</v>
      </c>
      <c r="X504" s="220">
        <f>SUM(P504:R504)*H504</f>
        <v>0.1875</v>
      </c>
      <c r="Y504" s="220">
        <f>SUM(S504:U504)*H504</f>
        <v>0.25</v>
      </c>
      <c r="Z504" s="221">
        <f t="shared" si="7"/>
        <v>0.25</v>
      </c>
      <c r="AA504" s="1074"/>
      <c r="AB504" s="591" t="s">
        <v>558</v>
      </c>
      <c r="AC504" s="861"/>
      <c r="AD504" s="1499"/>
      <c r="AE504" s="1499"/>
    </row>
    <row r="505" spans="1:31" ht="24.95" customHeight="1" thickBot="1" x14ac:dyDescent="0.25">
      <c r="A505" s="838"/>
      <c r="B505" s="1086"/>
      <c r="C505" s="1453"/>
      <c r="D505" s="791"/>
      <c r="E505" s="791"/>
      <c r="F505" s="791"/>
      <c r="G505" s="789"/>
      <c r="H505" s="1449"/>
      <c r="I505" s="255" t="s">
        <v>601</v>
      </c>
      <c r="J505" s="479"/>
      <c r="K505" s="480"/>
      <c r="L505" s="481"/>
      <c r="M505" s="482"/>
      <c r="N505" s="480"/>
      <c r="O505" s="481"/>
      <c r="P505" s="482"/>
      <c r="Q505" s="480"/>
      <c r="R505" s="481"/>
      <c r="S505" s="482"/>
      <c r="T505" s="480"/>
      <c r="U505" s="483"/>
      <c r="V505" s="259">
        <f>SUM(J505:L505)*H504</f>
        <v>0</v>
      </c>
      <c r="W505" s="260">
        <f>SUM(M505:O505)*H504</f>
        <v>0</v>
      </c>
      <c r="X505" s="260">
        <f>SUM(P505:R505)*H504</f>
        <v>0</v>
      </c>
      <c r="Y505" s="260">
        <f>SUM(S505:U505)*H504</f>
        <v>0</v>
      </c>
      <c r="Z505" s="261">
        <f t="shared" si="7"/>
        <v>0</v>
      </c>
      <c r="AA505" s="1074"/>
      <c r="AB505" s="591" t="s">
        <v>558</v>
      </c>
      <c r="AC505" s="861"/>
      <c r="AD505" s="1499"/>
      <c r="AE505" s="1499"/>
    </row>
    <row r="506" spans="1:31" ht="24.95" customHeight="1" x14ac:dyDescent="0.2">
      <c r="A506" s="838"/>
      <c r="B506" s="1086"/>
      <c r="C506" s="790" t="s">
        <v>27</v>
      </c>
      <c r="D506" s="790" t="s">
        <v>278</v>
      </c>
      <c r="E506" s="790" t="s">
        <v>100</v>
      </c>
      <c r="F506" s="790" t="s">
        <v>121</v>
      </c>
      <c r="G506" s="792" t="s">
        <v>809</v>
      </c>
      <c r="H506" s="1450">
        <v>0.5</v>
      </c>
      <c r="I506" s="226" t="s">
        <v>600</v>
      </c>
      <c r="J506" s="459"/>
      <c r="K506" s="460"/>
      <c r="L506" s="461">
        <v>0.56000000000000005</v>
      </c>
      <c r="M506" s="462"/>
      <c r="N506" s="460"/>
      <c r="O506" s="461">
        <v>0.7</v>
      </c>
      <c r="P506" s="462"/>
      <c r="Q506" s="460"/>
      <c r="R506" s="461">
        <v>0.8</v>
      </c>
      <c r="S506" s="462"/>
      <c r="T506" s="460"/>
      <c r="U506" s="463">
        <v>1</v>
      </c>
      <c r="V506" s="216">
        <f>SUM(J506:L506)*H506</f>
        <v>0.28000000000000003</v>
      </c>
      <c r="W506" s="217">
        <f>SUM(M506:O506)*H506</f>
        <v>0.35</v>
      </c>
      <c r="X506" s="217">
        <f>SUM(P506:R506)*H506</f>
        <v>0.4</v>
      </c>
      <c r="Y506" s="217">
        <f>SUM(S506:U506)*H506</f>
        <v>0.5</v>
      </c>
      <c r="Z506" s="218">
        <f t="shared" si="7"/>
        <v>0.5</v>
      </c>
      <c r="AA506" s="1074"/>
      <c r="AB506" s="591" t="s">
        <v>558</v>
      </c>
      <c r="AC506" s="860">
        <v>69</v>
      </c>
      <c r="AD506" s="1499"/>
      <c r="AE506" s="1499"/>
    </row>
    <row r="507" spans="1:31" ht="24.95" customHeight="1" x14ac:dyDescent="0.2">
      <c r="A507" s="838"/>
      <c r="B507" s="1086"/>
      <c r="C507" s="791"/>
      <c r="D507" s="791"/>
      <c r="E507" s="791"/>
      <c r="F507" s="791"/>
      <c r="G507" s="777"/>
      <c r="H507" s="1448"/>
      <c r="I507" s="251" t="s">
        <v>601</v>
      </c>
      <c r="J507" s="474"/>
      <c r="K507" s="475"/>
      <c r="L507" s="476">
        <v>0.56000000000000005</v>
      </c>
      <c r="M507" s="477"/>
      <c r="N507" s="475"/>
      <c r="O507" s="476"/>
      <c r="P507" s="477"/>
      <c r="Q507" s="475"/>
      <c r="R507" s="476"/>
      <c r="S507" s="477"/>
      <c r="T507" s="475"/>
      <c r="U507" s="478"/>
      <c r="V507" s="252">
        <f>SUM(J507:L507)*H506</f>
        <v>0.28000000000000003</v>
      </c>
      <c r="W507" s="253">
        <f>SUM(M507:O507)*H506</f>
        <v>0</v>
      </c>
      <c r="X507" s="253">
        <f>SUM(P507:R507)*H506</f>
        <v>0</v>
      </c>
      <c r="Y507" s="253">
        <f>SUM(S507:U507)*H506</f>
        <v>0</v>
      </c>
      <c r="Z507" s="254">
        <f t="shared" si="7"/>
        <v>0.28000000000000003</v>
      </c>
      <c r="AA507" s="1074"/>
      <c r="AB507" s="591" t="s">
        <v>558</v>
      </c>
      <c r="AC507" s="861"/>
      <c r="AD507" s="1499"/>
      <c r="AE507" s="1499"/>
    </row>
    <row r="508" spans="1:31" ht="24.95" customHeight="1" x14ac:dyDescent="0.2">
      <c r="A508" s="838"/>
      <c r="B508" s="1086"/>
      <c r="C508" s="791"/>
      <c r="D508" s="791"/>
      <c r="E508" s="791"/>
      <c r="F508" s="791"/>
      <c r="G508" s="777" t="s">
        <v>810</v>
      </c>
      <c r="H508" s="1448">
        <v>0.5</v>
      </c>
      <c r="I508" s="605" t="s">
        <v>600</v>
      </c>
      <c r="J508" s="464"/>
      <c r="K508" s="465"/>
      <c r="L508" s="466">
        <v>0.56000000000000005</v>
      </c>
      <c r="M508" s="467"/>
      <c r="N508" s="465"/>
      <c r="O508" s="466">
        <v>0.7</v>
      </c>
      <c r="P508" s="467"/>
      <c r="Q508" s="465"/>
      <c r="R508" s="466">
        <v>0.8</v>
      </c>
      <c r="S508" s="467"/>
      <c r="T508" s="465"/>
      <c r="U508" s="468">
        <v>1</v>
      </c>
      <c r="V508" s="219">
        <f>SUM(J508:L508)*H508</f>
        <v>0.28000000000000003</v>
      </c>
      <c r="W508" s="220">
        <f>SUM(M508:O508)*H508</f>
        <v>0.35</v>
      </c>
      <c r="X508" s="220">
        <f>SUM(P508:R508)*H508</f>
        <v>0.4</v>
      </c>
      <c r="Y508" s="220">
        <f>SUM(S508:U508)*H508</f>
        <v>0.5</v>
      </c>
      <c r="Z508" s="221">
        <f t="shared" si="7"/>
        <v>0.5</v>
      </c>
      <c r="AA508" s="1074"/>
      <c r="AB508" s="591" t="s">
        <v>558</v>
      </c>
      <c r="AC508" s="861"/>
      <c r="AD508" s="1499"/>
      <c r="AE508" s="1499"/>
    </row>
    <row r="509" spans="1:31" ht="24.95" customHeight="1" thickBot="1" x14ac:dyDescent="0.25">
      <c r="A509" s="838"/>
      <c r="B509" s="1086"/>
      <c r="C509" s="791"/>
      <c r="D509" s="791"/>
      <c r="E509" s="791"/>
      <c r="F509" s="791"/>
      <c r="G509" s="789"/>
      <c r="H509" s="1449"/>
      <c r="I509" s="255" t="s">
        <v>601</v>
      </c>
      <c r="J509" s="479"/>
      <c r="K509" s="480"/>
      <c r="L509" s="481">
        <v>0.56000000000000005</v>
      </c>
      <c r="M509" s="482"/>
      <c r="N509" s="480"/>
      <c r="O509" s="481"/>
      <c r="P509" s="482"/>
      <c r="Q509" s="480"/>
      <c r="R509" s="481"/>
      <c r="S509" s="482"/>
      <c r="T509" s="480"/>
      <c r="U509" s="483"/>
      <c r="V509" s="259">
        <f>SUM(J509:L509)*H508</f>
        <v>0.28000000000000003</v>
      </c>
      <c r="W509" s="260">
        <f>SUM(M509:O509)*H508</f>
        <v>0</v>
      </c>
      <c r="X509" s="260">
        <f>SUM(P509:R509)*H508</f>
        <v>0</v>
      </c>
      <c r="Y509" s="260">
        <f>SUM(S509:U509)*H508</f>
        <v>0</v>
      </c>
      <c r="Z509" s="261">
        <f t="shared" si="7"/>
        <v>0.28000000000000003</v>
      </c>
      <c r="AA509" s="1074"/>
      <c r="AB509" s="591" t="s">
        <v>558</v>
      </c>
      <c r="AC509" s="861"/>
      <c r="AD509" s="1499"/>
      <c r="AE509" s="1499"/>
    </row>
    <row r="510" spans="1:31" ht="24.95" customHeight="1" x14ac:dyDescent="0.2">
      <c r="A510" s="838"/>
      <c r="B510" s="1086"/>
      <c r="C510" s="790" t="s">
        <v>28</v>
      </c>
      <c r="D510" s="790" t="s">
        <v>405</v>
      </c>
      <c r="E510" s="790" t="s">
        <v>406</v>
      </c>
      <c r="F510" s="790" t="s">
        <v>407</v>
      </c>
      <c r="G510" s="792" t="s">
        <v>812</v>
      </c>
      <c r="H510" s="1450">
        <v>0.3</v>
      </c>
      <c r="I510" s="226" t="s">
        <v>600</v>
      </c>
      <c r="J510" s="459"/>
      <c r="K510" s="460"/>
      <c r="L510" s="461"/>
      <c r="M510" s="462"/>
      <c r="N510" s="460"/>
      <c r="O510" s="461"/>
      <c r="P510" s="462"/>
      <c r="Q510" s="460"/>
      <c r="R510" s="461">
        <v>1</v>
      </c>
      <c r="S510" s="462"/>
      <c r="T510" s="460"/>
      <c r="U510" s="463">
        <v>1</v>
      </c>
      <c r="V510" s="216">
        <f>SUM(J510:L510)*H510</f>
        <v>0</v>
      </c>
      <c r="W510" s="217">
        <f>SUM(M510:O510)*H510</f>
        <v>0</v>
      </c>
      <c r="X510" s="217">
        <f>SUM(P510:R510)*H510</f>
        <v>0.3</v>
      </c>
      <c r="Y510" s="217">
        <f>SUM(S510:U510)*H510</f>
        <v>0.3</v>
      </c>
      <c r="Z510" s="218">
        <f t="shared" si="7"/>
        <v>0.3</v>
      </c>
      <c r="AA510" s="1074"/>
      <c r="AB510" s="591" t="s">
        <v>558</v>
      </c>
      <c r="AC510" s="860">
        <v>70</v>
      </c>
      <c r="AD510" s="1499"/>
      <c r="AE510" s="1499"/>
    </row>
    <row r="511" spans="1:31" ht="24.95" customHeight="1" x14ac:dyDescent="0.2">
      <c r="A511" s="838"/>
      <c r="B511" s="1086"/>
      <c r="C511" s="791"/>
      <c r="D511" s="791"/>
      <c r="E511" s="791"/>
      <c r="F511" s="791"/>
      <c r="G511" s="777"/>
      <c r="H511" s="1448"/>
      <c r="I511" s="251" t="s">
        <v>601</v>
      </c>
      <c r="J511" s="474"/>
      <c r="K511" s="475"/>
      <c r="L511" s="476"/>
      <c r="M511" s="477"/>
      <c r="N511" s="475"/>
      <c r="O511" s="476"/>
      <c r="P511" s="477"/>
      <c r="Q511" s="475"/>
      <c r="R511" s="476"/>
      <c r="S511" s="477"/>
      <c r="T511" s="475"/>
      <c r="U511" s="478"/>
      <c r="V511" s="252">
        <f>SUM(J511:L511)*H510</f>
        <v>0</v>
      </c>
      <c r="W511" s="253">
        <f>SUM(M511:O511)*H510</f>
        <v>0</v>
      </c>
      <c r="X511" s="253">
        <f>SUM(P511:R511)*H510</f>
        <v>0</v>
      </c>
      <c r="Y511" s="253">
        <f>SUM(S511:U511)*H510</f>
        <v>0</v>
      </c>
      <c r="Z511" s="254">
        <f t="shared" si="7"/>
        <v>0</v>
      </c>
      <c r="AA511" s="1074"/>
      <c r="AB511" s="591" t="s">
        <v>558</v>
      </c>
      <c r="AC511" s="861"/>
      <c r="AD511" s="1499"/>
      <c r="AE511" s="1499"/>
    </row>
    <row r="512" spans="1:31" ht="24.95" customHeight="1" x14ac:dyDescent="0.2">
      <c r="A512" s="838"/>
      <c r="B512" s="1086"/>
      <c r="C512" s="791"/>
      <c r="D512" s="791"/>
      <c r="E512" s="791"/>
      <c r="F512" s="791"/>
      <c r="G512" s="777" t="s">
        <v>811</v>
      </c>
      <c r="H512" s="1448">
        <v>0.3</v>
      </c>
      <c r="I512" s="605" t="s">
        <v>600</v>
      </c>
      <c r="J512" s="464"/>
      <c r="K512" s="465"/>
      <c r="L512" s="466"/>
      <c r="M512" s="467"/>
      <c r="N512" s="465"/>
      <c r="O512" s="466"/>
      <c r="P512" s="467"/>
      <c r="Q512" s="465"/>
      <c r="R512" s="466">
        <v>1</v>
      </c>
      <c r="S512" s="467"/>
      <c r="T512" s="465"/>
      <c r="U512" s="468">
        <v>1</v>
      </c>
      <c r="V512" s="219">
        <f>SUM(J512:L512)*H512</f>
        <v>0</v>
      </c>
      <c r="W512" s="220">
        <f>SUM(M512:O512)*H512</f>
        <v>0</v>
      </c>
      <c r="X512" s="220">
        <f>SUM(P512:R512)*H512</f>
        <v>0.3</v>
      </c>
      <c r="Y512" s="220">
        <f>SUM(S512:U512)*H512</f>
        <v>0.3</v>
      </c>
      <c r="Z512" s="221">
        <f t="shared" si="7"/>
        <v>0.3</v>
      </c>
      <c r="AA512" s="1074"/>
      <c r="AB512" s="591" t="s">
        <v>558</v>
      </c>
      <c r="AC512" s="861"/>
      <c r="AD512" s="1499"/>
      <c r="AE512" s="1499"/>
    </row>
    <row r="513" spans="1:31" ht="24.95" customHeight="1" x14ac:dyDescent="0.2">
      <c r="A513" s="838"/>
      <c r="B513" s="1086"/>
      <c r="C513" s="791"/>
      <c r="D513" s="791"/>
      <c r="E513" s="791"/>
      <c r="F513" s="791"/>
      <c r="G513" s="777"/>
      <c r="H513" s="1448"/>
      <c r="I513" s="251" t="s">
        <v>601</v>
      </c>
      <c r="J513" s="474"/>
      <c r="K513" s="475"/>
      <c r="L513" s="476"/>
      <c r="M513" s="477"/>
      <c r="N513" s="475"/>
      <c r="O513" s="476"/>
      <c r="P513" s="477"/>
      <c r="Q513" s="475"/>
      <c r="R513" s="476"/>
      <c r="S513" s="477"/>
      <c r="T513" s="475"/>
      <c r="U513" s="478"/>
      <c r="V513" s="252">
        <f>SUM(J513:L513)*H512</f>
        <v>0</v>
      </c>
      <c r="W513" s="253">
        <f>SUM(M513:O513)*H512</f>
        <v>0</v>
      </c>
      <c r="X513" s="253">
        <f>SUM(P513:R513)*H512</f>
        <v>0</v>
      </c>
      <c r="Y513" s="253">
        <f>SUM(S513:U513)*H512</f>
        <v>0</v>
      </c>
      <c r="Z513" s="254">
        <f t="shared" si="7"/>
        <v>0</v>
      </c>
      <c r="AA513" s="1074"/>
      <c r="AB513" s="591" t="s">
        <v>558</v>
      </c>
      <c r="AC513" s="861"/>
      <c r="AD513" s="1499"/>
      <c r="AE513" s="1499"/>
    </row>
    <row r="514" spans="1:31" ht="24.95" customHeight="1" x14ac:dyDescent="0.2">
      <c r="A514" s="838"/>
      <c r="B514" s="1086"/>
      <c r="C514" s="791"/>
      <c r="D514" s="791"/>
      <c r="E514" s="791"/>
      <c r="F514" s="791"/>
      <c r="G514" s="777" t="s">
        <v>813</v>
      </c>
      <c r="H514" s="1448">
        <v>0.4</v>
      </c>
      <c r="I514" s="605" t="s">
        <v>600</v>
      </c>
      <c r="J514" s="464"/>
      <c r="K514" s="465"/>
      <c r="L514" s="466"/>
      <c r="M514" s="467"/>
      <c r="N514" s="465"/>
      <c r="O514" s="466"/>
      <c r="P514" s="467"/>
      <c r="Q514" s="465"/>
      <c r="R514" s="466">
        <v>1</v>
      </c>
      <c r="S514" s="467"/>
      <c r="T514" s="465"/>
      <c r="U514" s="468">
        <v>1</v>
      </c>
      <c r="V514" s="219">
        <f>SUM(J514:L514)*H514</f>
        <v>0</v>
      </c>
      <c r="W514" s="220">
        <f>SUM(M514:O514)*H514</f>
        <v>0</v>
      </c>
      <c r="X514" s="220">
        <f>SUM(P514:R514)*H514</f>
        <v>0.4</v>
      </c>
      <c r="Y514" s="220">
        <f>SUM(S514:U514)*H514</f>
        <v>0.4</v>
      </c>
      <c r="Z514" s="221">
        <f t="shared" si="7"/>
        <v>0.4</v>
      </c>
      <c r="AA514" s="1074"/>
      <c r="AB514" s="591" t="s">
        <v>558</v>
      </c>
      <c r="AC514" s="861"/>
      <c r="AD514" s="1499"/>
      <c r="AE514" s="1499"/>
    </row>
    <row r="515" spans="1:31" ht="24.95" customHeight="1" thickBot="1" x14ac:dyDescent="0.25">
      <c r="A515" s="838"/>
      <c r="B515" s="1086"/>
      <c r="C515" s="791"/>
      <c r="D515" s="791"/>
      <c r="E515" s="791"/>
      <c r="F515" s="791"/>
      <c r="G515" s="789"/>
      <c r="H515" s="1449"/>
      <c r="I515" s="255" t="s">
        <v>601</v>
      </c>
      <c r="J515" s="479"/>
      <c r="K515" s="480"/>
      <c r="L515" s="481"/>
      <c r="M515" s="482"/>
      <c r="N515" s="480"/>
      <c r="O515" s="481"/>
      <c r="P515" s="482"/>
      <c r="Q515" s="480"/>
      <c r="R515" s="481"/>
      <c r="S515" s="482"/>
      <c r="T515" s="480"/>
      <c r="U515" s="483"/>
      <c r="V515" s="259">
        <f>SUM(J515:L515)*H514</f>
        <v>0</v>
      </c>
      <c r="W515" s="260">
        <f>SUM(M515:O515)*H514</f>
        <v>0</v>
      </c>
      <c r="X515" s="260">
        <f>SUM(P515:R515)*H514</f>
        <v>0</v>
      </c>
      <c r="Y515" s="260">
        <f>SUM(S515:U515)*H514</f>
        <v>0</v>
      </c>
      <c r="Z515" s="261">
        <f t="shared" si="7"/>
        <v>0</v>
      </c>
      <c r="AA515" s="1074"/>
      <c r="AB515" s="591" t="s">
        <v>558</v>
      </c>
      <c r="AC515" s="861"/>
      <c r="AD515" s="1499"/>
      <c r="AE515" s="1499"/>
    </row>
    <row r="516" spans="1:31" ht="24.95" customHeight="1" x14ac:dyDescent="0.2">
      <c r="A516" s="838"/>
      <c r="B516" s="1086"/>
      <c r="C516" s="790" t="s">
        <v>29</v>
      </c>
      <c r="D516" s="790" t="s">
        <v>101</v>
      </c>
      <c r="E516" s="790" t="s">
        <v>464</v>
      </c>
      <c r="F516" s="790" t="s">
        <v>102</v>
      </c>
      <c r="G516" s="792" t="s">
        <v>814</v>
      </c>
      <c r="H516" s="1450">
        <v>0.8</v>
      </c>
      <c r="I516" s="226" t="s">
        <v>600</v>
      </c>
      <c r="J516" s="459"/>
      <c r="K516" s="460"/>
      <c r="L516" s="461">
        <v>1</v>
      </c>
      <c r="M516" s="462"/>
      <c r="N516" s="460"/>
      <c r="O516" s="461">
        <v>1</v>
      </c>
      <c r="P516" s="462"/>
      <c r="Q516" s="460"/>
      <c r="R516" s="461">
        <v>1</v>
      </c>
      <c r="S516" s="462"/>
      <c r="T516" s="460"/>
      <c r="U516" s="463">
        <v>1</v>
      </c>
      <c r="V516" s="216">
        <f>SUM(J516:L516)*H516</f>
        <v>0.8</v>
      </c>
      <c r="W516" s="217">
        <f>SUM(M516:O516)*H516</f>
        <v>0.8</v>
      </c>
      <c r="X516" s="217">
        <f>SUM(P516:R516)*H516</f>
        <v>0.8</v>
      </c>
      <c r="Y516" s="217">
        <f>SUM(S516:U516)*H516</f>
        <v>0.8</v>
      </c>
      <c r="Z516" s="218">
        <f t="shared" si="7"/>
        <v>0.8</v>
      </c>
      <c r="AA516" s="1074"/>
      <c r="AB516" s="591" t="s">
        <v>558</v>
      </c>
      <c r="AC516" s="860">
        <v>71</v>
      </c>
      <c r="AD516" s="1499"/>
      <c r="AE516" s="1499"/>
    </row>
    <row r="517" spans="1:31" ht="24.95" customHeight="1" x14ac:dyDescent="0.2">
      <c r="A517" s="838"/>
      <c r="B517" s="1086"/>
      <c r="C517" s="791"/>
      <c r="D517" s="791"/>
      <c r="E517" s="791"/>
      <c r="F517" s="791"/>
      <c r="G517" s="777"/>
      <c r="H517" s="1448"/>
      <c r="I517" s="251" t="s">
        <v>601</v>
      </c>
      <c r="J517" s="474"/>
      <c r="K517" s="475"/>
      <c r="L517" s="476">
        <v>1</v>
      </c>
      <c r="M517" s="477"/>
      <c r="N517" s="475"/>
      <c r="O517" s="476"/>
      <c r="P517" s="477"/>
      <c r="Q517" s="475"/>
      <c r="R517" s="476"/>
      <c r="S517" s="477"/>
      <c r="T517" s="475"/>
      <c r="U517" s="478"/>
      <c r="V517" s="252">
        <f>SUM(J517:L517)*H516</f>
        <v>0.8</v>
      </c>
      <c r="W517" s="253">
        <f>SUM(M517:O517)*H516</f>
        <v>0</v>
      </c>
      <c r="X517" s="253">
        <f>SUM(P517:R517)*H516</f>
        <v>0</v>
      </c>
      <c r="Y517" s="253">
        <f>SUM(S517:U517)*H516</f>
        <v>0</v>
      </c>
      <c r="Z517" s="254">
        <f t="shared" ref="Z517:Z580" si="8">MAX(V517:Y517)</f>
        <v>0.8</v>
      </c>
      <c r="AA517" s="1074"/>
      <c r="AB517" s="591" t="s">
        <v>558</v>
      </c>
      <c r="AC517" s="861"/>
      <c r="AD517" s="1499"/>
      <c r="AE517" s="1499"/>
    </row>
    <row r="518" spans="1:31" ht="24.95" customHeight="1" x14ac:dyDescent="0.2">
      <c r="A518" s="838"/>
      <c r="B518" s="1086"/>
      <c r="C518" s="791"/>
      <c r="D518" s="791"/>
      <c r="E518" s="791"/>
      <c r="F518" s="791"/>
      <c r="G518" s="777" t="s">
        <v>815</v>
      </c>
      <c r="H518" s="1448">
        <v>0.2</v>
      </c>
      <c r="I518" s="605" t="s">
        <v>600</v>
      </c>
      <c r="J518" s="464"/>
      <c r="K518" s="465"/>
      <c r="L518" s="466"/>
      <c r="M518" s="467"/>
      <c r="N518" s="465"/>
      <c r="O518" s="466"/>
      <c r="P518" s="467"/>
      <c r="Q518" s="465"/>
      <c r="R518" s="466">
        <v>1</v>
      </c>
      <c r="S518" s="467"/>
      <c r="T518" s="465"/>
      <c r="U518" s="468">
        <v>1</v>
      </c>
      <c r="V518" s="219">
        <f>SUM(J518:L518)*H518</f>
        <v>0</v>
      </c>
      <c r="W518" s="220">
        <f>SUM(M518:O518)*H518</f>
        <v>0</v>
      </c>
      <c r="X518" s="220">
        <f>SUM(P518:R518)*H518</f>
        <v>0.2</v>
      </c>
      <c r="Y518" s="220">
        <f>SUM(S518:U518)*H518</f>
        <v>0.2</v>
      </c>
      <c r="Z518" s="221">
        <f t="shared" si="8"/>
        <v>0.2</v>
      </c>
      <c r="AA518" s="1074"/>
      <c r="AB518" s="591" t="s">
        <v>558</v>
      </c>
      <c r="AC518" s="861"/>
      <c r="AD518" s="1499"/>
      <c r="AE518" s="1499"/>
    </row>
    <row r="519" spans="1:31" ht="24.95" customHeight="1" thickBot="1" x14ac:dyDescent="0.25">
      <c r="A519" s="838"/>
      <c r="B519" s="1086"/>
      <c r="C519" s="791"/>
      <c r="D519" s="791"/>
      <c r="E519" s="791"/>
      <c r="F519" s="791"/>
      <c r="G519" s="789"/>
      <c r="H519" s="1449"/>
      <c r="I519" s="255" t="s">
        <v>601</v>
      </c>
      <c r="J519" s="479"/>
      <c r="K519" s="480"/>
      <c r="L519" s="481"/>
      <c r="M519" s="482"/>
      <c r="N519" s="480"/>
      <c r="O519" s="481"/>
      <c r="P519" s="482"/>
      <c r="Q519" s="480"/>
      <c r="R519" s="481"/>
      <c r="S519" s="482"/>
      <c r="T519" s="480"/>
      <c r="U519" s="483"/>
      <c r="V519" s="259">
        <f>SUM(J519:L519)*H518</f>
        <v>0</v>
      </c>
      <c r="W519" s="260">
        <f>SUM(M519:O519)*H518</f>
        <v>0</v>
      </c>
      <c r="X519" s="260">
        <f>SUM(P519:R519)*H518</f>
        <v>0</v>
      </c>
      <c r="Y519" s="260">
        <f>SUM(S519:U519)*H518</f>
        <v>0</v>
      </c>
      <c r="Z519" s="261">
        <f t="shared" si="8"/>
        <v>0</v>
      </c>
      <c r="AA519" s="1074"/>
      <c r="AB519" s="591" t="s">
        <v>558</v>
      </c>
      <c r="AC519" s="861"/>
      <c r="AD519" s="1499"/>
      <c r="AE519" s="1499"/>
    </row>
    <row r="520" spans="1:31" ht="24.95" customHeight="1" x14ac:dyDescent="0.2">
      <c r="A520" s="838"/>
      <c r="B520" s="1086"/>
      <c r="C520" s="790" t="s">
        <v>30</v>
      </c>
      <c r="D520" s="790" t="s">
        <v>103</v>
      </c>
      <c r="E520" s="790" t="s">
        <v>104</v>
      </c>
      <c r="F520" s="790" t="s">
        <v>105</v>
      </c>
      <c r="G520" s="792" t="s">
        <v>816</v>
      </c>
      <c r="H520" s="1450">
        <v>0.34</v>
      </c>
      <c r="I520" s="226" t="s">
        <v>600</v>
      </c>
      <c r="J520" s="459"/>
      <c r="K520" s="460"/>
      <c r="L520" s="461">
        <v>0.2</v>
      </c>
      <c r="M520" s="462"/>
      <c r="N520" s="460"/>
      <c r="O520" s="461">
        <v>0.55000000000000004</v>
      </c>
      <c r="P520" s="462"/>
      <c r="Q520" s="465"/>
      <c r="R520" s="461">
        <v>0.75</v>
      </c>
      <c r="S520" s="462"/>
      <c r="T520" s="460"/>
      <c r="U520" s="463">
        <v>1</v>
      </c>
      <c r="V520" s="216">
        <f>SUM(J520:L520)*H520</f>
        <v>6.8000000000000005E-2</v>
      </c>
      <c r="W520" s="217">
        <f>SUM(M520:O520)*H520</f>
        <v>0.18700000000000003</v>
      </c>
      <c r="X520" s="217">
        <f>SUM(P520:R520)*H520</f>
        <v>0.255</v>
      </c>
      <c r="Y520" s="217">
        <f>SUM(S520:U520)*H520</f>
        <v>0.34</v>
      </c>
      <c r="Z520" s="218">
        <f t="shared" si="8"/>
        <v>0.34</v>
      </c>
      <c r="AA520" s="1074"/>
      <c r="AB520" s="591" t="s">
        <v>558</v>
      </c>
      <c r="AC520" s="860">
        <v>72</v>
      </c>
      <c r="AD520" s="1499"/>
      <c r="AE520" s="1499"/>
    </row>
    <row r="521" spans="1:31" ht="24.95" customHeight="1" x14ac:dyDescent="0.2">
      <c r="A521" s="838"/>
      <c r="B521" s="1086"/>
      <c r="C521" s="791"/>
      <c r="D521" s="791"/>
      <c r="E521" s="791"/>
      <c r="F521" s="791"/>
      <c r="G521" s="777"/>
      <c r="H521" s="1448"/>
      <c r="I521" s="251" t="s">
        <v>601</v>
      </c>
      <c r="J521" s="474"/>
      <c r="K521" s="475"/>
      <c r="L521" s="476">
        <v>0.2</v>
      </c>
      <c r="M521" s="477"/>
      <c r="N521" s="475"/>
      <c r="O521" s="476"/>
      <c r="P521" s="477"/>
      <c r="Q521" s="475"/>
      <c r="R521" s="476"/>
      <c r="S521" s="477"/>
      <c r="T521" s="475"/>
      <c r="U521" s="478"/>
      <c r="V521" s="252">
        <f>SUM(J521:L521)*H520</f>
        <v>6.8000000000000005E-2</v>
      </c>
      <c r="W521" s="253">
        <f>SUM(M521:O521)*H520</f>
        <v>0</v>
      </c>
      <c r="X521" s="253">
        <f>SUM(P521:R521)*H520</f>
        <v>0</v>
      </c>
      <c r="Y521" s="253">
        <f>SUM(S521:U521)*H520</f>
        <v>0</v>
      </c>
      <c r="Z521" s="254">
        <f t="shared" si="8"/>
        <v>6.8000000000000005E-2</v>
      </c>
      <c r="AA521" s="1074"/>
      <c r="AB521" s="591" t="s">
        <v>558</v>
      </c>
      <c r="AC521" s="861"/>
      <c r="AD521" s="1499"/>
      <c r="AE521" s="1499"/>
    </row>
    <row r="522" spans="1:31" ht="24.95" customHeight="1" x14ac:dyDescent="0.2">
      <c r="A522" s="838"/>
      <c r="B522" s="1086"/>
      <c r="C522" s="791"/>
      <c r="D522" s="791"/>
      <c r="E522" s="791"/>
      <c r="F522" s="791"/>
      <c r="G522" s="777" t="s">
        <v>817</v>
      </c>
      <c r="H522" s="1448">
        <v>0.33</v>
      </c>
      <c r="I522" s="605" t="s">
        <v>600</v>
      </c>
      <c r="J522" s="464"/>
      <c r="K522" s="465"/>
      <c r="L522" s="466">
        <v>0.2</v>
      </c>
      <c r="M522" s="467"/>
      <c r="N522" s="465"/>
      <c r="O522" s="466">
        <v>0.55000000000000004</v>
      </c>
      <c r="P522" s="467"/>
      <c r="Q522" s="465"/>
      <c r="R522" s="466">
        <v>0.75</v>
      </c>
      <c r="S522" s="467"/>
      <c r="T522" s="465"/>
      <c r="U522" s="468">
        <v>1</v>
      </c>
      <c r="V522" s="219">
        <f>SUM(J522:L522)*H522</f>
        <v>6.6000000000000003E-2</v>
      </c>
      <c r="W522" s="220">
        <f>SUM(M522:O522)*H522</f>
        <v>0.18150000000000002</v>
      </c>
      <c r="X522" s="220">
        <f>SUM(P522:R522)*H522</f>
        <v>0.2475</v>
      </c>
      <c r="Y522" s="220">
        <f>SUM(S522:U522)*H522</f>
        <v>0.33</v>
      </c>
      <c r="Z522" s="221">
        <f t="shared" si="8"/>
        <v>0.33</v>
      </c>
      <c r="AA522" s="1074"/>
      <c r="AB522" s="591" t="s">
        <v>558</v>
      </c>
      <c r="AC522" s="861"/>
      <c r="AD522" s="1499"/>
      <c r="AE522" s="1499"/>
    </row>
    <row r="523" spans="1:31" ht="24.95" customHeight="1" x14ac:dyDescent="0.2">
      <c r="A523" s="838"/>
      <c r="B523" s="1086"/>
      <c r="C523" s="791"/>
      <c r="D523" s="791"/>
      <c r="E523" s="791"/>
      <c r="F523" s="791"/>
      <c r="G523" s="777"/>
      <c r="H523" s="1448"/>
      <c r="I523" s="251" t="s">
        <v>601</v>
      </c>
      <c r="J523" s="474"/>
      <c r="K523" s="475"/>
      <c r="L523" s="476">
        <v>0.2</v>
      </c>
      <c r="M523" s="477"/>
      <c r="N523" s="475"/>
      <c r="O523" s="476"/>
      <c r="P523" s="477"/>
      <c r="Q523" s="475"/>
      <c r="R523" s="476"/>
      <c r="S523" s="477"/>
      <c r="T523" s="475"/>
      <c r="U523" s="478"/>
      <c r="V523" s="252">
        <f>SUM(J523:L523)*H522</f>
        <v>6.6000000000000003E-2</v>
      </c>
      <c r="W523" s="253">
        <f>SUM(M523:O523)*H522</f>
        <v>0</v>
      </c>
      <c r="X523" s="253">
        <f>SUM(P523:R523)*H522</f>
        <v>0</v>
      </c>
      <c r="Y523" s="253">
        <f>SUM(S523:U523)*H522</f>
        <v>0</v>
      </c>
      <c r="Z523" s="254">
        <f t="shared" si="8"/>
        <v>6.6000000000000003E-2</v>
      </c>
      <c r="AA523" s="1074"/>
      <c r="AB523" s="591" t="s">
        <v>558</v>
      </c>
      <c r="AC523" s="861"/>
      <c r="AD523" s="1499"/>
      <c r="AE523" s="1499"/>
    </row>
    <row r="524" spans="1:31" ht="24.95" customHeight="1" x14ac:dyDescent="0.2">
      <c r="A524" s="838"/>
      <c r="B524" s="1086"/>
      <c r="C524" s="791"/>
      <c r="D524" s="791"/>
      <c r="E524" s="791"/>
      <c r="F524" s="791"/>
      <c r="G524" s="777" t="s">
        <v>818</v>
      </c>
      <c r="H524" s="1448">
        <v>0.33</v>
      </c>
      <c r="I524" s="605" t="s">
        <v>600</v>
      </c>
      <c r="J524" s="464"/>
      <c r="K524" s="465"/>
      <c r="L524" s="466">
        <v>0.2</v>
      </c>
      <c r="M524" s="467"/>
      <c r="N524" s="465"/>
      <c r="O524" s="466">
        <v>0.55000000000000004</v>
      </c>
      <c r="P524" s="467"/>
      <c r="Q524" s="465"/>
      <c r="R524" s="466">
        <v>0.75</v>
      </c>
      <c r="S524" s="467"/>
      <c r="T524" s="465"/>
      <c r="U524" s="468">
        <v>1</v>
      </c>
      <c r="V524" s="219">
        <f>SUM(J524:L524)*H524</f>
        <v>6.6000000000000003E-2</v>
      </c>
      <c r="W524" s="220">
        <f>SUM(M524:O524)*H524</f>
        <v>0.18150000000000002</v>
      </c>
      <c r="X524" s="220">
        <f>SUM(P524:R524)*H524</f>
        <v>0.2475</v>
      </c>
      <c r="Y524" s="220">
        <f>SUM(S524:U524)*H524</f>
        <v>0.33</v>
      </c>
      <c r="Z524" s="221">
        <f t="shared" si="8"/>
        <v>0.33</v>
      </c>
      <c r="AA524" s="1074"/>
      <c r="AB524" s="591" t="s">
        <v>558</v>
      </c>
      <c r="AC524" s="861"/>
      <c r="AD524" s="1499"/>
      <c r="AE524" s="1499"/>
    </row>
    <row r="525" spans="1:31" ht="24.95" customHeight="1" thickBot="1" x14ac:dyDescent="0.25">
      <c r="A525" s="838"/>
      <c r="B525" s="1086"/>
      <c r="C525" s="791"/>
      <c r="D525" s="791"/>
      <c r="E525" s="791"/>
      <c r="F525" s="791"/>
      <c r="G525" s="789"/>
      <c r="H525" s="1449"/>
      <c r="I525" s="255" t="s">
        <v>601</v>
      </c>
      <c r="J525" s="479"/>
      <c r="K525" s="480"/>
      <c r="L525" s="481">
        <v>0.2</v>
      </c>
      <c r="M525" s="482"/>
      <c r="N525" s="480"/>
      <c r="O525" s="481"/>
      <c r="P525" s="482"/>
      <c r="Q525" s="480"/>
      <c r="R525" s="481"/>
      <c r="S525" s="482"/>
      <c r="T525" s="480"/>
      <c r="U525" s="483"/>
      <c r="V525" s="259">
        <f>SUM(J525:L525)*H524</f>
        <v>6.6000000000000003E-2</v>
      </c>
      <c r="W525" s="260">
        <f>SUM(M525:O525)*H524</f>
        <v>0</v>
      </c>
      <c r="X525" s="260">
        <f>SUM(P525:R525)*H524</f>
        <v>0</v>
      </c>
      <c r="Y525" s="260">
        <f>SUM(S525:U525)*H524</f>
        <v>0</v>
      </c>
      <c r="Z525" s="261">
        <f t="shared" si="8"/>
        <v>6.6000000000000003E-2</v>
      </c>
      <c r="AA525" s="1074"/>
      <c r="AB525" s="591" t="s">
        <v>558</v>
      </c>
      <c r="AC525" s="861"/>
      <c r="AD525" s="1499"/>
      <c r="AE525" s="1499"/>
    </row>
    <row r="526" spans="1:31" ht="24.95" customHeight="1" x14ac:dyDescent="0.2">
      <c r="A526" s="838"/>
      <c r="B526" s="1086"/>
      <c r="C526" s="790" t="s">
        <v>31</v>
      </c>
      <c r="D526" s="790" t="s">
        <v>280</v>
      </c>
      <c r="E526" s="790" t="s">
        <v>281</v>
      </c>
      <c r="F526" s="790" t="s">
        <v>129</v>
      </c>
      <c r="G526" s="792" t="s">
        <v>819</v>
      </c>
      <c r="H526" s="1450">
        <v>0.25</v>
      </c>
      <c r="I526" s="226" t="s">
        <v>600</v>
      </c>
      <c r="J526" s="459"/>
      <c r="K526" s="460"/>
      <c r="L526" s="461">
        <v>1</v>
      </c>
      <c r="M526" s="462"/>
      <c r="N526" s="460"/>
      <c r="O526" s="461">
        <v>1</v>
      </c>
      <c r="P526" s="462"/>
      <c r="Q526" s="465"/>
      <c r="R526" s="461">
        <v>1</v>
      </c>
      <c r="S526" s="462"/>
      <c r="T526" s="460"/>
      <c r="U526" s="463">
        <v>1</v>
      </c>
      <c r="V526" s="216">
        <f>SUM(J526:L526)*H526</f>
        <v>0.25</v>
      </c>
      <c r="W526" s="217">
        <f>SUM(M526:O526)*H526</f>
        <v>0.25</v>
      </c>
      <c r="X526" s="217">
        <f>SUM(P526:R526)*H526</f>
        <v>0.25</v>
      </c>
      <c r="Y526" s="217">
        <f>SUM(S526:U526)*H526</f>
        <v>0.25</v>
      </c>
      <c r="Z526" s="218">
        <f t="shared" si="8"/>
        <v>0.25</v>
      </c>
      <c r="AA526" s="1074"/>
      <c r="AB526" s="591" t="s">
        <v>558</v>
      </c>
      <c r="AC526" s="860">
        <v>73</v>
      </c>
      <c r="AD526" s="1499"/>
      <c r="AE526" s="1499"/>
    </row>
    <row r="527" spans="1:31" ht="24.95" customHeight="1" x14ac:dyDescent="0.2">
      <c r="A527" s="838"/>
      <c r="B527" s="1086"/>
      <c r="C527" s="791"/>
      <c r="D527" s="791"/>
      <c r="E527" s="791"/>
      <c r="F527" s="791"/>
      <c r="G527" s="777"/>
      <c r="H527" s="1448"/>
      <c r="I527" s="251" t="s">
        <v>601</v>
      </c>
      <c r="J527" s="474"/>
      <c r="K527" s="475"/>
      <c r="L527" s="476">
        <v>0.25</v>
      </c>
      <c r="M527" s="477"/>
      <c r="N527" s="475"/>
      <c r="O527" s="476"/>
      <c r="P527" s="477"/>
      <c r="Q527" s="475"/>
      <c r="R527" s="476"/>
      <c r="S527" s="477"/>
      <c r="T527" s="475"/>
      <c r="U527" s="478"/>
      <c r="V527" s="252">
        <f>SUM(J527:L527)*H526</f>
        <v>6.25E-2</v>
      </c>
      <c r="W527" s="253">
        <f>SUM(M527:O527)*H526</f>
        <v>0</v>
      </c>
      <c r="X527" s="253">
        <f>SUM(P527:R527)*H526</f>
        <v>0</v>
      </c>
      <c r="Y527" s="253">
        <f>SUM(S527:U527)*H526</f>
        <v>0</v>
      </c>
      <c r="Z527" s="254">
        <f t="shared" si="8"/>
        <v>6.25E-2</v>
      </c>
      <c r="AA527" s="1074"/>
      <c r="AB527" s="591" t="s">
        <v>558</v>
      </c>
      <c r="AC527" s="861"/>
      <c r="AD527" s="1499"/>
      <c r="AE527" s="1499"/>
    </row>
    <row r="528" spans="1:31" ht="24.95" customHeight="1" x14ac:dyDescent="0.2">
      <c r="A528" s="838"/>
      <c r="B528" s="1086"/>
      <c r="C528" s="791"/>
      <c r="D528" s="791"/>
      <c r="E528" s="791"/>
      <c r="F528" s="791"/>
      <c r="G528" s="842" t="s">
        <v>820</v>
      </c>
      <c r="H528" s="1455"/>
      <c r="I528" s="605" t="s">
        <v>600</v>
      </c>
      <c r="J528" s="464"/>
      <c r="K528" s="465"/>
      <c r="L528" s="466"/>
      <c r="M528" s="467"/>
      <c r="N528" s="465"/>
      <c r="O528" s="466"/>
      <c r="P528" s="467"/>
      <c r="Q528" s="465"/>
      <c r="R528" s="466"/>
      <c r="S528" s="467"/>
      <c r="T528" s="465"/>
      <c r="U528" s="468"/>
      <c r="V528" s="219">
        <f>SUM(J528:L528)*H528</f>
        <v>0</v>
      </c>
      <c r="W528" s="220">
        <f>SUM(M528:O528)*H528</f>
        <v>0</v>
      </c>
      <c r="X528" s="220">
        <f>SUM(P528:R528)*H528</f>
        <v>0</v>
      </c>
      <c r="Y528" s="220">
        <f>SUM(S528:U528)*H528</f>
        <v>0</v>
      </c>
      <c r="Z528" s="221">
        <f t="shared" si="8"/>
        <v>0</v>
      </c>
      <c r="AA528" s="1074"/>
      <c r="AB528" s="591" t="s">
        <v>558</v>
      </c>
      <c r="AC528" s="861"/>
      <c r="AD528" s="1499"/>
      <c r="AE528" s="1499"/>
    </row>
    <row r="529" spans="1:31" ht="24.95" customHeight="1" x14ac:dyDescent="0.2">
      <c r="A529" s="838"/>
      <c r="B529" s="1086"/>
      <c r="C529" s="791"/>
      <c r="D529" s="791"/>
      <c r="E529" s="791"/>
      <c r="F529" s="791"/>
      <c r="G529" s="842"/>
      <c r="H529" s="1455"/>
      <c r="I529" s="251" t="s">
        <v>601</v>
      </c>
      <c r="J529" s="474"/>
      <c r="K529" s="475"/>
      <c r="L529" s="476"/>
      <c r="M529" s="477"/>
      <c r="N529" s="475"/>
      <c r="O529" s="476"/>
      <c r="P529" s="477"/>
      <c r="Q529" s="475"/>
      <c r="R529" s="476"/>
      <c r="S529" s="477"/>
      <c r="T529" s="475"/>
      <c r="U529" s="478"/>
      <c r="V529" s="252">
        <f>SUM(J529:L529)*H528</f>
        <v>0</v>
      </c>
      <c r="W529" s="253">
        <f>SUM(M529:O529)*H528</f>
        <v>0</v>
      </c>
      <c r="X529" s="253">
        <f>SUM(P529:R529)*H528</f>
        <v>0</v>
      </c>
      <c r="Y529" s="253">
        <f>SUM(S529:U529)*H528</f>
        <v>0</v>
      </c>
      <c r="Z529" s="254">
        <f t="shared" si="8"/>
        <v>0</v>
      </c>
      <c r="AA529" s="1074"/>
      <c r="AB529" s="591" t="s">
        <v>558</v>
      </c>
      <c r="AC529" s="861"/>
      <c r="AD529" s="1499"/>
      <c r="AE529" s="1499"/>
    </row>
    <row r="530" spans="1:31" ht="24.95" customHeight="1" x14ac:dyDescent="0.2">
      <c r="A530" s="838"/>
      <c r="B530" s="1086"/>
      <c r="C530" s="791"/>
      <c r="D530" s="791"/>
      <c r="E530" s="791"/>
      <c r="F530" s="791"/>
      <c r="G530" s="842" t="s">
        <v>821</v>
      </c>
      <c r="H530" s="1455"/>
      <c r="I530" s="605" t="s">
        <v>600</v>
      </c>
      <c r="J530" s="464"/>
      <c r="K530" s="465"/>
      <c r="L530" s="466"/>
      <c r="M530" s="467"/>
      <c r="N530" s="465"/>
      <c r="O530" s="466"/>
      <c r="P530" s="467"/>
      <c r="Q530" s="465"/>
      <c r="R530" s="466"/>
      <c r="S530" s="467"/>
      <c r="T530" s="465"/>
      <c r="U530" s="468"/>
      <c r="V530" s="219">
        <f>SUM(J530:L530)*H530</f>
        <v>0</v>
      </c>
      <c r="W530" s="220">
        <f>SUM(M530:O530)*H530</f>
        <v>0</v>
      </c>
      <c r="X530" s="220">
        <f>SUM(P530:R530)*H530</f>
        <v>0</v>
      </c>
      <c r="Y530" s="220">
        <f>SUM(S530:U530)*H530</f>
        <v>0</v>
      </c>
      <c r="Z530" s="221">
        <f t="shared" si="8"/>
        <v>0</v>
      </c>
      <c r="AA530" s="1074"/>
      <c r="AB530" s="591" t="s">
        <v>558</v>
      </c>
      <c r="AC530" s="861"/>
      <c r="AD530" s="1499"/>
      <c r="AE530" s="1499"/>
    </row>
    <row r="531" spans="1:31" ht="24.95" customHeight="1" x14ac:dyDescent="0.2">
      <c r="A531" s="838"/>
      <c r="B531" s="1086"/>
      <c r="C531" s="791"/>
      <c r="D531" s="791"/>
      <c r="E531" s="791"/>
      <c r="F531" s="791"/>
      <c r="G531" s="842"/>
      <c r="H531" s="1455"/>
      <c r="I531" s="251" t="s">
        <v>601</v>
      </c>
      <c r="J531" s="474"/>
      <c r="K531" s="475"/>
      <c r="L531" s="476"/>
      <c r="M531" s="477"/>
      <c r="N531" s="475"/>
      <c r="O531" s="476"/>
      <c r="P531" s="477"/>
      <c r="Q531" s="475"/>
      <c r="R531" s="476"/>
      <c r="S531" s="477"/>
      <c r="T531" s="475"/>
      <c r="U531" s="478"/>
      <c r="V531" s="252">
        <f>SUM(J531:L531)*H530</f>
        <v>0</v>
      </c>
      <c r="W531" s="253">
        <f>SUM(M531:O531)*H530</f>
        <v>0</v>
      </c>
      <c r="X531" s="253">
        <f>SUM(P531:R531)*H530</f>
        <v>0</v>
      </c>
      <c r="Y531" s="253">
        <f>SUM(S531:U531)*H530</f>
        <v>0</v>
      </c>
      <c r="Z531" s="254">
        <f t="shared" si="8"/>
        <v>0</v>
      </c>
      <c r="AA531" s="1074"/>
      <c r="AB531" s="591" t="s">
        <v>558</v>
      </c>
      <c r="AC531" s="861"/>
      <c r="AD531" s="1499"/>
      <c r="AE531" s="1499"/>
    </row>
    <row r="532" spans="1:31" ht="15" thickBot="1" x14ac:dyDescent="0.25">
      <c r="A532" s="838"/>
      <c r="B532" s="1086"/>
      <c r="C532" s="791"/>
      <c r="D532" s="791"/>
      <c r="E532" s="791"/>
      <c r="F532" s="791"/>
      <c r="G532" s="777" t="s">
        <v>1011</v>
      </c>
      <c r="H532" s="1448">
        <v>0.25</v>
      </c>
      <c r="I532" s="605" t="s">
        <v>600</v>
      </c>
      <c r="J532" s="464"/>
      <c r="K532" s="465"/>
      <c r="L532" s="466"/>
      <c r="M532" s="467"/>
      <c r="N532" s="465"/>
      <c r="O532" s="466">
        <v>0.5</v>
      </c>
      <c r="P532" s="467"/>
      <c r="Q532" s="465"/>
      <c r="R532" s="466">
        <v>0.5</v>
      </c>
      <c r="S532" s="467"/>
      <c r="T532" s="465"/>
      <c r="U532" s="468">
        <v>1</v>
      </c>
      <c r="V532" s="219">
        <f>SUM(J532:L532)*H532</f>
        <v>0</v>
      </c>
      <c r="W532" s="220">
        <f>SUM(M532:O532)*H532</f>
        <v>0.125</v>
      </c>
      <c r="X532" s="220">
        <f>SUM(P532:R532)*H532</f>
        <v>0.125</v>
      </c>
      <c r="Y532" s="220">
        <f>SUM(S532:U532)*H532</f>
        <v>0.25</v>
      </c>
      <c r="Z532" s="221">
        <f t="shared" si="8"/>
        <v>0.25</v>
      </c>
      <c r="AA532" s="1074"/>
      <c r="AB532" s="591" t="s">
        <v>558</v>
      </c>
      <c r="AC532" s="861"/>
      <c r="AD532" s="1499"/>
      <c r="AE532" s="1499"/>
    </row>
    <row r="533" spans="1:31" ht="15" thickBot="1" x14ac:dyDescent="0.25">
      <c r="A533" s="838"/>
      <c r="B533" s="1086"/>
      <c r="C533" s="791"/>
      <c r="D533" s="791"/>
      <c r="E533" s="791"/>
      <c r="F533" s="791"/>
      <c r="G533" s="777"/>
      <c r="H533" s="1448"/>
      <c r="I533" s="251" t="s">
        <v>601</v>
      </c>
      <c r="J533" s="474"/>
      <c r="K533" s="475"/>
      <c r="L533" s="476"/>
      <c r="M533" s="477"/>
      <c r="N533" s="475"/>
      <c r="O533" s="476"/>
      <c r="P533" s="477"/>
      <c r="Q533" s="475"/>
      <c r="R533" s="476"/>
      <c r="S533" s="477"/>
      <c r="T533" s="475"/>
      <c r="U533" s="478"/>
      <c r="V533" s="252">
        <f>SUM(J533:L533)*H532</f>
        <v>0</v>
      </c>
      <c r="W533" s="253">
        <f>SUM(M533:O533)*H532</f>
        <v>0</v>
      </c>
      <c r="X533" s="253">
        <f>SUM(P533:R533)*H532</f>
        <v>0</v>
      </c>
      <c r="Y533" s="253">
        <f>SUM(S533:U533)*H532</f>
        <v>0</v>
      </c>
      <c r="Z533" s="254">
        <f t="shared" si="8"/>
        <v>0</v>
      </c>
      <c r="AA533" s="1074"/>
      <c r="AB533" s="591" t="s">
        <v>558</v>
      </c>
      <c r="AC533" s="861"/>
      <c r="AD533" s="1499"/>
      <c r="AE533" s="1499"/>
    </row>
    <row r="534" spans="1:31" ht="15" thickBot="1" x14ac:dyDescent="0.25">
      <c r="A534" s="838"/>
      <c r="B534" s="1086"/>
      <c r="C534" s="791"/>
      <c r="D534" s="791"/>
      <c r="E534" s="791"/>
      <c r="F534" s="791"/>
      <c r="G534" s="777" t="s">
        <v>1012</v>
      </c>
      <c r="H534" s="1448">
        <v>0.25</v>
      </c>
      <c r="I534" s="605" t="s">
        <v>600</v>
      </c>
      <c r="J534" s="464"/>
      <c r="K534" s="465"/>
      <c r="L534" s="466"/>
      <c r="M534" s="467"/>
      <c r="N534" s="465"/>
      <c r="O534" s="466"/>
      <c r="P534" s="467"/>
      <c r="Q534" s="465"/>
      <c r="R534" s="466">
        <v>0.75</v>
      </c>
      <c r="S534" s="467"/>
      <c r="T534" s="465"/>
      <c r="U534" s="468">
        <v>1</v>
      </c>
      <c r="V534" s="219">
        <f>SUM(J534:L534)*H534</f>
        <v>0</v>
      </c>
      <c r="W534" s="220">
        <f>SUM(M534:O534)*H534</f>
        <v>0</v>
      </c>
      <c r="X534" s="220">
        <f>SUM(P534:R534)*H534</f>
        <v>0.1875</v>
      </c>
      <c r="Y534" s="220">
        <f>SUM(S534:U534)*H534</f>
        <v>0.25</v>
      </c>
      <c r="Z534" s="221">
        <f t="shared" si="8"/>
        <v>0.25</v>
      </c>
      <c r="AA534" s="1074"/>
      <c r="AB534" s="591" t="s">
        <v>558</v>
      </c>
      <c r="AC534" s="861"/>
      <c r="AD534" s="1499"/>
      <c r="AE534" s="1499"/>
    </row>
    <row r="535" spans="1:31" ht="15" thickBot="1" x14ac:dyDescent="0.25">
      <c r="A535" s="838"/>
      <c r="B535" s="1086"/>
      <c r="C535" s="791"/>
      <c r="D535" s="791"/>
      <c r="E535" s="791"/>
      <c r="F535" s="791"/>
      <c r="G535" s="777"/>
      <c r="H535" s="1448"/>
      <c r="I535" s="251" t="s">
        <v>601</v>
      </c>
      <c r="J535" s="474"/>
      <c r="K535" s="475"/>
      <c r="L535" s="476"/>
      <c r="M535" s="477"/>
      <c r="N535" s="475"/>
      <c r="O535" s="476"/>
      <c r="P535" s="477"/>
      <c r="Q535" s="475"/>
      <c r="R535" s="476"/>
      <c r="S535" s="477"/>
      <c r="T535" s="475"/>
      <c r="U535" s="478"/>
      <c r="V535" s="252">
        <f>SUM(J535:L535)*H534</f>
        <v>0</v>
      </c>
      <c r="W535" s="253">
        <f>SUM(M535:O535)*H534</f>
        <v>0</v>
      </c>
      <c r="X535" s="253">
        <f>SUM(P535:R535)*H534</f>
        <v>0</v>
      </c>
      <c r="Y535" s="253">
        <f>SUM(S535:U535)*H534</f>
        <v>0</v>
      </c>
      <c r="Z535" s="254">
        <f t="shared" si="8"/>
        <v>0</v>
      </c>
      <c r="AA535" s="1074"/>
      <c r="AB535" s="591" t="s">
        <v>558</v>
      </c>
      <c r="AC535" s="861"/>
      <c r="AD535" s="1499"/>
      <c r="AE535" s="1499"/>
    </row>
    <row r="536" spans="1:31" ht="15" thickBot="1" x14ac:dyDescent="0.25">
      <c r="A536" s="838"/>
      <c r="B536" s="1086"/>
      <c r="C536" s="791"/>
      <c r="D536" s="791"/>
      <c r="E536" s="791"/>
      <c r="F536" s="791"/>
      <c r="G536" s="777" t="s">
        <v>1013</v>
      </c>
      <c r="H536" s="1448">
        <v>0.25</v>
      </c>
      <c r="I536" s="605" t="s">
        <v>600</v>
      </c>
      <c r="J536" s="464"/>
      <c r="K536" s="465"/>
      <c r="L536" s="466"/>
      <c r="M536" s="467"/>
      <c r="N536" s="465"/>
      <c r="O536" s="466"/>
      <c r="P536" s="467"/>
      <c r="Q536" s="465"/>
      <c r="R536" s="466"/>
      <c r="S536" s="467"/>
      <c r="T536" s="465"/>
      <c r="U536" s="468">
        <v>1</v>
      </c>
      <c r="V536" s="219">
        <f>SUM(J536:L536)*H536</f>
        <v>0</v>
      </c>
      <c r="W536" s="220">
        <f>SUM(M536:O536)*H536</f>
        <v>0</v>
      </c>
      <c r="X536" s="220">
        <f>SUM(P536:R536)*H536</f>
        <v>0</v>
      </c>
      <c r="Y536" s="220">
        <f>SUM(S536:U536)*H536</f>
        <v>0.25</v>
      </c>
      <c r="Z536" s="221">
        <f t="shared" si="8"/>
        <v>0.25</v>
      </c>
      <c r="AA536" s="1074"/>
      <c r="AB536" s="591" t="s">
        <v>558</v>
      </c>
      <c r="AC536" s="861"/>
      <c r="AD536" s="1499"/>
      <c r="AE536" s="1499"/>
    </row>
    <row r="537" spans="1:31" ht="15" thickBot="1" x14ac:dyDescent="0.25">
      <c r="A537" s="838"/>
      <c r="B537" s="1086"/>
      <c r="C537" s="791"/>
      <c r="D537" s="791"/>
      <c r="E537" s="791"/>
      <c r="F537" s="791"/>
      <c r="G537" s="789"/>
      <c r="H537" s="1449"/>
      <c r="I537" s="255" t="s">
        <v>601</v>
      </c>
      <c r="J537" s="479"/>
      <c r="K537" s="480"/>
      <c r="L537" s="481"/>
      <c r="M537" s="482"/>
      <c r="N537" s="480"/>
      <c r="O537" s="481"/>
      <c r="P537" s="482"/>
      <c r="Q537" s="480"/>
      <c r="R537" s="481"/>
      <c r="S537" s="482"/>
      <c r="T537" s="480"/>
      <c r="U537" s="483"/>
      <c r="V537" s="259">
        <f>SUM(J537:L537)*H536</f>
        <v>0</v>
      </c>
      <c r="W537" s="260">
        <f>SUM(M537:O537)*H536</f>
        <v>0</v>
      </c>
      <c r="X537" s="260">
        <f>SUM(P537:R537)*H536</f>
        <v>0</v>
      </c>
      <c r="Y537" s="260">
        <f>SUM(S537:U537)*H536</f>
        <v>0</v>
      </c>
      <c r="Z537" s="261">
        <f t="shared" si="8"/>
        <v>0</v>
      </c>
      <c r="AA537" s="1074"/>
      <c r="AB537" s="591" t="s">
        <v>558</v>
      </c>
      <c r="AC537" s="861"/>
      <c r="AD537" s="1499"/>
      <c r="AE537" s="1499"/>
    </row>
    <row r="538" spans="1:31" ht="15" thickBot="1" x14ac:dyDescent="0.25">
      <c r="A538" s="838"/>
      <c r="B538" s="1086"/>
      <c r="C538" s="790" t="s">
        <v>32</v>
      </c>
      <c r="D538" s="790" t="s">
        <v>106</v>
      </c>
      <c r="E538" s="790" t="s">
        <v>107</v>
      </c>
      <c r="F538" s="790" t="s">
        <v>122</v>
      </c>
      <c r="G538" s="792" t="s">
        <v>822</v>
      </c>
      <c r="H538" s="1450">
        <v>0.5</v>
      </c>
      <c r="I538" s="226" t="s">
        <v>600</v>
      </c>
      <c r="J538" s="459"/>
      <c r="K538" s="460"/>
      <c r="L538" s="461">
        <v>1</v>
      </c>
      <c r="M538" s="462"/>
      <c r="N538" s="460"/>
      <c r="O538" s="461">
        <v>1</v>
      </c>
      <c r="P538" s="462"/>
      <c r="Q538" s="460"/>
      <c r="R538" s="461">
        <v>1</v>
      </c>
      <c r="S538" s="462"/>
      <c r="T538" s="460"/>
      <c r="U538" s="463">
        <v>1</v>
      </c>
      <c r="V538" s="216">
        <f>SUM(J538:L538)*H538</f>
        <v>0.5</v>
      </c>
      <c r="W538" s="217">
        <f>SUM(M538:O538)*H538</f>
        <v>0.5</v>
      </c>
      <c r="X538" s="217">
        <f>SUM(P538:R538)*H538</f>
        <v>0.5</v>
      </c>
      <c r="Y538" s="217">
        <f>SUM(S538:U538)*H538</f>
        <v>0.5</v>
      </c>
      <c r="Z538" s="218">
        <f t="shared" si="8"/>
        <v>0.5</v>
      </c>
      <c r="AA538" s="1074"/>
      <c r="AB538" s="591" t="s">
        <v>558</v>
      </c>
      <c r="AC538" s="860">
        <v>74</v>
      </c>
      <c r="AD538" s="1499"/>
      <c r="AE538" s="1499"/>
    </row>
    <row r="539" spans="1:31" ht="15" thickBot="1" x14ac:dyDescent="0.25">
      <c r="A539" s="838"/>
      <c r="B539" s="1086"/>
      <c r="C539" s="791"/>
      <c r="D539" s="791"/>
      <c r="E539" s="791"/>
      <c r="F539" s="791"/>
      <c r="G539" s="777"/>
      <c r="H539" s="1448"/>
      <c r="I539" s="251" t="s">
        <v>601</v>
      </c>
      <c r="J539" s="474"/>
      <c r="K539" s="475"/>
      <c r="L539" s="476">
        <v>1</v>
      </c>
      <c r="M539" s="477"/>
      <c r="N539" s="475"/>
      <c r="O539" s="476"/>
      <c r="P539" s="477"/>
      <c r="Q539" s="475"/>
      <c r="R539" s="476"/>
      <c r="S539" s="477"/>
      <c r="T539" s="475"/>
      <c r="U539" s="478"/>
      <c r="V539" s="252">
        <f>SUM(J539:L539)*H538</f>
        <v>0.5</v>
      </c>
      <c r="W539" s="253">
        <f>SUM(M539:O539)*H538</f>
        <v>0</v>
      </c>
      <c r="X539" s="253">
        <f>SUM(P539:R539)*H538</f>
        <v>0</v>
      </c>
      <c r="Y539" s="253">
        <f>SUM(S539:U539)*H538</f>
        <v>0</v>
      </c>
      <c r="Z539" s="254">
        <f t="shared" si="8"/>
        <v>0.5</v>
      </c>
      <c r="AA539" s="1074"/>
      <c r="AB539" s="591" t="s">
        <v>558</v>
      </c>
      <c r="AC539" s="861"/>
      <c r="AD539" s="1499"/>
      <c r="AE539" s="1499"/>
    </row>
    <row r="540" spans="1:31" ht="15" thickBot="1" x14ac:dyDescent="0.25">
      <c r="A540" s="838"/>
      <c r="B540" s="1086"/>
      <c r="C540" s="791"/>
      <c r="D540" s="791"/>
      <c r="E540" s="791"/>
      <c r="F540" s="791"/>
      <c r="G540" s="777" t="s">
        <v>823</v>
      </c>
      <c r="H540" s="1448">
        <v>0.5</v>
      </c>
      <c r="I540" s="605" t="s">
        <v>600</v>
      </c>
      <c r="J540" s="464"/>
      <c r="K540" s="465"/>
      <c r="L540" s="466"/>
      <c r="M540" s="467"/>
      <c r="N540" s="465"/>
      <c r="O540" s="466">
        <v>1</v>
      </c>
      <c r="P540" s="467"/>
      <c r="Q540" s="465"/>
      <c r="R540" s="466">
        <v>1</v>
      </c>
      <c r="S540" s="467"/>
      <c r="T540" s="465"/>
      <c r="U540" s="468">
        <v>1</v>
      </c>
      <c r="V540" s="219">
        <f>SUM(J540:L540)*H540</f>
        <v>0</v>
      </c>
      <c r="W540" s="220">
        <f>SUM(M540:O540)*H540</f>
        <v>0.5</v>
      </c>
      <c r="X540" s="220">
        <f>SUM(P540:R540)*H540</f>
        <v>0.5</v>
      </c>
      <c r="Y540" s="220">
        <f>SUM(S540:U540)*H540</f>
        <v>0.5</v>
      </c>
      <c r="Z540" s="221">
        <f t="shared" si="8"/>
        <v>0.5</v>
      </c>
      <c r="AA540" s="1074"/>
      <c r="AB540" s="591" t="s">
        <v>558</v>
      </c>
      <c r="AC540" s="861"/>
      <c r="AD540" s="1499"/>
      <c r="AE540" s="1499"/>
    </row>
    <row r="541" spans="1:31" ht="15" thickBot="1" x14ac:dyDescent="0.25">
      <c r="A541" s="838"/>
      <c r="B541" s="1086"/>
      <c r="C541" s="791"/>
      <c r="D541" s="791"/>
      <c r="E541" s="791"/>
      <c r="F541" s="791"/>
      <c r="G541" s="789"/>
      <c r="H541" s="1449"/>
      <c r="I541" s="255" t="s">
        <v>601</v>
      </c>
      <c r="J541" s="479"/>
      <c r="K541" s="480"/>
      <c r="L541" s="481"/>
      <c r="M541" s="482"/>
      <c r="N541" s="480"/>
      <c r="O541" s="481"/>
      <c r="P541" s="482"/>
      <c r="Q541" s="480"/>
      <c r="R541" s="481"/>
      <c r="S541" s="482"/>
      <c r="T541" s="480"/>
      <c r="U541" s="483"/>
      <c r="V541" s="259">
        <f>SUM(J541:L541)*H540</f>
        <v>0</v>
      </c>
      <c r="W541" s="260">
        <f>SUM(M541:O541)*H540</f>
        <v>0</v>
      </c>
      <c r="X541" s="260">
        <f>SUM(P541:R541)*H540</f>
        <v>0</v>
      </c>
      <c r="Y541" s="260">
        <f>SUM(S541:U541)*H540</f>
        <v>0</v>
      </c>
      <c r="Z541" s="261">
        <f t="shared" si="8"/>
        <v>0</v>
      </c>
      <c r="AA541" s="1074"/>
      <c r="AB541" s="591" t="s">
        <v>558</v>
      </c>
      <c r="AC541" s="861"/>
      <c r="AD541" s="1499"/>
      <c r="AE541" s="1499"/>
    </row>
    <row r="542" spans="1:31" ht="24.95" customHeight="1" x14ac:dyDescent="0.2">
      <c r="A542" s="838"/>
      <c r="B542" s="1086"/>
      <c r="C542" s="790" t="s">
        <v>174</v>
      </c>
      <c r="D542" s="790" t="s">
        <v>176</v>
      </c>
      <c r="E542" s="790" t="s">
        <v>465</v>
      </c>
      <c r="F542" s="790" t="s">
        <v>284</v>
      </c>
      <c r="G542" s="792" t="s">
        <v>824</v>
      </c>
      <c r="H542" s="1450">
        <v>0.2</v>
      </c>
      <c r="I542" s="226" t="s">
        <v>600</v>
      </c>
      <c r="J542" s="459"/>
      <c r="K542" s="460"/>
      <c r="L542" s="461"/>
      <c r="M542" s="462"/>
      <c r="N542" s="460"/>
      <c r="O542" s="461"/>
      <c r="P542" s="462"/>
      <c r="Q542" s="465"/>
      <c r="R542" s="461">
        <v>1</v>
      </c>
      <c r="S542" s="462"/>
      <c r="T542" s="460"/>
      <c r="U542" s="463">
        <v>1</v>
      </c>
      <c r="V542" s="216">
        <f>SUM(J542:L542)*H542</f>
        <v>0</v>
      </c>
      <c r="W542" s="217">
        <f>SUM(M542:O542)*H542</f>
        <v>0</v>
      </c>
      <c r="X542" s="217">
        <f>SUM(P542:R542)*H542</f>
        <v>0.2</v>
      </c>
      <c r="Y542" s="217">
        <f>SUM(S542:U542)*H542</f>
        <v>0.2</v>
      </c>
      <c r="Z542" s="218">
        <f t="shared" si="8"/>
        <v>0.2</v>
      </c>
      <c r="AA542" s="1079" t="s">
        <v>288</v>
      </c>
      <c r="AB542" s="592" t="s">
        <v>564</v>
      </c>
      <c r="AC542" s="860">
        <v>75</v>
      </c>
      <c r="AD542" s="1487" t="s">
        <v>1022</v>
      </c>
      <c r="AE542" s="1487" t="s">
        <v>1022</v>
      </c>
    </row>
    <row r="543" spans="1:31" ht="24.95" customHeight="1" x14ac:dyDescent="0.2">
      <c r="A543" s="838"/>
      <c r="B543" s="1086"/>
      <c r="C543" s="791"/>
      <c r="D543" s="791"/>
      <c r="E543" s="791"/>
      <c r="F543" s="791"/>
      <c r="G543" s="777"/>
      <c r="H543" s="1448"/>
      <c r="I543" s="251" t="s">
        <v>601</v>
      </c>
      <c r="J543" s="474"/>
      <c r="K543" s="475"/>
      <c r="L543" s="476"/>
      <c r="M543" s="477"/>
      <c r="N543" s="475"/>
      <c r="O543" s="476"/>
      <c r="P543" s="477"/>
      <c r="Q543" s="475"/>
      <c r="R543" s="476"/>
      <c r="S543" s="477"/>
      <c r="T543" s="475"/>
      <c r="U543" s="478"/>
      <c r="V543" s="252">
        <f>SUM(J543:L543)*H542</f>
        <v>0</v>
      </c>
      <c r="W543" s="253">
        <f>SUM(M543:O543)*H542</f>
        <v>0</v>
      </c>
      <c r="X543" s="253">
        <f>SUM(P543:R543)*H542</f>
        <v>0</v>
      </c>
      <c r="Y543" s="253">
        <f>SUM(S543:U543)*H542</f>
        <v>0</v>
      </c>
      <c r="Z543" s="254">
        <f t="shared" si="8"/>
        <v>0</v>
      </c>
      <c r="AA543" s="1080"/>
      <c r="AB543" s="593" t="s">
        <v>564</v>
      </c>
      <c r="AC543" s="861"/>
      <c r="AD543" s="1488"/>
      <c r="AE543" s="1488"/>
    </row>
    <row r="544" spans="1:31" ht="24.95" customHeight="1" x14ac:dyDescent="0.2">
      <c r="A544" s="838"/>
      <c r="B544" s="1086"/>
      <c r="C544" s="791"/>
      <c r="D544" s="791"/>
      <c r="E544" s="791"/>
      <c r="F544" s="791"/>
      <c r="G544" s="777" t="s">
        <v>825</v>
      </c>
      <c r="H544" s="1448">
        <v>0.5</v>
      </c>
      <c r="I544" s="605" t="s">
        <v>600</v>
      </c>
      <c r="J544" s="464"/>
      <c r="K544" s="465"/>
      <c r="L544" s="466"/>
      <c r="M544" s="467"/>
      <c r="N544" s="465"/>
      <c r="O544" s="466"/>
      <c r="P544" s="467"/>
      <c r="Q544" s="465"/>
      <c r="R544" s="466">
        <v>1</v>
      </c>
      <c r="S544" s="467"/>
      <c r="T544" s="465"/>
      <c r="U544" s="468">
        <v>1</v>
      </c>
      <c r="V544" s="219">
        <f>SUM(J544:L544)*H544</f>
        <v>0</v>
      </c>
      <c r="W544" s="220">
        <f>SUM(M544:O544)*H544</f>
        <v>0</v>
      </c>
      <c r="X544" s="220">
        <f>SUM(P544:R544)*H544</f>
        <v>0.5</v>
      </c>
      <c r="Y544" s="220">
        <f>SUM(S544:U544)*H544</f>
        <v>0.5</v>
      </c>
      <c r="Z544" s="221">
        <f t="shared" si="8"/>
        <v>0.5</v>
      </c>
      <c r="AA544" s="1080"/>
      <c r="AB544" s="593" t="s">
        <v>564</v>
      </c>
      <c r="AC544" s="861"/>
      <c r="AD544" s="1488"/>
      <c r="AE544" s="1488"/>
    </row>
    <row r="545" spans="1:31" ht="24.95" customHeight="1" x14ac:dyDescent="0.2">
      <c r="A545" s="838"/>
      <c r="B545" s="1086"/>
      <c r="C545" s="791"/>
      <c r="D545" s="791"/>
      <c r="E545" s="791"/>
      <c r="F545" s="791"/>
      <c r="G545" s="777"/>
      <c r="H545" s="1448"/>
      <c r="I545" s="251" t="s">
        <v>601</v>
      </c>
      <c r="J545" s="474"/>
      <c r="K545" s="475"/>
      <c r="L545" s="476"/>
      <c r="M545" s="477"/>
      <c r="N545" s="475"/>
      <c r="O545" s="476"/>
      <c r="P545" s="477"/>
      <c r="Q545" s="475"/>
      <c r="R545" s="476"/>
      <c r="S545" s="477"/>
      <c r="T545" s="475"/>
      <c r="U545" s="478"/>
      <c r="V545" s="252">
        <f>SUM(J545:L545)*H544</f>
        <v>0</v>
      </c>
      <c r="W545" s="253">
        <f>SUM(M545:O545)*H544</f>
        <v>0</v>
      </c>
      <c r="X545" s="253">
        <f>SUM(P545:R545)*H544</f>
        <v>0</v>
      </c>
      <c r="Y545" s="253">
        <f>SUM(S545:U545)*H544</f>
        <v>0</v>
      </c>
      <c r="Z545" s="254">
        <f t="shared" si="8"/>
        <v>0</v>
      </c>
      <c r="AA545" s="1080"/>
      <c r="AB545" s="593" t="s">
        <v>564</v>
      </c>
      <c r="AC545" s="861"/>
      <c r="AD545" s="1488"/>
      <c r="AE545" s="1488"/>
    </row>
    <row r="546" spans="1:31" ht="24.95" customHeight="1" x14ac:dyDescent="0.2">
      <c r="A546" s="838"/>
      <c r="B546" s="1086"/>
      <c r="C546" s="791"/>
      <c r="D546" s="791"/>
      <c r="E546" s="791"/>
      <c r="F546" s="791"/>
      <c r="G546" s="777" t="s">
        <v>826</v>
      </c>
      <c r="H546" s="1448">
        <v>0.3</v>
      </c>
      <c r="I546" s="605" t="s">
        <v>600</v>
      </c>
      <c r="J546" s="464"/>
      <c r="K546" s="465"/>
      <c r="L546" s="466"/>
      <c r="M546" s="467"/>
      <c r="N546" s="465"/>
      <c r="O546" s="466"/>
      <c r="P546" s="467"/>
      <c r="Q546" s="465"/>
      <c r="R546" s="466">
        <v>1</v>
      </c>
      <c r="S546" s="467"/>
      <c r="T546" s="465"/>
      <c r="U546" s="468">
        <v>1</v>
      </c>
      <c r="V546" s="219">
        <f>SUM(J546:L546)*H546</f>
        <v>0</v>
      </c>
      <c r="W546" s="220">
        <f>SUM(M546:O546)*H546</f>
        <v>0</v>
      </c>
      <c r="X546" s="220">
        <f>SUM(P546:R546)*H546</f>
        <v>0.3</v>
      </c>
      <c r="Y546" s="220">
        <f>SUM(S546:U546)*H546</f>
        <v>0.3</v>
      </c>
      <c r="Z546" s="221">
        <f t="shared" si="8"/>
        <v>0.3</v>
      </c>
      <c r="AA546" s="1080"/>
      <c r="AB546" s="593" t="s">
        <v>564</v>
      </c>
      <c r="AC546" s="861"/>
      <c r="AD546" s="1488"/>
      <c r="AE546" s="1488"/>
    </row>
    <row r="547" spans="1:31" ht="24.95" customHeight="1" thickBot="1" x14ac:dyDescent="0.25">
      <c r="A547" s="838"/>
      <c r="B547" s="1086"/>
      <c r="C547" s="791"/>
      <c r="D547" s="791"/>
      <c r="E547" s="791"/>
      <c r="F547" s="791"/>
      <c r="G547" s="789"/>
      <c r="H547" s="1449"/>
      <c r="I547" s="255" t="s">
        <v>601</v>
      </c>
      <c r="J547" s="479"/>
      <c r="K547" s="480"/>
      <c r="L547" s="481"/>
      <c r="M547" s="482"/>
      <c r="N547" s="480"/>
      <c r="O547" s="481"/>
      <c r="P547" s="482"/>
      <c r="Q547" s="480"/>
      <c r="R547" s="481"/>
      <c r="S547" s="482"/>
      <c r="T547" s="480"/>
      <c r="U547" s="483"/>
      <c r="V547" s="259">
        <f>SUM(J547:L547)*H546</f>
        <v>0</v>
      </c>
      <c r="W547" s="260">
        <f>SUM(M547:O547)*H546</f>
        <v>0</v>
      </c>
      <c r="X547" s="260">
        <f>SUM(P547:R547)*H546</f>
        <v>0</v>
      </c>
      <c r="Y547" s="260">
        <f>SUM(S547:U547)*H546</f>
        <v>0</v>
      </c>
      <c r="Z547" s="261">
        <f t="shared" si="8"/>
        <v>0</v>
      </c>
      <c r="AA547" s="1080"/>
      <c r="AB547" s="593" t="s">
        <v>564</v>
      </c>
      <c r="AC547" s="861"/>
      <c r="AD547" s="1488"/>
      <c r="AE547" s="1488"/>
    </row>
    <row r="548" spans="1:31" ht="24.95" customHeight="1" x14ac:dyDescent="0.2">
      <c r="A548" s="838"/>
      <c r="B548" s="1086"/>
      <c r="C548" s="790" t="s">
        <v>5</v>
      </c>
      <c r="D548" s="790" t="s">
        <v>119</v>
      </c>
      <c r="E548" s="790" t="s">
        <v>120</v>
      </c>
      <c r="F548" s="790" t="s">
        <v>286</v>
      </c>
      <c r="G548" s="792" t="s">
        <v>828</v>
      </c>
      <c r="H548" s="1450">
        <v>0.4</v>
      </c>
      <c r="I548" s="226" t="s">
        <v>600</v>
      </c>
      <c r="J548" s="459"/>
      <c r="K548" s="460"/>
      <c r="L548" s="461">
        <v>0.25</v>
      </c>
      <c r="M548" s="462"/>
      <c r="N548" s="460"/>
      <c r="O548" s="461">
        <v>0.5</v>
      </c>
      <c r="P548" s="462"/>
      <c r="Q548" s="465"/>
      <c r="R548" s="461">
        <v>1</v>
      </c>
      <c r="S548" s="462"/>
      <c r="T548" s="460"/>
      <c r="U548" s="463">
        <v>1</v>
      </c>
      <c r="V548" s="216">
        <f>SUM(J548:L548)*H548</f>
        <v>0.1</v>
      </c>
      <c r="W548" s="217">
        <f>SUM(M548:O548)*H548</f>
        <v>0.2</v>
      </c>
      <c r="X548" s="217">
        <f>SUM(P548:R548)*H548</f>
        <v>0.4</v>
      </c>
      <c r="Y548" s="217">
        <f>SUM(S548:U548)*H548</f>
        <v>0.4</v>
      </c>
      <c r="Z548" s="218">
        <f t="shared" si="8"/>
        <v>0.4</v>
      </c>
      <c r="AA548" s="1079" t="s">
        <v>827</v>
      </c>
      <c r="AB548" s="592" t="s">
        <v>558</v>
      </c>
      <c r="AC548" s="860">
        <v>76</v>
      </c>
      <c r="AD548" s="1487" t="s">
        <v>1022</v>
      </c>
      <c r="AE548" s="1487" t="s">
        <v>1022</v>
      </c>
    </row>
    <row r="549" spans="1:31" ht="24.95" customHeight="1" x14ac:dyDescent="0.2">
      <c r="A549" s="838"/>
      <c r="B549" s="1086"/>
      <c r="C549" s="791"/>
      <c r="D549" s="791"/>
      <c r="E549" s="791"/>
      <c r="F549" s="791"/>
      <c r="G549" s="777"/>
      <c r="H549" s="1448"/>
      <c r="I549" s="251" t="s">
        <v>601</v>
      </c>
      <c r="J549" s="474"/>
      <c r="K549" s="475"/>
      <c r="L549" s="476">
        <v>0.25</v>
      </c>
      <c r="M549" s="477"/>
      <c r="N549" s="475"/>
      <c r="O549" s="476"/>
      <c r="P549" s="477"/>
      <c r="Q549" s="475"/>
      <c r="R549" s="476"/>
      <c r="S549" s="477"/>
      <c r="T549" s="475"/>
      <c r="U549" s="478"/>
      <c r="V549" s="252">
        <f>SUM(J549:L549)*H548</f>
        <v>0.1</v>
      </c>
      <c r="W549" s="253">
        <f>SUM(M549:O549)*H548</f>
        <v>0</v>
      </c>
      <c r="X549" s="253">
        <f>SUM(P549:R549)*H548</f>
        <v>0</v>
      </c>
      <c r="Y549" s="253">
        <f>SUM(S549:U549)*H548</f>
        <v>0</v>
      </c>
      <c r="Z549" s="254">
        <f t="shared" si="8"/>
        <v>0.1</v>
      </c>
      <c r="AA549" s="1080"/>
      <c r="AB549" s="593" t="s">
        <v>558</v>
      </c>
      <c r="AC549" s="861"/>
      <c r="AD549" s="1488"/>
      <c r="AE549" s="1488"/>
    </row>
    <row r="550" spans="1:31" ht="24.95" customHeight="1" x14ac:dyDescent="0.2">
      <c r="A550" s="838"/>
      <c r="B550" s="1086"/>
      <c r="C550" s="791"/>
      <c r="D550" s="791"/>
      <c r="E550" s="791"/>
      <c r="F550" s="791"/>
      <c r="G550" s="777" t="s">
        <v>829</v>
      </c>
      <c r="H550" s="1448">
        <v>0.4</v>
      </c>
      <c r="I550" s="605" t="s">
        <v>600</v>
      </c>
      <c r="J550" s="464"/>
      <c r="K550" s="465"/>
      <c r="L550" s="466"/>
      <c r="M550" s="467"/>
      <c r="N550" s="465"/>
      <c r="O550" s="466">
        <v>0.5</v>
      </c>
      <c r="P550" s="467"/>
      <c r="Q550" s="465"/>
      <c r="R550" s="466">
        <v>1</v>
      </c>
      <c r="S550" s="467"/>
      <c r="T550" s="465"/>
      <c r="U550" s="468">
        <v>1</v>
      </c>
      <c r="V550" s="219">
        <f>SUM(J550:L550)*H550</f>
        <v>0</v>
      </c>
      <c r="W550" s="220">
        <f>SUM(M550:O550)*H550</f>
        <v>0.2</v>
      </c>
      <c r="X550" s="220">
        <f>SUM(P550:R550)*H550</f>
        <v>0.4</v>
      </c>
      <c r="Y550" s="220">
        <f>SUM(S550:U550)*H550</f>
        <v>0.4</v>
      </c>
      <c r="Z550" s="221">
        <f t="shared" si="8"/>
        <v>0.4</v>
      </c>
      <c r="AA550" s="1080"/>
      <c r="AB550" s="593" t="s">
        <v>558</v>
      </c>
      <c r="AC550" s="861"/>
      <c r="AD550" s="1488"/>
      <c r="AE550" s="1488"/>
    </row>
    <row r="551" spans="1:31" ht="24.95" customHeight="1" x14ac:dyDescent="0.2">
      <c r="A551" s="838"/>
      <c r="B551" s="1086"/>
      <c r="C551" s="791"/>
      <c r="D551" s="791"/>
      <c r="E551" s="791"/>
      <c r="F551" s="791"/>
      <c r="G551" s="777"/>
      <c r="H551" s="1448"/>
      <c r="I551" s="251" t="s">
        <v>601</v>
      </c>
      <c r="J551" s="474"/>
      <c r="K551" s="475"/>
      <c r="L551" s="476"/>
      <c r="M551" s="477"/>
      <c r="N551" s="475"/>
      <c r="O551" s="476"/>
      <c r="P551" s="477"/>
      <c r="Q551" s="475"/>
      <c r="R551" s="476"/>
      <c r="S551" s="477"/>
      <c r="T551" s="475"/>
      <c r="U551" s="478"/>
      <c r="V551" s="252">
        <f>SUM(J551:L551)*H550</f>
        <v>0</v>
      </c>
      <c r="W551" s="253">
        <f>SUM(M551:O551)*H550</f>
        <v>0</v>
      </c>
      <c r="X551" s="253">
        <f>SUM(P551:R551)*H550</f>
        <v>0</v>
      </c>
      <c r="Y551" s="253">
        <f>SUM(S551:U551)*H550</f>
        <v>0</v>
      </c>
      <c r="Z551" s="254">
        <f t="shared" si="8"/>
        <v>0</v>
      </c>
      <c r="AA551" s="1080"/>
      <c r="AB551" s="593" t="s">
        <v>558</v>
      </c>
      <c r="AC551" s="861"/>
      <c r="AD551" s="1488"/>
      <c r="AE551" s="1488"/>
    </row>
    <row r="552" spans="1:31" ht="24.95" customHeight="1" x14ac:dyDescent="0.2">
      <c r="A552" s="838"/>
      <c r="B552" s="1086"/>
      <c r="C552" s="791"/>
      <c r="D552" s="791"/>
      <c r="E552" s="791"/>
      <c r="F552" s="791"/>
      <c r="G552" s="777" t="s">
        <v>830</v>
      </c>
      <c r="H552" s="1448">
        <v>0.2</v>
      </c>
      <c r="I552" s="605" t="s">
        <v>600</v>
      </c>
      <c r="J552" s="464"/>
      <c r="K552" s="465"/>
      <c r="L552" s="466"/>
      <c r="M552" s="467"/>
      <c r="N552" s="465"/>
      <c r="O552" s="466"/>
      <c r="P552" s="467"/>
      <c r="Q552" s="465"/>
      <c r="R552" s="466">
        <v>0.5</v>
      </c>
      <c r="S552" s="467"/>
      <c r="T552" s="465"/>
      <c r="U552" s="468">
        <v>1</v>
      </c>
      <c r="V552" s="219">
        <f>SUM(J552:L552)*H552</f>
        <v>0</v>
      </c>
      <c r="W552" s="220">
        <f>SUM(M552:O552)*H552</f>
        <v>0</v>
      </c>
      <c r="X552" s="220">
        <f>SUM(P552:R552)*H552</f>
        <v>0.1</v>
      </c>
      <c r="Y552" s="220">
        <f>SUM(S552:U552)*H552</f>
        <v>0.2</v>
      </c>
      <c r="Z552" s="221">
        <f t="shared" si="8"/>
        <v>0.2</v>
      </c>
      <c r="AA552" s="1080"/>
      <c r="AB552" s="593" t="s">
        <v>558</v>
      </c>
      <c r="AC552" s="861"/>
      <c r="AD552" s="1488"/>
      <c r="AE552" s="1488"/>
    </row>
    <row r="553" spans="1:31" ht="24.95" customHeight="1" thickBot="1" x14ac:dyDescent="0.25">
      <c r="A553" s="838"/>
      <c r="B553" s="1086"/>
      <c r="C553" s="791"/>
      <c r="D553" s="791"/>
      <c r="E553" s="791"/>
      <c r="F553" s="791"/>
      <c r="G553" s="789"/>
      <c r="H553" s="1449"/>
      <c r="I553" s="255" t="s">
        <v>601</v>
      </c>
      <c r="J553" s="479"/>
      <c r="K553" s="480"/>
      <c r="L553" s="481"/>
      <c r="M553" s="482"/>
      <c r="N553" s="480"/>
      <c r="O553" s="481"/>
      <c r="P553" s="482"/>
      <c r="Q553" s="480"/>
      <c r="R553" s="481"/>
      <c r="S553" s="482"/>
      <c r="T553" s="480"/>
      <c r="U553" s="483"/>
      <c r="V553" s="259">
        <f>SUM(J553:L553)*H552</f>
        <v>0</v>
      </c>
      <c r="W553" s="260">
        <f>SUM(M553:O553)*H552</f>
        <v>0</v>
      </c>
      <c r="X553" s="260">
        <f>SUM(P553:R553)*H552</f>
        <v>0</v>
      </c>
      <c r="Y553" s="260">
        <f>SUM(S553:U553)*H552</f>
        <v>0</v>
      </c>
      <c r="Z553" s="261">
        <f t="shared" si="8"/>
        <v>0</v>
      </c>
      <c r="AA553" s="1080"/>
      <c r="AB553" s="593" t="s">
        <v>558</v>
      </c>
      <c r="AC553" s="861"/>
      <c r="AD553" s="1488"/>
      <c r="AE553" s="1488"/>
    </row>
    <row r="554" spans="1:31" ht="24.95" customHeight="1" x14ac:dyDescent="0.2">
      <c r="A554" s="838"/>
      <c r="B554" s="1086"/>
      <c r="C554" s="790" t="s">
        <v>408</v>
      </c>
      <c r="D554" s="790" t="s">
        <v>467</v>
      </c>
      <c r="E554" s="790" t="s">
        <v>92</v>
      </c>
      <c r="F554" s="790" t="s">
        <v>466</v>
      </c>
      <c r="G554" s="792" t="s">
        <v>831</v>
      </c>
      <c r="H554" s="1450">
        <v>0.25</v>
      </c>
      <c r="I554" s="226" t="s">
        <v>600</v>
      </c>
      <c r="J554" s="459"/>
      <c r="K554" s="460"/>
      <c r="L554" s="461">
        <v>0.25</v>
      </c>
      <c r="M554" s="462"/>
      <c r="N554" s="460"/>
      <c r="O554" s="461">
        <v>0.5</v>
      </c>
      <c r="P554" s="462"/>
      <c r="Q554" s="460"/>
      <c r="R554" s="461">
        <v>0.75</v>
      </c>
      <c r="S554" s="462"/>
      <c r="T554" s="460"/>
      <c r="U554" s="463">
        <v>1</v>
      </c>
      <c r="V554" s="216">
        <f>SUM(J554:L554)*H554</f>
        <v>6.25E-2</v>
      </c>
      <c r="W554" s="217">
        <f>SUM(M554:O554)*H554</f>
        <v>0.125</v>
      </c>
      <c r="X554" s="217">
        <f>SUM(P554:R554)*H554</f>
        <v>0.1875</v>
      </c>
      <c r="Y554" s="217">
        <f>SUM(S554:U554)*H554</f>
        <v>0.25</v>
      </c>
      <c r="Z554" s="218">
        <f t="shared" si="8"/>
        <v>0.25</v>
      </c>
      <c r="AA554" s="1079" t="str">
        <f>+AA542</f>
        <v>OFICINA DE REGISTRO AERONÁUTICO. 
SECRETARIA DE SEGURIDAD OPERACIONAL Y DE LA AVIACIÓN CIVIL</v>
      </c>
      <c r="AB554" s="592" t="str">
        <f>+AB542</f>
        <v>MARTHA PATRICIA BARRERA</v>
      </c>
      <c r="AC554" s="860">
        <v>77</v>
      </c>
      <c r="AD554" s="1487" t="s">
        <v>1022</v>
      </c>
      <c r="AE554" s="1487" t="s">
        <v>1022</v>
      </c>
    </row>
    <row r="555" spans="1:31" ht="24.95" customHeight="1" x14ac:dyDescent="0.2">
      <c r="A555" s="838"/>
      <c r="B555" s="1086"/>
      <c r="C555" s="791"/>
      <c r="D555" s="791"/>
      <c r="E555" s="791"/>
      <c r="F555" s="791"/>
      <c r="G555" s="777"/>
      <c r="H555" s="1448"/>
      <c r="I555" s="251" t="s">
        <v>601</v>
      </c>
      <c r="J555" s="474"/>
      <c r="K555" s="475"/>
      <c r="L555" s="476">
        <v>0.25</v>
      </c>
      <c r="M555" s="477"/>
      <c r="N555" s="475"/>
      <c r="O555" s="476"/>
      <c r="P555" s="477"/>
      <c r="Q555" s="475"/>
      <c r="R555" s="476"/>
      <c r="S555" s="477"/>
      <c r="T555" s="475"/>
      <c r="U555" s="478"/>
      <c r="V555" s="252">
        <f>SUM(J555:L555)*H554</f>
        <v>6.25E-2</v>
      </c>
      <c r="W555" s="253">
        <f>SUM(M555:O555)*H554</f>
        <v>0</v>
      </c>
      <c r="X555" s="253">
        <f>SUM(P555:R555)*H554</f>
        <v>0</v>
      </c>
      <c r="Y555" s="253">
        <f>SUM(S555:U555)*H554</f>
        <v>0</v>
      </c>
      <c r="Z555" s="254">
        <f t="shared" si="8"/>
        <v>6.25E-2</v>
      </c>
      <c r="AA555" s="1080"/>
      <c r="AB555" s="593" t="s">
        <v>564</v>
      </c>
      <c r="AC555" s="861"/>
      <c r="AD555" s="1488"/>
      <c r="AE555" s="1488"/>
    </row>
    <row r="556" spans="1:31" ht="24.95" customHeight="1" x14ac:dyDescent="0.2">
      <c r="A556" s="838"/>
      <c r="B556" s="1086"/>
      <c r="C556" s="791"/>
      <c r="D556" s="791"/>
      <c r="E556" s="791"/>
      <c r="F556" s="791"/>
      <c r="G556" s="777" t="s">
        <v>832</v>
      </c>
      <c r="H556" s="1448">
        <v>0.25</v>
      </c>
      <c r="I556" s="605" t="s">
        <v>600</v>
      </c>
      <c r="J556" s="464"/>
      <c r="K556" s="465"/>
      <c r="L556" s="466"/>
      <c r="M556" s="467"/>
      <c r="N556" s="465"/>
      <c r="O556" s="466">
        <v>0.5</v>
      </c>
      <c r="P556" s="467"/>
      <c r="Q556" s="465"/>
      <c r="R556" s="466">
        <v>1</v>
      </c>
      <c r="S556" s="467"/>
      <c r="T556" s="465"/>
      <c r="U556" s="468">
        <v>1</v>
      </c>
      <c r="V556" s="219">
        <f>SUM(J556:L556)*H556</f>
        <v>0</v>
      </c>
      <c r="W556" s="220">
        <f>SUM(M556:O556)*H556</f>
        <v>0.125</v>
      </c>
      <c r="X556" s="220">
        <f>SUM(P556:R556)*H556</f>
        <v>0.25</v>
      </c>
      <c r="Y556" s="220">
        <f>SUM(S556:U556)*H556</f>
        <v>0.25</v>
      </c>
      <c r="Z556" s="221">
        <f t="shared" si="8"/>
        <v>0.25</v>
      </c>
      <c r="AA556" s="1080"/>
      <c r="AB556" s="593" t="s">
        <v>564</v>
      </c>
      <c r="AC556" s="861"/>
      <c r="AD556" s="1488"/>
      <c r="AE556" s="1488"/>
    </row>
    <row r="557" spans="1:31" ht="24.95" customHeight="1" x14ac:dyDescent="0.2">
      <c r="A557" s="838"/>
      <c r="B557" s="1086"/>
      <c r="C557" s="791"/>
      <c r="D557" s="791"/>
      <c r="E557" s="791"/>
      <c r="F557" s="791"/>
      <c r="G557" s="777"/>
      <c r="H557" s="1448"/>
      <c r="I557" s="251" t="s">
        <v>601</v>
      </c>
      <c r="J557" s="474"/>
      <c r="K557" s="475"/>
      <c r="L557" s="476"/>
      <c r="M557" s="477"/>
      <c r="N557" s="475"/>
      <c r="O557" s="476"/>
      <c r="P557" s="477"/>
      <c r="Q557" s="475"/>
      <c r="R557" s="476"/>
      <c r="S557" s="477"/>
      <c r="T557" s="475"/>
      <c r="U557" s="478"/>
      <c r="V557" s="252">
        <f>SUM(J557:L557)*H556</f>
        <v>0</v>
      </c>
      <c r="W557" s="253">
        <f>SUM(M557:O557)*H556</f>
        <v>0</v>
      </c>
      <c r="X557" s="253">
        <f>SUM(P557:R557)*H556</f>
        <v>0</v>
      </c>
      <c r="Y557" s="253">
        <f>SUM(S557:U557)*H556</f>
        <v>0</v>
      </c>
      <c r="Z557" s="254">
        <f t="shared" si="8"/>
        <v>0</v>
      </c>
      <c r="AA557" s="1080"/>
      <c r="AB557" s="593" t="s">
        <v>564</v>
      </c>
      <c r="AC557" s="861"/>
      <c r="AD557" s="1488"/>
      <c r="AE557" s="1488"/>
    </row>
    <row r="558" spans="1:31" ht="24.95" customHeight="1" x14ac:dyDescent="0.2">
      <c r="A558" s="838"/>
      <c r="B558" s="1086"/>
      <c r="C558" s="791"/>
      <c r="D558" s="791"/>
      <c r="E558" s="791"/>
      <c r="F558" s="791"/>
      <c r="G558" s="777" t="s">
        <v>833</v>
      </c>
      <c r="H558" s="1448">
        <v>0.25</v>
      </c>
      <c r="I558" s="605" t="s">
        <v>600</v>
      </c>
      <c r="J558" s="464"/>
      <c r="K558" s="465"/>
      <c r="L558" s="466"/>
      <c r="M558" s="467"/>
      <c r="N558" s="465"/>
      <c r="O558" s="466"/>
      <c r="P558" s="467"/>
      <c r="Q558" s="465"/>
      <c r="R558" s="466">
        <v>0.75</v>
      </c>
      <c r="S558" s="467"/>
      <c r="T558" s="465"/>
      <c r="U558" s="468">
        <v>1</v>
      </c>
      <c r="V558" s="219">
        <f>SUM(J558:L558)*H558</f>
        <v>0</v>
      </c>
      <c r="W558" s="220">
        <f>SUM(M558:O558)*H558</f>
        <v>0</v>
      </c>
      <c r="X558" s="220">
        <f>SUM(P558:R558)*H558</f>
        <v>0.1875</v>
      </c>
      <c r="Y558" s="220">
        <f>SUM(S558:U558)*H558</f>
        <v>0.25</v>
      </c>
      <c r="Z558" s="221">
        <f t="shared" si="8"/>
        <v>0.25</v>
      </c>
      <c r="AA558" s="1080"/>
      <c r="AB558" s="593" t="s">
        <v>564</v>
      </c>
      <c r="AC558" s="861"/>
      <c r="AD558" s="1488"/>
      <c r="AE558" s="1488"/>
    </row>
    <row r="559" spans="1:31" ht="24.95" customHeight="1" x14ac:dyDescent="0.2">
      <c r="A559" s="838"/>
      <c r="B559" s="1086"/>
      <c r="C559" s="791"/>
      <c r="D559" s="791"/>
      <c r="E559" s="791"/>
      <c r="F559" s="791"/>
      <c r="G559" s="777"/>
      <c r="H559" s="1448"/>
      <c r="I559" s="251" t="s">
        <v>601</v>
      </c>
      <c r="J559" s="474"/>
      <c r="K559" s="475"/>
      <c r="L559" s="476"/>
      <c r="M559" s="477"/>
      <c r="N559" s="475"/>
      <c r="O559" s="476"/>
      <c r="P559" s="477"/>
      <c r="Q559" s="475"/>
      <c r="R559" s="476"/>
      <c r="S559" s="477"/>
      <c r="T559" s="475"/>
      <c r="U559" s="478"/>
      <c r="V559" s="252">
        <f>SUM(J559:L559)*H558</f>
        <v>0</v>
      </c>
      <c r="W559" s="253">
        <f>SUM(M559:O559)*H558</f>
        <v>0</v>
      </c>
      <c r="X559" s="253">
        <f>SUM(P559:R559)*H558</f>
        <v>0</v>
      </c>
      <c r="Y559" s="253">
        <f>SUM(S559:U559)*H558</f>
        <v>0</v>
      </c>
      <c r="Z559" s="254">
        <f t="shared" si="8"/>
        <v>0</v>
      </c>
      <c r="AA559" s="1080"/>
      <c r="AB559" s="593" t="s">
        <v>564</v>
      </c>
      <c r="AC559" s="861"/>
      <c r="AD559" s="1488"/>
      <c r="AE559" s="1488"/>
    </row>
    <row r="560" spans="1:31" ht="24.95" customHeight="1" x14ac:dyDescent="0.2">
      <c r="A560" s="838"/>
      <c r="B560" s="1086"/>
      <c r="C560" s="791"/>
      <c r="D560" s="791"/>
      <c r="E560" s="791"/>
      <c r="F560" s="791"/>
      <c r="G560" s="777" t="s">
        <v>834</v>
      </c>
      <c r="H560" s="1448">
        <v>0.25</v>
      </c>
      <c r="I560" s="605" t="s">
        <v>600</v>
      </c>
      <c r="J560" s="464"/>
      <c r="K560" s="465"/>
      <c r="L560" s="466"/>
      <c r="M560" s="467"/>
      <c r="N560" s="465"/>
      <c r="O560" s="466"/>
      <c r="P560" s="467"/>
      <c r="Q560" s="465"/>
      <c r="R560" s="466"/>
      <c r="S560" s="467"/>
      <c r="T560" s="465"/>
      <c r="U560" s="468">
        <v>1</v>
      </c>
      <c r="V560" s="219">
        <f>SUM(J560:L560)*H560</f>
        <v>0</v>
      </c>
      <c r="W560" s="220">
        <f>SUM(M560:O560)*H560</f>
        <v>0</v>
      </c>
      <c r="X560" s="220">
        <f>SUM(P560:R560)*H560</f>
        <v>0</v>
      </c>
      <c r="Y560" s="220">
        <f>SUM(S560:U560)*H560</f>
        <v>0.25</v>
      </c>
      <c r="Z560" s="221">
        <f t="shared" si="8"/>
        <v>0.25</v>
      </c>
      <c r="AA560" s="1080"/>
      <c r="AB560" s="593" t="s">
        <v>564</v>
      </c>
      <c r="AC560" s="861"/>
      <c r="AD560" s="1488"/>
      <c r="AE560" s="1488"/>
    </row>
    <row r="561" spans="1:31" ht="24.95" customHeight="1" thickBot="1" x14ac:dyDescent="0.25">
      <c r="A561" s="838"/>
      <c r="B561" s="1086"/>
      <c r="C561" s="791"/>
      <c r="D561" s="791"/>
      <c r="E561" s="791"/>
      <c r="F561" s="791"/>
      <c r="G561" s="789"/>
      <c r="H561" s="1449"/>
      <c r="I561" s="255" t="s">
        <v>601</v>
      </c>
      <c r="J561" s="479"/>
      <c r="K561" s="480"/>
      <c r="L561" s="481"/>
      <c r="M561" s="482"/>
      <c r="N561" s="480"/>
      <c r="O561" s="481"/>
      <c r="P561" s="482"/>
      <c r="Q561" s="480"/>
      <c r="R561" s="481"/>
      <c r="S561" s="482"/>
      <c r="T561" s="480"/>
      <c r="U561" s="483"/>
      <c r="V561" s="259">
        <f>SUM(J561:L561)*H560</f>
        <v>0</v>
      </c>
      <c r="W561" s="260">
        <f>SUM(M561:O561)*H560</f>
        <v>0</v>
      </c>
      <c r="X561" s="260">
        <f>SUM(P561:R561)*H560</f>
        <v>0</v>
      </c>
      <c r="Y561" s="260">
        <f>SUM(S561:U561)*H560</f>
        <v>0</v>
      </c>
      <c r="Z561" s="261">
        <f t="shared" si="8"/>
        <v>0</v>
      </c>
      <c r="AA561" s="1080"/>
      <c r="AB561" s="593" t="s">
        <v>564</v>
      </c>
      <c r="AC561" s="881"/>
      <c r="AD561" s="1488"/>
      <c r="AE561" s="1488"/>
    </row>
    <row r="562" spans="1:31" ht="24.95" customHeight="1" x14ac:dyDescent="0.2">
      <c r="A562" s="838"/>
      <c r="B562" s="1086"/>
      <c r="C562" s="790" t="s">
        <v>292</v>
      </c>
      <c r="D562" s="790" t="s">
        <v>874</v>
      </c>
      <c r="E562" s="790" t="s">
        <v>289</v>
      </c>
      <c r="F562" s="790" t="s">
        <v>290</v>
      </c>
      <c r="G562" s="792" t="s">
        <v>835</v>
      </c>
      <c r="H562" s="1450">
        <v>0.2</v>
      </c>
      <c r="I562" s="226" t="s">
        <v>600</v>
      </c>
      <c r="J562" s="459"/>
      <c r="K562" s="460"/>
      <c r="L562" s="461"/>
      <c r="M562" s="462"/>
      <c r="N562" s="460"/>
      <c r="O562" s="461">
        <v>0.05</v>
      </c>
      <c r="P562" s="462"/>
      <c r="Q562" s="465"/>
      <c r="R562" s="466">
        <v>0.1</v>
      </c>
      <c r="S562" s="467"/>
      <c r="T562" s="465"/>
      <c r="U562" s="468">
        <v>1</v>
      </c>
      <c r="V562" s="219">
        <f>SUM(J562:L562)*H562</f>
        <v>0</v>
      </c>
      <c r="W562" s="220">
        <f>SUM(M562:O562)*H562</f>
        <v>1.0000000000000002E-2</v>
      </c>
      <c r="X562" s="220">
        <f>SUM(P562:R562)*H562</f>
        <v>2.0000000000000004E-2</v>
      </c>
      <c r="Y562" s="220">
        <f>SUM(S562:U562)*H562</f>
        <v>0.2</v>
      </c>
      <c r="Z562" s="221">
        <f t="shared" si="8"/>
        <v>0.2</v>
      </c>
      <c r="AA562" s="1075" t="s">
        <v>846</v>
      </c>
      <c r="AB562" s="594" t="s">
        <v>575</v>
      </c>
      <c r="AC562" s="861">
        <v>78</v>
      </c>
      <c r="AD562" s="1489" t="s">
        <v>1022</v>
      </c>
      <c r="AE562" s="1489"/>
    </row>
    <row r="563" spans="1:31" ht="24.95" customHeight="1" x14ac:dyDescent="0.2">
      <c r="A563" s="838"/>
      <c r="B563" s="1086"/>
      <c r="C563" s="791"/>
      <c r="D563" s="791"/>
      <c r="E563" s="791"/>
      <c r="F563" s="791"/>
      <c r="G563" s="777"/>
      <c r="H563" s="1448"/>
      <c r="I563" s="251" t="s">
        <v>601</v>
      </c>
      <c r="J563" s="474"/>
      <c r="K563" s="475"/>
      <c r="L563" s="476"/>
      <c r="M563" s="477"/>
      <c r="N563" s="475"/>
      <c r="O563" s="476"/>
      <c r="P563" s="477"/>
      <c r="Q563" s="475"/>
      <c r="R563" s="476"/>
      <c r="S563" s="477"/>
      <c r="T563" s="475"/>
      <c r="U563" s="478"/>
      <c r="V563" s="252">
        <f>SUM(J563:L563)*H562</f>
        <v>0</v>
      </c>
      <c r="W563" s="253">
        <f>SUM(M563:O563)*H562</f>
        <v>0</v>
      </c>
      <c r="X563" s="253">
        <f>SUM(P563:R563)*H562</f>
        <v>0</v>
      </c>
      <c r="Y563" s="253">
        <f>SUM(S563:U563)*H562</f>
        <v>0</v>
      </c>
      <c r="Z563" s="254">
        <f t="shared" si="8"/>
        <v>0</v>
      </c>
      <c r="AA563" s="1076"/>
      <c r="AB563" s="595" t="s">
        <v>575</v>
      </c>
      <c r="AC563" s="861"/>
      <c r="AD563" s="1490"/>
      <c r="AE563" s="1490"/>
    </row>
    <row r="564" spans="1:31" ht="24.95" customHeight="1" x14ac:dyDescent="0.2">
      <c r="A564" s="838"/>
      <c r="B564" s="1086"/>
      <c r="C564" s="791"/>
      <c r="D564" s="791"/>
      <c r="E564" s="791"/>
      <c r="F564" s="791"/>
      <c r="G564" s="777" t="s">
        <v>836</v>
      </c>
      <c r="H564" s="1448">
        <v>0.2</v>
      </c>
      <c r="I564" s="605" t="s">
        <v>600</v>
      </c>
      <c r="J564" s="464"/>
      <c r="K564" s="465"/>
      <c r="L564" s="466"/>
      <c r="M564" s="467"/>
      <c r="N564" s="465"/>
      <c r="O564" s="466">
        <v>0.05</v>
      </c>
      <c r="P564" s="467"/>
      <c r="Q564" s="465"/>
      <c r="R564" s="466">
        <v>0.1</v>
      </c>
      <c r="S564" s="467"/>
      <c r="T564" s="465"/>
      <c r="U564" s="468">
        <v>1</v>
      </c>
      <c r="V564" s="219">
        <f>SUM(J564:L564)*H564</f>
        <v>0</v>
      </c>
      <c r="W564" s="220">
        <f>SUM(M564:O564)*H564</f>
        <v>1.0000000000000002E-2</v>
      </c>
      <c r="X564" s="220">
        <f>SUM(P564:R564)*H564</f>
        <v>2.0000000000000004E-2</v>
      </c>
      <c r="Y564" s="220">
        <f>SUM(S564:U564)*H564</f>
        <v>0.2</v>
      </c>
      <c r="Z564" s="221">
        <f t="shared" si="8"/>
        <v>0.2</v>
      </c>
      <c r="AA564" s="1076"/>
      <c r="AB564" s="595" t="s">
        <v>575</v>
      </c>
      <c r="AC564" s="861"/>
      <c r="AD564" s="1490"/>
      <c r="AE564" s="1490"/>
    </row>
    <row r="565" spans="1:31" ht="24.95" customHeight="1" x14ac:dyDescent="0.2">
      <c r="A565" s="838"/>
      <c r="B565" s="1086"/>
      <c r="C565" s="791"/>
      <c r="D565" s="791"/>
      <c r="E565" s="791"/>
      <c r="F565" s="791"/>
      <c r="G565" s="777"/>
      <c r="H565" s="1448"/>
      <c r="I565" s="251" t="s">
        <v>601</v>
      </c>
      <c r="J565" s="474"/>
      <c r="K565" s="475"/>
      <c r="L565" s="476"/>
      <c r="M565" s="477"/>
      <c r="N565" s="475"/>
      <c r="O565" s="476"/>
      <c r="P565" s="477"/>
      <c r="Q565" s="475"/>
      <c r="R565" s="476"/>
      <c r="S565" s="477"/>
      <c r="T565" s="475"/>
      <c r="U565" s="478"/>
      <c r="V565" s="252">
        <f>SUM(J565:L565)*H564</f>
        <v>0</v>
      </c>
      <c r="W565" s="253">
        <f>SUM(M565:O565)*H564</f>
        <v>0</v>
      </c>
      <c r="X565" s="253">
        <f>SUM(P565:R565)*H564</f>
        <v>0</v>
      </c>
      <c r="Y565" s="253">
        <f>SUM(S565:U565)*H564</f>
        <v>0</v>
      </c>
      <c r="Z565" s="254">
        <f t="shared" si="8"/>
        <v>0</v>
      </c>
      <c r="AA565" s="1076"/>
      <c r="AB565" s="595" t="s">
        <v>575</v>
      </c>
      <c r="AC565" s="861"/>
      <c r="AD565" s="1490"/>
      <c r="AE565" s="1490"/>
    </row>
    <row r="566" spans="1:31" ht="24.95" customHeight="1" x14ac:dyDescent="0.2">
      <c r="A566" s="838"/>
      <c r="B566" s="1086"/>
      <c r="C566" s="791"/>
      <c r="D566" s="791"/>
      <c r="E566" s="791"/>
      <c r="F566" s="791"/>
      <c r="G566" s="777" t="s">
        <v>837</v>
      </c>
      <c r="H566" s="1448">
        <v>0.6</v>
      </c>
      <c r="I566" s="605" t="s">
        <v>600</v>
      </c>
      <c r="J566" s="464"/>
      <c r="K566" s="465"/>
      <c r="L566" s="466"/>
      <c r="M566" s="467"/>
      <c r="N566" s="465"/>
      <c r="O566" s="466">
        <v>0.2</v>
      </c>
      <c r="P566" s="467"/>
      <c r="Q566" s="465"/>
      <c r="R566" s="466">
        <v>0.4</v>
      </c>
      <c r="S566" s="467"/>
      <c r="T566" s="465"/>
      <c r="U566" s="468">
        <v>1</v>
      </c>
      <c r="V566" s="219">
        <f>SUM(J566:L566)*H566</f>
        <v>0</v>
      </c>
      <c r="W566" s="220">
        <f>SUM(M566:O566)*H566</f>
        <v>0.12</v>
      </c>
      <c r="X566" s="220">
        <f>SUM(P566:R566)*H566</f>
        <v>0.24</v>
      </c>
      <c r="Y566" s="220">
        <f>SUM(S566:U566)*H566</f>
        <v>0.6</v>
      </c>
      <c r="Z566" s="221">
        <f t="shared" si="8"/>
        <v>0.6</v>
      </c>
      <c r="AA566" s="1076"/>
      <c r="AB566" s="595" t="s">
        <v>575</v>
      </c>
      <c r="AC566" s="861"/>
      <c r="AD566" s="1490"/>
      <c r="AE566" s="1490"/>
    </row>
    <row r="567" spans="1:31" ht="24.95" customHeight="1" thickBot="1" x14ac:dyDescent="0.25">
      <c r="A567" s="838"/>
      <c r="B567" s="1086"/>
      <c r="C567" s="791"/>
      <c r="D567" s="791"/>
      <c r="E567" s="791"/>
      <c r="F567" s="791"/>
      <c r="G567" s="789"/>
      <c r="H567" s="1449"/>
      <c r="I567" s="255" t="s">
        <v>601</v>
      </c>
      <c r="J567" s="479"/>
      <c r="K567" s="480"/>
      <c r="L567" s="481"/>
      <c r="M567" s="482"/>
      <c r="N567" s="480"/>
      <c r="O567" s="481"/>
      <c r="P567" s="482"/>
      <c r="Q567" s="480"/>
      <c r="R567" s="481"/>
      <c r="S567" s="482"/>
      <c r="T567" s="480"/>
      <c r="U567" s="483"/>
      <c r="V567" s="259">
        <f>SUM(J567:L567)*H566</f>
        <v>0</v>
      </c>
      <c r="W567" s="260">
        <f>SUM(M567:O567)*H566</f>
        <v>0</v>
      </c>
      <c r="X567" s="260">
        <f>SUM(P567:R567)*H566</f>
        <v>0</v>
      </c>
      <c r="Y567" s="260">
        <f>SUM(S567:U567)*H566</f>
        <v>0</v>
      </c>
      <c r="Z567" s="261">
        <f t="shared" si="8"/>
        <v>0</v>
      </c>
      <c r="AA567" s="1076"/>
      <c r="AB567" s="595" t="s">
        <v>575</v>
      </c>
      <c r="AC567" s="881"/>
      <c r="AD567" s="1490"/>
      <c r="AE567" s="1490"/>
    </row>
    <row r="568" spans="1:31" ht="24.95" customHeight="1" x14ac:dyDescent="0.2">
      <c r="A568" s="838"/>
      <c r="B568" s="1086"/>
      <c r="C568" s="790" t="s">
        <v>293</v>
      </c>
      <c r="D568" s="790" t="s">
        <v>875</v>
      </c>
      <c r="E568" s="790" t="s">
        <v>291</v>
      </c>
      <c r="F568" s="790" t="s">
        <v>200</v>
      </c>
      <c r="G568" s="792" t="s">
        <v>839</v>
      </c>
      <c r="H568" s="1450">
        <v>0.2</v>
      </c>
      <c r="I568" s="226" t="s">
        <v>600</v>
      </c>
      <c r="J568" s="459"/>
      <c r="K568" s="460"/>
      <c r="L568" s="461"/>
      <c r="M568" s="462"/>
      <c r="N568" s="460"/>
      <c r="O568" s="461">
        <v>0.05</v>
      </c>
      <c r="P568" s="462"/>
      <c r="Q568" s="465"/>
      <c r="R568" s="466">
        <v>0.1</v>
      </c>
      <c r="S568" s="467"/>
      <c r="T568" s="465"/>
      <c r="U568" s="468">
        <v>1</v>
      </c>
      <c r="V568" s="219">
        <f>SUM(J568:L568)*H568</f>
        <v>0</v>
      </c>
      <c r="W568" s="220">
        <f>SUM(M568:O568)*H568</f>
        <v>1.0000000000000002E-2</v>
      </c>
      <c r="X568" s="220">
        <f>SUM(P568:R568)*H568</f>
        <v>2.0000000000000004E-2</v>
      </c>
      <c r="Y568" s="220">
        <f>SUM(S568:U568)*H568</f>
        <v>0.2</v>
      </c>
      <c r="Z568" s="221">
        <f t="shared" si="8"/>
        <v>0.2</v>
      </c>
      <c r="AA568" s="1076"/>
      <c r="AB568" s="595" t="s">
        <v>575</v>
      </c>
      <c r="AC568" s="861">
        <v>79</v>
      </c>
      <c r="AD568" s="1490"/>
      <c r="AE568" s="1490"/>
    </row>
    <row r="569" spans="1:31" ht="24.95" customHeight="1" x14ac:dyDescent="0.2">
      <c r="A569" s="838"/>
      <c r="B569" s="1086"/>
      <c r="C569" s="791"/>
      <c r="D569" s="791"/>
      <c r="E569" s="791"/>
      <c r="F569" s="791"/>
      <c r="G569" s="777"/>
      <c r="H569" s="1448"/>
      <c r="I569" s="251" t="s">
        <v>601</v>
      </c>
      <c r="J569" s="474"/>
      <c r="K569" s="475"/>
      <c r="L569" s="476"/>
      <c r="M569" s="477"/>
      <c r="N569" s="475"/>
      <c r="O569" s="476"/>
      <c r="P569" s="477"/>
      <c r="Q569" s="475"/>
      <c r="R569" s="476"/>
      <c r="S569" s="477"/>
      <c r="T569" s="475"/>
      <c r="U569" s="478"/>
      <c r="V569" s="252">
        <f>SUM(J569:L569)*H568</f>
        <v>0</v>
      </c>
      <c r="W569" s="253">
        <f>SUM(M569:O569)*H568</f>
        <v>0</v>
      </c>
      <c r="X569" s="253">
        <f>SUM(P569:R569)*H568</f>
        <v>0</v>
      </c>
      <c r="Y569" s="253">
        <f>SUM(S569:U569)*H568</f>
        <v>0</v>
      </c>
      <c r="Z569" s="254">
        <f t="shared" si="8"/>
        <v>0</v>
      </c>
      <c r="AA569" s="1076"/>
      <c r="AB569" s="595" t="s">
        <v>575</v>
      </c>
      <c r="AC569" s="861"/>
      <c r="AD569" s="1490"/>
      <c r="AE569" s="1490"/>
    </row>
    <row r="570" spans="1:31" ht="24.95" customHeight="1" x14ac:dyDescent="0.2">
      <c r="A570" s="838"/>
      <c r="B570" s="1086"/>
      <c r="C570" s="791"/>
      <c r="D570" s="791"/>
      <c r="E570" s="791"/>
      <c r="F570" s="791"/>
      <c r="G570" s="777" t="s">
        <v>838</v>
      </c>
      <c r="H570" s="1448">
        <v>0.2</v>
      </c>
      <c r="I570" s="605" t="s">
        <v>600</v>
      </c>
      <c r="J570" s="464"/>
      <c r="K570" s="465"/>
      <c r="L570" s="466"/>
      <c r="M570" s="467"/>
      <c r="N570" s="465"/>
      <c r="O570" s="466">
        <v>0.05</v>
      </c>
      <c r="P570" s="467"/>
      <c r="Q570" s="465"/>
      <c r="R570" s="466">
        <v>0.1</v>
      </c>
      <c r="S570" s="467"/>
      <c r="T570" s="465"/>
      <c r="U570" s="468">
        <v>1</v>
      </c>
      <c r="V570" s="219">
        <f>SUM(J570:L570)*H570</f>
        <v>0</v>
      </c>
      <c r="W570" s="220">
        <f>SUM(M570:O570)*H570</f>
        <v>1.0000000000000002E-2</v>
      </c>
      <c r="X570" s="220">
        <f>SUM(P570:R570)*H570</f>
        <v>2.0000000000000004E-2</v>
      </c>
      <c r="Y570" s="220">
        <f>SUM(S570:U570)*H570</f>
        <v>0.2</v>
      </c>
      <c r="Z570" s="221">
        <f t="shared" si="8"/>
        <v>0.2</v>
      </c>
      <c r="AA570" s="1076"/>
      <c r="AB570" s="595" t="s">
        <v>575</v>
      </c>
      <c r="AC570" s="861"/>
      <c r="AD570" s="1490"/>
      <c r="AE570" s="1490"/>
    </row>
    <row r="571" spans="1:31" ht="24.95" customHeight="1" x14ac:dyDescent="0.2">
      <c r="A571" s="838"/>
      <c r="B571" s="1086"/>
      <c r="C571" s="791"/>
      <c r="D571" s="791"/>
      <c r="E571" s="791"/>
      <c r="F571" s="791"/>
      <c r="G571" s="777"/>
      <c r="H571" s="1448"/>
      <c r="I571" s="251" t="s">
        <v>601</v>
      </c>
      <c r="J571" s="474"/>
      <c r="K571" s="475"/>
      <c r="L571" s="476"/>
      <c r="M571" s="477"/>
      <c r="N571" s="475"/>
      <c r="O571" s="476"/>
      <c r="P571" s="477"/>
      <c r="Q571" s="475"/>
      <c r="R571" s="476"/>
      <c r="S571" s="477"/>
      <c r="T571" s="475"/>
      <c r="U571" s="478"/>
      <c r="V571" s="252">
        <f>SUM(J571:L571)*H570</f>
        <v>0</v>
      </c>
      <c r="W571" s="253">
        <f>SUM(M571:O571)*H570</f>
        <v>0</v>
      </c>
      <c r="X571" s="253">
        <f>SUM(P571:R571)*H570</f>
        <v>0</v>
      </c>
      <c r="Y571" s="253">
        <f>SUM(S571:U571)*H570</f>
        <v>0</v>
      </c>
      <c r="Z571" s="254">
        <f t="shared" si="8"/>
        <v>0</v>
      </c>
      <c r="AA571" s="1076"/>
      <c r="AB571" s="595" t="s">
        <v>575</v>
      </c>
      <c r="AC571" s="861"/>
      <c r="AD571" s="1490"/>
      <c r="AE571" s="1490"/>
    </row>
    <row r="572" spans="1:31" ht="24.95" customHeight="1" x14ac:dyDescent="0.2">
      <c r="A572" s="838"/>
      <c r="B572" s="1086"/>
      <c r="C572" s="791"/>
      <c r="D572" s="791"/>
      <c r="E572" s="791"/>
      <c r="F572" s="791"/>
      <c r="G572" s="777" t="s">
        <v>840</v>
      </c>
      <c r="H572" s="1448">
        <v>0.6</v>
      </c>
      <c r="I572" s="605" t="s">
        <v>600</v>
      </c>
      <c r="J572" s="464"/>
      <c r="K572" s="465"/>
      <c r="L572" s="466"/>
      <c r="M572" s="467"/>
      <c r="N572" s="465"/>
      <c r="O572" s="466">
        <v>0.2</v>
      </c>
      <c r="P572" s="467"/>
      <c r="Q572" s="465"/>
      <c r="R572" s="466">
        <v>0.4</v>
      </c>
      <c r="S572" s="467"/>
      <c r="T572" s="465"/>
      <c r="U572" s="468">
        <v>1</v>
      </c>
      <c r="V572" s="219">
        <f>SUM(J572:L572)*H572</f>
        <v>0</v>
      </c>
      <c r="W572" s="220">
        <f>SUM(M572:O572)*H572</f>
        <v>0.12</v>
      </c>
      <c r="X572" s="220">
        <f>SUM(P572:R572)*H572</f>
        <v>0.24</v>
      </c>
      <c r="Y572" s="220">
        <f>SUM(S572:U572)*H572</f>
        <v>0.6</v>
      </c>
      <c r="Z572" s="221">
        <f t="shared" si="8"/>
        <v>0.6</v>
      </c>
      <c r="AA572" s="1076"/>
      <c r="AB572" s="595" t="s">
        <v>575</v>
      </c>
      <c r="AC572" s="861"/>
      <c r="AD572" s="1490"/>
      <c r="AE572" s="1490"/>
    </row>
    <row r="573" spans="1:31" ht="24.95" customHeight="1" thickBot="1" x14ac:dyDescent="0.25">
      <c r="A573" s="838"/>
      <c r="B573" s="1086"/>
      <c r="C573" s="791"/>
      <c r="D573" s="791"/>
      <c r="E573" s="791"/>
      <c r="F573" s="791"/>
      <c r="G573" s="789"/>
      <c r="H573" s="1449"/>
      <c r="I573" s="255" t="s">
        <v>601</v>
      </c>
      <c r="J573" s="479"/>
      <c r="K573" s="480"/>
      <c r="L573" s="481"/>
      <c r="M573" s="482"/>
      <c r="N573" s="480"/>
      <c r="O573" s="481"/>
      <c r="P573" s="482"/>
      <c r="Q573" s="480"/>
      <c r="R573" s="481"/>
      <c r="S573" s="482"/>
      <c r="T573" s="480"/>
      <c r="U573" s="483"/>
      <c r="V573" s="259">
        <f>SUM(J573:L573)*H572</f>
        <v>0</v>
      </c>
      <c r="W573" s="260">
        <f>SUM(M573:O573)*H572</f>
        <v>0</v>
      </c>
      <c r="X573" s="260">
        <f>SUM(P573:R573)*H572</f>
        <v>0</v>
      </c>
      <c r="Y573" s="260">
        <f>SUM(S573:U573)*H572</f>
        <v>0</v>
      </c>
      <c r="Z573" s="261">
        <f t="shared" si="8"/>
        <v>0</v>
      </c>
      <c r="AA573" s="1076"/>
      <c r="AB573" s="595" t="s">
        <v>575</v>
      </c>
      <c r="AC573" s="881"/>
      <c r="AD573" s="1490"/>
      <c r="AE573" s="1490"/>
    </row>
    <row r="574" spans="1:31" ht="24.95" customHeight="1" x14ac:dyDescent="0.2">
      <c r="A574" s="838"/>
      <c r="B574" s="1086"/>
      <c r="C574" s="790" t="s">
        <v>294</v>
      </c>
      <c r="D574" s="790" t="s">
        <v>527</v>
      </c>
      <c r="E574" s="790" t="s">
        <v>469</v>
      </c>
      <c r="F574" s="790" t="s">
        <v>295</v>
      </c>
      <c r="G574" s="792" t="s">
        <v>841</v>
      </c>
      <c r="H574" s="1450">
        <v>0.2</v>
      </c>
      <c r="I574" s="226" t="s">
        <v>600</v>
      </c>
      <c r="J574" s="459"/>
      <c r="K574" s="460"/>
      <c r="L574" s="461">
        <v>0.05</v>
      </c>
      <c r="M574" s="462"/>
      <c r="N574" s="460"/>
      <c r="O574" s="461">
        <v>0.1</v>
      </c>
      <c r="P574" s="462"/>
      <c r="Q574" s="465"/>
      <c r="R574" s="466">
        <v>0.15</v>
      </c>
      <c r="S574" s="467"/>
      <c r="T574" s="465"/>
      <c r="U574" s="468">
        <v>1</v>
      </c>
      <c r="V574" s="219">
        <f>SUM(J574:L574)*H574</f>
        <v>1.0000000000000002E-2</v>
      </c>
      <c r="W574" s="220">
        <f>SUM(M574:O574)*H574</f>
        <v>2.0000000000000004E-2</v>
      </c>
      <c r="X574" s="220">
        <f>SUM(P574:R574)*H574</f>
        <v>0.03</v>
      </c>
      <c r="Y574" s="220">
        <f>SUM(S574:U574)*H574</f>
        <v>0.2</v>
      </c>
      <c r="Z574" s="221">
        <f t="shared" si="8"/>
        <v>0.2</v>
      </c>
      <c r="AA574" s="1076"/>
      <c r="AB574" s="595" t="s">
        <v>575</v>
      </c>
      <c r="AC574" s="861">
        <v>80</v>
      </c>
      <c r="AD574" s="1490"/>
      <c r="AE574" s="1490"/>
    </row>
    <row r="575" spans="1:31" ht="24.95" customHeight="1" x14ac:dyDescent="0.2">
      <c r="A575" s="838"/>
      <c r="B575" s="1086"/>
      <c r="C575" s="791"/>
      <c r="D575" s="791"/>
      <c r="E575" s="791"/>
      <c r="F575" s="791"/>
      <c r="G575" s="777"/>
      <c r="H575" s="1448"/>
      <c r="I575" s="251" t="s">
        <v>601</v>
      </c>
      <c r="J575" s="474"/>
      <c r="K575" s="475"/>
      <c r="L575" s="476">
        <v>0.05</v>
      </c>
      <c r="M575" s="477"/>
      <c r="N575" s="475"/>
      <c r="O575" s="476"/>
      <c r="P575" s="477"/>
      <c r="Q575" s="475"/>
      <c r="R575" s="476"/>
      <c r="S575" s="477"/>
      <c r="T575" s="475"/>
      <c r="U575" s="478"/>
      <c r="V575" s="252">
        <f>SUM(J575:L575)*H574</f>
        <v>1.0000000000000002E-2</v>
      </c>
      <c r="W575" s="253">
        <f>SUM(M575:O575)*H574</f>
        <v>0</v>
      </c>
      <c r="X575" s="253">
        <f>SUM(P575:R575)*H574</f>
        <v>0</v>
      </c>
      <c r="Y575" s="253">
        <f>SUM(S575:U575)*H574</f>
        <v>0</v>
      </c>
      <c r="Z575" s="254">
        <f t="shared" si="8"/>
        <v>1.0000000000000002E-2</v>
      </c>
      <c r="AA575" s="1076"/>
      <c r="AB575" s="595" t="s">
        <v>575</v>
      </c>
      <c r="AC575" s="861"/>
      <c r="AD575" s="1490"/>
      <c r="AE575" s="1490"/>
    </row>
    <row r="576" spans="1:31" ht="24.95" customHeight="1" x14ac:dyDescent="0.2">
      <c r="A576" s="838"/>
      <c r="B576" s="1086"/>
      <c r="C576" s="791"/>
      <c r="D576" s="791"/>
      <c r="E576" s="791"/>
      <c r="F576" s="791"/>
      <c r="G576" s="777" t="s">
        <v>842</v>
      </c>
      <c r="H576" s="1448">
        <v>0.25</v>
      </c>
      <c r="I576" s="605" t="s">
        <v>600</v>
      </c>
      <c r="J576" s="464"/>
      <c r="K576" s="465"/>
      <c r="L576" s="466">
        <v>0.05</v>
      </c>
      <c r="M576" s="467"/>
      <c r="N576" s="465"/>
      <c r="O576" s="466">
        <v>0.1</v>
      </c>
      <c r="P576" s="467"/>
      <c r="Q576" s="465"/>
      <c r="R576" s="466">
        <v>0.15</v>
      </c>
      <c r="S576" s="467"/>
      <c r="T576" s="465"/>
      <c r="U576" s="468">
        <v>1</v>
      </c>
      <c r="V576" s="219">
        <f>SUM(J576:L576)*H576</f>
        <v>1.2500000000000001E-2</v>
      </c>
      <c r="W576" s="220">
        <f>SUM(M576:O576)*H576</f>
        <v>2.5000000000000001E-2</v>
      </c>
      <c r="X576" s="220">
        <f>SUM(P576:R576)*H576</f>
        <v>3.7499999999999999E-2</v>
      </c>
      <c r="Y576" s="220">
        <f>SUM(S576:U576)*H576</f>
        <v>0.25</v>
      </c>
      <c r="Z576" s="221">
        <f t="shared" si="8"/>
        <v>0.25</v>
      </c>
      <c r="AA576" s="1076"/>
      <c r="AB576" s="595" t="s">
        <v>575</v>
      </c>
      <c r="AC576" s="861"/>
      <c r="AD576" s="1490"/>
      <c r="AE576" s="1490"/>
    </row>
    <row r="577" spans="1:31" ht="24.95" customHeight="1" x14ac:dyDescent="0.2">
      <c r="A577" s="838"/>
      <c r="B577" s="1086"/>
      <c r="C577" s="791"/>
      <c r="D577" s="791"/>
      <c r="E577" s="791"/>
      <c r="F577" s="791"/>
      <c r="G577" s="777"/>
      <c r="H577" s="1448"/>
      <c r="I577" s="251" t="s">
        <v>601</v>
      </c>
      <c r="J577" s="474"/>
      <c r="K577" s="475"/>
      <c r="L577" s="476">
        <v>0.05</v>
      </c>
      <c r="M577" s="477"/>
      <c r="N577" s="475"/>
      <c r="O577" s="476"/>
      <c r="P577" s="477"/>
      <c r="Q577" s="475"/>
      <c r="R577" s="476"/>
      <c r="S577" s="477"/>
      <c r="T577" s="475"/>
      <c r="U577" s="478"/>
      <c r="V577" s="252">
        <f>SUM(J577:L577)*H576</f>
        <v>1.2500000000000001E-2</v>
      </c>
      <c r="W577" s="253">
        <f>SUM(M577:O577)*H576</f>
        <v>0</v>
      </c>
      <c r="X577" s="253">
        <f>SUM(P577:R577)*H576</f>
        <v>0</v>
      </c>
      <c r="Y577" s="253">
        <f>SUM(S577:U577)*H576</f>
        <v>0</v>
      </c>
      <c r="Z577" s="254">
        <f t="shared" si="8"/>
        <v>1.2500000000000001E-2</v>
      </c>
      <c r="AA577" s="1076"/>
      <c r="AB577" s="595" t="s">
        <v>575</v>
      </c>
      <c r="AC577" s="861"/>
      <c r="AD577" s="1490"/>
      <c r="AE577" s="1490"/>
    </row>
    <row r="578" spans="1:31" ht="24.95" customHeight="1" x14ac:dyDescent="0.2">
      <c r="A578" s="838"/>
      <c r="B578" s="1086"/>
      <c r="C578" s="791"/>
      <c r="D578" s="791"/>
      <c r="E578" s="791"/>
      <c r="F578" s="791"/>
      <c r="G578" s="777" t="s">
        <v>843</v>
      </c>
      <c r="H578" s="1448">
        <v>0.5</v>
      </c>
      <c r="I578" s="605" t="s">
        <v>600</v>
      </c>
      <c r="J578" s="464"/>
      <c r="K578" s="465"/>
      <c r="L578" s="466"/>
      <c r="M578" s="467"/>
      <c r="N578" s="465"/>
      <c r="O578" s="466">
        <v>0.1</v>
      </c>
      <c r="P578" s="467"/>
      <c r="Q578" s="465"/>
      <c r="R578" s="466">
        <v>0.2</v>
      </c>
      <c r="S578" s="467"/>
      <c r="T578" s="465"/>
      <c r="U578" s="468">
        <v>1</v>
      </c>
      <c r="V578" s="219">
        <f>SUM(J578:L578)*H578</f>
        <v>0</v>
      </c>
      <c r="W578" s="220">
        <f>SUM(M578:O578)*H578</f>
        <v>0.05</v>
      </c>
      <c r="X578" s="220">
        <f>SUM(P578:R578)*H578</f>
        <v>0.1</v>
      </c>
      <c r="Y578" s="220">
        <f>SUM(S578:U578)*H578</f>
        <v>0.5</v>
      </c>
      <c r="Z578" s="221">
        <f t="shared" si="8"/>
        <v>0.5</v>
      </c>
      <c r="AA578" s="1076"/>
      <c r="AB578" s="595" t="s">
        <v>575</v>
      </c>
      <c r="AC578" s="861"/>
      <c r="AD578" s="1490"/>
      <c r="AE578" s="1490"/>
    </row>
    <row r="579" spans="1:31" ht="24.95" customHeight="1" thickBot="1" x14ac:dyDescent="0.25">
      <c r="A579" s="838"/>
      <c r="B579" s="1086"/>
      <c r="C579" s="791"/>
      <c r="D579" s="791"/>
      <c r="E579" s="791"/>
      <c r="F579" s="791"/>
      <c r="G579" s="777"/>
      <c r="H579" s="1449"/>
      <c r="I579" s="255" t="s">
        <v>601</v>
      </c>
      <c r="J579" s="479"/>
      <c r="K579" s="480"/>
      <c r="L579" s="481"/>
      <c r="M579" s="482"/>
      <c r="N579" s="480"/>
      <c r="O579" s="481"/>
      <c r="P579" s="482"/>
      <c r="Q579" s="480"/>
      <c r="R579" s="481"/>
      <c r="S579" s="482"/>
      <c r="T579" s="480"/>
      <c r="U579" s="483"/>
      <c r="V579" s="259">
        <f>SUM(J579:L579)*H578</f>
        <v>0</v>
      </c>
      <c r="W579" s="260">
        <f>SUM(M579:O579)*H578</f>
        <v>0</v>
      </c>
      <c r="X579" s="260">
        <f>SUM(P579:R579)*H578</f>
        <v>0</v>
      </c>
      <c r="Y579" s="260">
        <f>SUM(S579:U579)*H578</f>
        <v>0</v>
      </c>
      <c r="Z579" s="261">
        <f t="shared" si="8"/>
        <v>0</v>
      </c>
      <c r="AA579" s="1076"/>
      <c r="AB579" s="595" t="s">
        <v>575</v>
      </c>
      <c r="AC579" s="881"/>
      <c r="AD579" s="1490"/>
      <c r="AE579" s="1490"/>
    </row>
    <row r="580" spans="1:31" ht="24.95" customHeight="1" x14ac:dyDescent="0.2">
      <c r="A580" s="838"/>
      <c r="B580" s="1086"/>
      <c r="C580" s="790" t="s">
        <v>296</v>
      </c>
      <c r="D580" s="790" t="s">
        <v>528</v>
      </c>
      <c r="E580" s="790" t="s">
        <v>529</v>
      </c>
      <c r="F580" s="790" t="s">
        <v>471</v>
      </c>
      <c r="G580" s="1072" t="s">
        <v>844</v>
      </c>
      <c r="H580" s="1450">
        <v>0.2</v>
      </c>
      <c r="I580" s="226" t="s">
        <v>600</v>
      </c>
      <c r="J580" s="459"/>
      <c r="K580" s="460"/>
      <c r="L580" s="461"/>
      <c r="M580" s="462"/>
      <c r="N580" s="460"/>
      <c r="O580" s="461">
        <v>0.05</v>
      </c>
      <c r="P580" s="462"/>
      <c r="Q580" s="465"/>
      <c r="R580" s="466">
        <v>0.1</v>
      </c>
      <c r="S580" s="467"/>
      <c r="T580" s="465"/>
      <c r="U580" s="468">
        <v>1</v>
      </c>
      <c r="V580" s="219">
        <f>SUM(J580:L580)*H580</f>
        <v>0</v>
      </c>
      <c r="W580" s="220">
        <f>SUM(M580:O580)*H580</f>
        <v>1.0000000000000002E-2</v>
      </c>
      <c r="X580" s="220">
        <f>SUM(P580:R580)*H580</f>
        <v>2.0000000000000004E-2</v>
      </c>
      <c r="Y580" s="220">
        <f>SUM(S580:U580)*H580</f>
        <v>0.2</v>
      </c>
      <c r="Z580" s="221">
        <f t="shared" si="8"/>
        <v>0.2</v>
      </c>
      <c r="AA580" s="1076"/>
      <c r="AB580" s="595" t="s">
        <v>575</v>
      </c>
      <c r="AC580" s="861">
        <v>81</v>
      </c>
      <c r="AD580" s="1490"/>
      <c r="AE580" s="1490"/>
    </row>
    <row r="581" spans="1:31" ht="24.95" customHeight="1" x14ac:dyDescent="0.2">
      <c r="A581" s="838"/>
      <c r="B581" s="1086"/>
      <c r="C581" s="791"/>
      <c r="D581" s="791"/>
      <c r="E581" s="791"/>
      <c r="F581" s="791"/>
      <c r="G581" s="777"/>
      <c r="H581" s="1448"/>
      <c r="I581" s="251" t="s">
        <v>601</v>
      </c>
      <c r="J581" s="474"/>
      <c r="K581" s="475"/>
      <c r="L581" s="476"/>
      <c r="M581" s="477"/>
      <c r="N581" s="475"/>
      <c r="O581" s="476"/>
      <c r="P581" s="477"/>
      <c r="Q581" s="475"/>
      <c r="R581" s="476"/>
      <c r="S581" s="477"/>
      <c r="T581" s="475"/>
      <c r="U581" s="478"/>
      <c r="V581" s="252">
        <f>SUM(J581:L581)*H580</f>
        <v>0</v>
      </c>
      <c r="W581" s="253">
        <f>SUM(M581:O581)*H580</f>
        <v>0</v>
      </c>
      <c r="X581" s="253">
        <f>SUM(P581:R581)*H580</f>
        <v>0</v>
      </c>
      <c r="Y581" s="253">
        <f>SUM(S581:U581)*H580</f>
        <v>0</v>
      </c>
      <c r="Z581" s="254">
        <f t="shared" ref="Z581:Z644" si="9">MAX(V581:Y581)</f>
        <v>0</v>
      </c>
      <c r="AA581" s="1076"/>
      <c r="AB581" s="595" t="s">
        <v>575</v>
      </c>
      <c r="AC581" s="861"/>
      <c r="AD581" s="1490"/>
      <c r="AE581" s="1490"/>
    </row>
    <row r="582" spans="1:31" ht="24.95" customHeight="1" x14ac:dyDescent="0.2">
      <c r="A582" s="838"/>
      <c r="B582" s="1086"/>
      <c r="C582" s="791"/>
      <c r="D582" s="791"/>
      <c r="E582" s="791"/>
      <c r="F582" s="791"/>
      <c r="G582" s="777" t="s">
        <v>845</v>
      </c>
      <c r="H582" s="1448">
        <v>0.2</v>
      </c>
      <c r="I582" s="605" t="s">
        <v>600</v>
      </c>
      <c r="J582" s="464"/>
      <c r="K582" s="465"/>
      <c r="L582" s="466"/>
      <c r="M582" s="467"/>
      <c r="N582" s="465"/>
      <c r="O582" s="466">
        <v>0.05</v>
      </c>
      <c r="P582" s="467"/>
      <c r="Q582" s="465"/>
      <c r="R582" s="466">
        <v>0.1</v>
      </c>
      <c r="S582" s="467"/>
      <c r="T582" s="465"/>
      <c r="U582" s="468">
        <v>1</v>
      </c>
      <c r="V582" s="219">
        <f>SUM(J582:L582)*H582</f>
        <v>0</v>
      </c>
      <c r="W582" s="220">
        <f>SUM(M582:O582)*H582</f>
        <v>1.0000000000000002E-2</v>
      </c>
      <c r="X582" s="220">
        <f>SUM(P582:R582)*H582</f>
        <v>2.0000000000000004E-2</v>
      </c>
      <c r="Y582" s="220">
        <f>SUM(S582:U582)*H582</f>
        <v>0.2</v>
      </c>
      <c r="Z582" s="221">
        <f t="shared" si="9"/>
        <v>0.2</v>
      </c>
      <c r="AA582" s="1076"/>
      <c r="AB582" s="595" t="s">
        <v>575</v>
      </c>
      <c r="AC582" s="861"/>
      <c r="AD582" s="1490"/>
      <c r="AE582" s="1490"/>
    </row>
    <row r="583" spans="1:31" ht="24.95" customHeight="1" x14ac:dyDescent="0.2">
      <c r="A583" s="838"/>
      <c r="B583" s="1086"/>
      <c r="C583" s="791"/>
      <c r="D583" s="791"/>
      <c r="E583" s="791"/>
      <c r="F583" s="791"/>
      <c r="G583" s="777"/>
      <c r="H583" s="1448"/>
      <c r="I583" s="251" t="s">
        <v>601</v>
      </c>
      <c r="J583" s="474"/>
      <c r="K583" s="475"/>
      <c r="L583" s="476"/>
      <c r="M583" s="477"/>
      <c r="N583" s="475"/>
      <c r="O583" s="476"/>
      <c r="P583" s="477"/>
      <c r="Q583" s="475"/>
      <c r="R583" s="476"/>
      <c r="S583" s="477"/>
      <c r="T583" s="475"/>
      <c r="U583" s="478"/>
      <c r="V583" s="252">
        <f>SUM(J583:L583)*H582</f>
        <v>0</v>
      </c>
      <c r="W583" s="253">
        <f>SUM(M583:O583)*H582</f>
        <v>0</v>
      </c>
      <c r="X583" s="253">
        <f>SUM(P583:R583)*H582</f>
        <v>0</v>
      </c>
      <c r="Y583" s="253">
        <f>SUM(S583:U583)*H582</f>
        <v>0</v>
      </c>
      <c r="Z583" s="254">
        <f t="shared" si="9"/>
        <v>0</v>
      </c>
      <c r="AA583" s="1076"/>
      <c r="AB583" s="595" t="s">
        <v>575</v>
      </c>
      <c r="AC583" s="861"/>
      <c r="AD583" s="1490"/>
      <c r="AE583" s="1490"/>
    </row>
    <row r="584" spans="1:31" ht="24.95" customHeight="1" x14ac:dyDescent="0.2">
      <c r="A584" s="838"/>
      <c r="B584" s="1086"/>
      <c r="C584" s="791"/>
      <c r="D584" s="791"/>
      <c r="E584" s="791"/>
      <c r="F584" s="791"/>
      <c r="G584" s="777" t="s">
        <v>843</v>
      </c>
      <c r="H584" s="1448">
        <v>0.6</v>
      </c>
      <c r="I584" s="605" t="s">
        <v>600</v>
      </c>
      <c r="J584" s="464"/>
      <c r="K584" s="465"/>
      <c r="L584" s="466"/>
      <c r="M584" s="467"/>
      <c r="N584" s="465"/>
      <c r="O584" s="466">
        <v>0.2</v>
      </c>
      <c r="P584" s="467"/>
      <c r="Q584" s="465"/>
      <c r="R584" s="466">
        <v>0.4</v>
      </c>
      <c r="S584" s="467"/>
      <c r="T584" s="465"/>
      <c r="U584" s="468">
        <v>1</v>
      </c>
      <c r="V584" s="219">
        <f>SUM(J584:L584)*H584</f>
        <v>0</v>
      </c>
      <c r="W584" s="220">
        <f>SUM(M584:O584)*H584</f>
        <v>0.12</v>
      </c>
      <c r="X584" s="220">
        <f>SUM(P584:R584)*H584</f>
        <v>0.24</v>
      </c>
      <c r="Y584" s="220">
        <f>SUM(S584:U584)*H584</f>
        <v>0.6</v>
      </c>
      <c r="Z584" s="221">
        <f t="shared" si="9"/>
        <v>0.6</v>
      </c>
      <c r="AA584" s="1076"/>
      <c r="AB584" s="595" t="s">
        <v>575</v>
      </c>
      <c r="AC584" s="861"/>
      <c r="AD584" s="1490"/>
      <c r="AE584" s="1490"/>
    </row>
    <row r="585" spans="1:31" ht="24.95" customHeight="1" thickBot="1" x14ac:dyDescent="0.25">
      <c r="A585" s="838"/>
      <c r="B585" s="1086"/>
      <c r="C585" s="791"/>
      <c r="D585" s="791"/>
      <c r="E585" s="791"/>
      <c r="F585" s="791"/>
      <c r="G585" s="789"/>
      <c r="H585" s="1449"/>
      <c r="I585" s="255" t="s">
        <v>601</v>
      </c>
      <c r="J585" s="479"/>
      <c r="K585" s="480"/>
      <c r="L585" s="481"/>
      <c r="M585" s="482"/>
      <c r="N585" s="480"/>
      <c r="O585" s="481"/>
      <c r="P585" s="482"/>
      <c r="Q585" s="480"/>
      <c r="R585" s="481"/>
      <c r="S585" s="482"/>
      <c r="T585" s="480"/>
      <c r="U585" s="483"/>
      <c r="V585" s="259">
        <f>SUM(J585:L585)*H584</f>
        <v>0</v>
      </c>
      <c r="W585" s="260">
        <f>SUM(M585:O585)*H584</f>
        <v>0</v>
      </c>
      <c r="X585" s="260">
        <f>SUM(P585:R585)*H584</f>
        <v>0</v>
      </c>
      <c r="Y585" s="260">
        <f>SUM(S585:U585)*H584</f>
        <v>0</v>
      </c>
      <c r="Z585" s="261">
        <f t="shared" si="9"/>
        <v>0</v>
      </c>
      <c r="AA585" s="1076"/>
      <c r="AB585" s="595" t="s">
        <v>575</v>
      </c>
      <c r="AC585" s="881"/>
      <c r="AD585" s="1490"/>
      <c r="AE585" s="1490"/>
    </row>
    <row r="586" spans="1:31" ht="24.95" customHeight="1" x14ac:dyDescent="0.2">
      <c r="A586" s="838"/>
      <c r="B586" s="1086"/>
      <c r="C586" s="790" t="s">
        <v>297</v>
      </c>
      <c r="D586" s="790" t="s">
        <v>178</v>
      </c>
      <c r="E586" s="790" t="s">
        <v>179</v>
      </c>
      <c r="F586" s="790" t="s">
        <v>180</v>
      </c>
      <c r="G586" s="792" t="s">
        <v>847</v>
      </c>
      <c r="H586" s="1450">
        <v>0.2</v>
      </c>
      <c r="I586" s="226" t="s">
        <v>600</v>
      </c>
      <c r="J586" s="459"/>
      <c r="K586" s="460"/>
      <c r="L586" s="461"/>
      <c r="M586" s="462"/>
      <c r="N586" s="460"/>
      <c r="O586" s="461">
        <v>0.05</v>
      </c>
      <c r="P586" s="462"/>
      <c r="Q586" s="460"/>
      <c r="R586" s="461">
        <v>0.1</v>
      </c>
      <c r="S586" s="462"/>
      <c r="T586" s="460"/>
      <c r="U586" s="463">
        <v>1</v>
      </c>
      <c r="V586" s="216">
        <f>SUM(J586:L586)*H586</f>
        <v>0</v>
      </c>
      <c r="W586" s="217">
        <f>SUM(M586:O586)*H586</f>
        <v>1.0000000000000002E-2</v>
      </c>
      <c r="X586" s="217">
        <f>SUM(P586:R586)*H586</f>
        <v>2.0000000000000004E-2</v>
      </c>
      <c r="Y586" s="217">
        <f>SUM(S586:U586)*H586</f>
        <v>0.2</v>
      </c>
      <c r="Z586" s="218">
        <f t="shared" si="9"/>
        <v>0.2</v>
      </c>
      <c r="AA586" s="1076"/>
      <c r="AB586" s="595" t="s">
        <v>575</v>
      </c>
      <c r="AC586" s="861">
        <v>82</v>
      </c>
      <c r="AD586" s="1490"/>
      <c r="AE586" s="1490"/>
    </row>
    <row r="587" spans="1:31" ht="24.95" customHeight="1" x14ac:dyDescent="0.2">
      <c r="A587" s="838"/>
      <c r="B587" s="1086"/>
      <c r="C587" s="791"/>
      <c r="D587" s="791"/>
      <c r="E587" s="791"/>
      <c r="F587" s="791"/>
      <c r="G587" s="777"/>
      <c r="H587" s="1448"/>
      <c r="I587" s="251" t="s">
        <v>601</v>
      </c>
      <c r="J587" s="474"/>
      <c r="K587" s="475"/>
      <c r="L587" s="476"/>
      <c r="M587" s="477"/>
      <c r="N587" s="475"/>
      <c r="O587" s="476"/>
      <c r="P587" s="477"/>
      <c r="Q587" s="475"/>
      <c r="R587" s="476"/>
      <c r="S587" s="477"/>
      <c r="T587" s="475"/>
      <c r="U587" s="478"/>
      <c r="V587" s="252">
        <f>SUM(J587:L587)*H586</f>
        <v>0</v>
      </c>
      <c r="W587" s="253">
        <f>SUM(M587:O587)*H586</f>
        <v>0</v>
      </c>
      <c r="X587" s="253">
        <f>SUM(P587:R587)*H586</f>
        <v>0</v>
      </c>
      <c r="Y587" s="253">
        <f>SUM(S587:U587)*H586</f>
        <v>0</v>
      </c>
      <c r="Z587" s="254">
        <f t="shared" si="9"/>
        <v>0</v>
      </c>
      <c r="AA587" s="1076"/>
      <c r="AB587" s="595" t="s">
        <v>575</v>
      </c>
      <c r="AC587" s="861"/>
      <c r="AD587" s="1490"/>
      <c r="AE587" s="1490"/>
    </row>
    <row r="588" spans="1:31" ht="24.95" customHeight="1" x14ac:dyDescent="0.2">
      <c r="A588" s="838"/>
      <c r="B588" s="1086"/>
      <c r="C588" s="791"/>
      <c r="D588" s="791"/>
      <c r="E588" s="791"/>
      <c r="F588" s="791"/>
      <c r="G588" s="777" t="s">
        <v>848</v>
      </c>
      <c r="H588" s="1448">
        <v>0.2</v>
      </c>
      <c r="I588" s="605" t="s">
        <v>600</v>
      </c>
      <c r="J588" s="464"/>
      <c r="K588" s="465"/>
      <c r="L588" s="466"/>
      <c r="M588" s="467"/>
      <c r="N588" s="465"/>
      <c r="O588" s="466">
        <v>0.05</v>
      </c>
      <c r="P588" s="467"/>
      <c r="Q588" s="465"/>
      <c r="R588" s="466">
        <v>0.1</v>
      </c>
      <c r="S588" s="467"/>
      <c r="T588" s="465"/>
      <c r="U588" s="468">
        <v>1</v>
      </c>
      <c r="V588" s="219">
        <f>SUM(J588:L588)*H588</f>
        <v>0</v>
      </c>
      <c r="W588" s="220">
        <f>SUM(M588:O588)*H588</f>
        <v>1.0000000000000002E-2</v>
      </c>
      <c r="X588" s="220">
        <f>SUM(P588:R588)*H588</f>
        <v>2.0000000000000004E-2</v>
      </c>
      <c r="Y588" s="220">
        <f>SUM(S588:U588)*H588</f>
        <v>0.2</v>
      </c>
      <c r="Z588" s="221">
        <f t="shared" si="9"/>
        <v>0.2</v>
      </c>
      <c r="AA588" s="1076"/>
      <c r="AB588" s="595" t="s">
        <v>575</v>
      </c>
      <c r="AC588" s="861"/>
      <c r="AD588" s="1490"/>
      <c r="AE588" s="1490"/>
    </row>
    <row r="589" spans="1:31" ht="24.95" customHeight="1" x14ac:dyDescent="0.2">
      <c r="A589" s="838"/>
      <c r="B589" s="1086"/>
      <c r="C589" s="791"/>
      <c r="D589" s="791"/>
      <c r="E589" s="791"/>
      <c r="F589" s="791"/>
      <c r="G589" s="777"/>
      <c r="H589" s="1448"/>
      <c r="I589" s="251" t="s">
        <v>601</v>
      </c>
      <c r="J589" s="474"/>
      <c r="K589" s="475"/>
      <c r="L589" s="476"/>
      <c r="M589" s="477"/>
      <c r="N589" s="475"/>
      <c r="O589" s="476"/>
      <c r="P589" s="477"/>
      <c r="Q589" s="475"/>
      <c r="R589" s="476"/>
      <c r="S589" s="477"/>
      <c r="T589" s="475"/>
      <c r="U589" s="478"/>
      <c r="V589" s="252">
        <f>SUM(J589:L589)*H588</f>
        <v>0</v>
      </c>
      <c r="W589" s="253">
        <f>SUM(M589:O589)*H588</f>
        <v>0</v>
      </c>
      <c r="X589" s="253">
        <f>SUM(P589:R589)*H588</f>
        <v>0</v>
      </c>
      <c r="Y589" s="253">
        <f>SUM(S589:U589)*H588</f>
        <v>0</v>
      </c>
      <c r="Z589" s="254">
        <f t="shared" si="9"/>
        <v>0</v>
      </c>
      <c r="AA589" s="1076"/>
      <c r="AB589" s="595" t="s">
        <v>575</v>
      </c>
      <c r="AC589" s="861"/>
      <c r="AD589" s="1490"/>
      <c r="AE589" s="1490"/>
    </row>
    <row r="590" spans="1:31" ht="24.95" customHeight="1" x14ac:dyDescent="0.2">
      <c r="A590" s="838"/>
      <c r="B590" s="1086"/>
      <c r="C590" s="791"/>
      <c r="D590" s="791"/>
      <c r="E590" s="791"/>
      <c r="F590" s="791"/>
      <c r="G590" s="777" t="s">
        <v>849</v>
      </c>
      <c r="H590" s="1448">
        <v>0.3</v>
      </c>
      <c r="I590" s="605" t="s">
        <v>600</v>
      </c>
      <c r="J590" s="464"/>
      <c r="K590" s="465"/>
      <c r="L590" s="466"/>
      <c r="M590" s="467"/>
      <c r="N590" s="465"/>
      <c r="O590" s="466">
        <v>0.05</v>
      </c>
      <c r="P590" s="467"/>
      <c r="Q590" s="465"/>
      <c r="R590" s="466">
        <v>0.15</v>
      </c>
      <c r="S590" s="467"/>
      <c r="T590" s="465"/>
      <c r="U590" s="468">
        <v>1</v>
      </c>
      <c r="V590" s="219">
        <f>SUM(J590:L590)*H590</f>
        <v>0</v>
      </c>
      <c r="W590" s="220">
        <f>SUM(M590:O590)*H590</f>
        <v>1.4999999999999999E-2</v>
      </c>
      <c r="X590" s="220">
        <f>SUM(P590:R590)*H590</f>
        <v>4.4999999999999998E-2</v>
      </c>
      <c r="Y590" s="220">
        <f>SUM(S590:U590)*H590</f>
        <v>0.3</v>
      </c>
      <c r="Z590" s="221">
        <f t="shared" si="9"/>
        <v>0.3</v>
      </c>
      <c r="AA590" s="1076"/>
      <c r="AB590" s="595" t="s">
        <v>575</v>
      </c>
      <c r="AC590" s="861"/>
      <c r="AD590" s="1490"/>
      <c r="AE590" s="1490"/>
    </row>
    <row r="591" spans="1:31" ht="24.95" customHeight="1" x14ac:dyDescent="0.2">
      <c r="A591" s="838"/>
      <c r="B591" s="1086"/>
      <c r="C591" s="791"/>
      <c r="D591" s="791"/>
      <c r="E591" s="791"/>
      <c r="F591" s="791"/>
      <c r="G591" s="777"/>
      <c r="H591" s="1448"/>
      <c r="I591" s="251" t="s">
        <v>601</v>
      </c>
      <c r="J591" s="474"/>
      <c r="K591" s="475"/>
      <c r="L591" s="476"/>
      <c r="M591" s="477"/>
      <c r="N591" s="475"/>
      <c r="O591" s="476"/>
      <c r="P591" s="477"/>
      <c r="Q591" s="475"/>
      <c r="R591" s="476"/>
      <c r="S591" s="477"/>
      <c r="T591" s="475"/>
      <c r="U591" s="478"/>
      <c r="V591" s="252">
        <f>SUM(J591:L591)*H590</f>
        <v>0</v>
      </c>
      <c r="W591" s="253">
        <f>SUM(M591:O591)*H590</f>
        <v>0</v>
      </c>
      <c r="X591" s="253">
        <f>SUM(P591:R591)*H590</f>
        <v>0</v>
      </c>
      <c r="Y591" s="253">
        <f>SUM(S591:U591)*H590</f>
        <v>0</v>
      </c>
      <c r="Z591" s="254">
        <f t="shared" si="9"/>
        <v>0</v>
      </c>
      <c r="AA591" s="1076"/>
      <c r="AB591" s="595" t="s">
        <v>575</v>
      </c>
      <c r="AC591" s="861"/>
      <c r="AD591" s="1490"/>
      <c r="AE591" s="1490"/>
    </row>
    <row r="592" spans="1:31" ht="24.95" customHeight="1" x14ac:dyDescent="0.2">
      <c r="A592" s="838"/>
      <c r="B592" s="1086"/>
      <c r="C592" s="791"/>
      <c r="D592" s="791"/>
      <c r="E592" s="791"/>
      <c r="F592" s="791"/>
      <c r="G592" s="777" t="s">
        <v>850</v>
      </c>
      <c r="H592" s="1448">
        <v>0.3</v>
      </c>
      <c r="I592" s="605" t="s">
        <v>600</v>
      </c>
      <c r="J592" s="464"/>
      <c r="K592" s="465"/>
      <c r="L592" s="466"/>
      <c r="M592" s="467"/>
      <c r="N592" s="465"/>
      <c r="O592" s="466">
        <v>0.05</v>
      </c>
      <c r="P592" s="467"/>
      <c r="Q592" s="465"/>
      <c r="R592" s="466">
        <v>0.15</v>
      </c>
      <c r="S592" s="467"/>
      <c r="T592" s="465"/>
      <c r="U592" s="468">
        <v>1</v>
      </c>
      <c r="V592" s="219">
        <f>SUM(J592:L592)*H592</f>
        <v>0</v>
      </c>
      <c r="W592" s="220">
        <f>SUM(M592:O592)*H592</f>
        <v>1.4999999999999999E-2</v>
      </c>
      <c r="X592" s="220">
        <f>SUM(P592:R592)*H592</f>
        <v>4.4999999999999998E-2</v>
      </c>
      <c r="Y592" s="220">
        <f>SUM(S592:U592)*H592</f>
        <v>0.3</v>
      </c>
      <c r="Z592" s="221">
        <f t="shared" si="9"/>
        <v>0.3</v>
      </c>
      <c r="AA592" s="1076"/>
      <c r="AB592" s="595" t="s">
        <v>575</v>
      </c>
      <c r="AC592" s="861"/>
      <c r="AD592" s="1490"/>
      <c r="AE592" s="1490"/>
    </row>
    <row r="593" spans="1:31" ht="24.95" customHeight="1" thickBot="1" x14ac:dyDescent="0.25">
      <c r="A593" s="838"/>
      <c r="B593" s="1086"/>
      <c r="C593" s="791"/>
      <c r="D593" s="791"/>
      <c r="E593" s="791"/>
      <c r="F593" s="794"/>
      <c r="G593" s="789"/>
      <c r="H593" s="1449"/>
      <c r="I593" s="255" t="s">
        <v>601</v>
      </c>
      <c r="J593" s="479"/>
      <c r="K593" s="480"/>
      <c r="L593" s="481"/>
      <c r="M593" s="482"/>
      <c r="N593" s="480"/>
      <c r="O593" s="481"/>
      <c r="P593" s="482"/>
      <c r="Q593" s="480"/>
      <c r="R593" s="481"/>
      <c r="S593" s="482"/>
      <c r="T593" s="480"/>
      <c r="U593" s="483"/>
      <c r="V593" s="259">
        <f>SUM(J593:L593)*H592</f>
        <v>0</v>
      </c>
      <c r="W593" s="260">
        <f>SUM(M593:O593)*H592</f>
        <v>0</v>
      </c>
      <c r="X593" s="260">
        <f>SUM(P593:R593)*H592</f>
        <v>0</v>
      </c>
      <c r="Y593" s="260">
        <f>SUM(S593:U593)*H592</f>
        <v>0</v>
      </c>
      <c r="Z593" s="261">
        <f t="shared" si="9"/>
        <v>0</v>
      </c>
      <c r="AA593" s="1076"/>
      <c r="AB593" s="595" t="s">
        <v>575</v>
      </c>
      <c r="AC593" s="861"/>
      <c r="AD593" s="1490"/>
      <c r="AE593" s="1490"/>
    </row>
    <row r="594" spans="1:31" ht="24.95" customHeight="1" x14ac:dyDescent="0.2">
      <c r="A594" s="838"/>
      <c r="B594" s="1086"/>
      <c r="C594" s="790" t="s">
        <v>76</v>
      </c>
      <c r="D594" s="790" t="s">
        <v>111</v>
      </c>
      <c r="E594" s="790" t="s">
        <v>88</v>
      </c>
      <c r="F594" s="791" t="s">
        <v>472</v>
      </c>
      <c r="G594" s="792" t="s">
        <v>851</v>
      </c>
      <c r="H594" s="1450">
        <v>0.12</v>
      </c>
      <c r="I594" s="226" t="s">
        <v>600</v>
      </c>
      <c r="J594" s="459"/>
      <c r="K594" s="460"/>
      <c r="L594" s="461">
        <v>1</v>
      </c>
      <c r="M594" s="462"/>
      <c r="N594" s="460"/>
      <c r="O594" s="461">
        <v>1</v>
      </c>
      <c r="P594" s="462"/>
      <c r="Q594" s="460"/>
      <c r="R594" s="461">
        <v>1</v>
      </c>
      <c r="S594" s="462"/>
      <c r="T594" s="460"/>
      <c r="U594" s="463">
        <v>1</v>
      </c>
      <c r="V594" s="216">
        <f>SUM(J594:L594)*H594</f>
        <v>0.12</v>
      </c>
      <c r="W594" s="217">
        <f>SUM(M594:O594)*H594</f>
        <v>0.12</v>
      </c>
      <c r="X594" s="217">
        <f>SUM(P594:R594)*H594</f>
        <v>0.12</v>
      </c>
      <c r="Y594" s="217">
        <f>SUM(S594:U594)*H594</f>
        <v>0.12</v>
      </c>
      <c r="Z594" s="218">
        <f t="shared" si="9"/>
        <v>0.12</v>
      </c>
      <c r="AA594" s="1075" t="s">
        <v>36</v>
      </c>
      <c r="AB594" s="594" t="s">
        <v>555</v>
      </c>
      <c r="AC594" s="860">
        <v>83</v>
      </c>
      <c r="AD594" s="1489" t="s">
        <v>1022</v>
      </c>
      <c r="AE594" s="1489"/>
    </row>
    <row r="595" spans="1:31" ht="24.95" customHeight="1" x14ac:dyDescent="0.2">
      <c r="A595" s="838"/>
      <c r="B595" s="1086"/>
      <c r="C595" s="791"/>
      <c r="D595" s="791"/>
      <c r="E595" s="791"/>
      <c r="F595" s="791"/>
      <c r="G595" s="777"/>
      <c r="H595" s="1448"/>
      <c r="I595" s="251" t="s">
        <v>601</v>
      </c>
      <c r="J595" s="474"/>
      <c r="K595" s="475"/>
      <c r="L595" s="476">
        <v>1</v>
      </c>
      <c r="M595" s="477"/>
      <c r="N595" s="475"/>
      <c r="O595" s="476"/>
      <c r="P595" s="477"/>
      <c r="Q595" s="475"/>
      <c r="R595" s="476"/>
      <c r="S595" s="477"/>
      <c r="T595" s="475"/>
      <c r="U595" s="478"/>
      <c r="V595" s="252">
        <f>SUM(J595:L595)*H594</f>
        <v>0.12</v>
      </c>
      <c r="W595" s="253">
        <f>SUM(M595:O595)*H594</f>
        <v>0</v>
      </c>
      <c r="X595" s="253">
        <f>SUM(P595:R595)*H594</f>
        <v>0</v>
      </c>
      <c r="Y595" s="253">
        <f>SUM(S595:U595)*H594</f>
        <v>0</v>
      </c>
      <c r="Z595" s="254">
        <f t="shared" si="9"/>
        <v>0.12</v>
      </c>
      <c r="AA595" s="1076"/>
      <c r="AB595" s="595" t="s">
        <v>555</v>
      </c>
      <c r="AC595" s="861"/>
      <c r="AD595" s="1490"/>
      <c r="AE595" s="1490"/>
    </row>
    <row r="596" spans="1:31" ht="24.95" customHeight="1" x14ac:dyDescent="0.2">
      <c r="A596" s="838"/>
      <c r="B596" s="1086"/>
      <c r="C596" s="791"/>
      <c r="D596" s="791"/>
      <c r="E596" s="791"/>
      <c r="F596" s="791"/>
      <c r="G596" s="777" t="s">
        <v>852</v>
      </c>
      <c r="H596" s="1448">
        <v>0.12</v>
      </c>
      <c r="I596" s="605" t="s">
        <v>600</v>
      </c>
      <c r="J596" s="464"/>
      <c r="K596" s="465"/>
      <c r="L596" s="466">
        <v>1</v>
      </c>
      <c r="M596" s="467"/>
      <c r="N596" s="465"/>
      <c r="O596" s="466">
        <v>1</v>
      </c>
      <c r="P596" s="467"/>
      <c r="Q596" s="465"/>
      <c r="R596" s="466">
        <v>1</v>
      </c>
      <c r="S596" s="467"/>
      <c r="T596" s="465"/>
      <c r="U596" s="468">
        <v>1</v>
      </c>
      <c r="V596" s="219">
        <f>SUM(J596:L596)*H596</f>
        <v>0.12</v>
      </c>
      <c r="W596" s="220">
        <f>SUM(M596:O596)*H596</f>
        <v>0.12</v>
      </c>
      <c r="X596" s="220">
        <f>SUM(P596:R596)*H596</f>
        <v>0.12</v>
      </c>
      <c r="Y596" s="220">
        <f>SUM(S596:U596)*H596</f>
        <v>0.12</v>
      </c>
      <c r="Z596" s="221">
        <f t="shared" si="9"/>
        <v>0.12</v>
      </c>
      <c r="AA596" s="1076"/>
      <c r="AB596" s="595" t="s">
        <v>555</v>
      </c>
      <c r="AC596" s="861"/>
      <c r="AD596" s="1490"/>
      <c r="AE596" s="1490"/>
    </row>
    <row r="597" spans="1:31" ht="24.95" customHeight="1" x14ac:dyDescent="0.2">
      <c r="A597" s="838"/>
      <c r="B597" s="1086"/>
      <c r="C597" s="791"/>
      <c r="D597" s="791"/>
      <c r="E597" s="791"/>
      <c r="F597" s="791"/>
      <c r="G597" s="777"/>
      <c r="H597" s="1448"/>
      <c r="I597" s="251" t="s">
        <v>601</v>
      </c>
      <c r="J597" s="474"/>
      <c r="K597" s="475"/>
      <c r="L597" s="476">
        <v>1</v>
      </c>
      <c r="M597" s="477"/>
      <c r="N597" s="475"/>
      <c r="O597" s="476"/>
      <c r="P597" s="477"/>
      <c r="Q597" s="475"/>
      <c r="R597" s="476"/>
      <c r="S597" s="477"/>
      <c r="T597" s="475"/>
      <c r="U597" s="478"/>
      <c r="V597" s="252">
        <f>SUM(J597:L597)*H596</f>
        <v>0.12</v>
      </c>
      <c r="W597" s="253">
        <f>SUM(M597:O597)*H596</f>
        <v>0</v>
      </c>
      <c r="X597" s="253">
        <f>SUM(P597:R597)*H596</f>
        <v>0</v>
      </c>
      <c r="Y597" s="253">
        <f>SUM(S597:U597)*H596</f>
        <v>0</v>
      </c>
      <c r="Z597" s="254">
        <f t="shared" si="9"/>
        <v>0.12</v>
      </c>
      <c r="AA597" s="1076"/>
      <c r="AB597" s="595" t="s">
        <v>555</v>
      </c>
      <c r="AC597" s="861"/>
      <c r="AD597" s="1490"/>
      <c r="AE597" s="1490"/>
    </row>
    <row r="598" spans="1:31" ht="24.95" customHeight="1" x14ac:dyDescent="0.2">
      <c r="A598" s="838"/>
      <c r="B598" s="1086"/>
      <c r="C598" s="791"/>
      <c r="D598" s="791"/>
      <c r="E598" s="791"/>
      <c r="F598" s="791"/>
      <c r="G598" s="777" t="s">
        <v>853</v>
      </c>
      <c r="H598" s="1448">
        <v>0.12</v>
      </c>
      <c r="I598" s="605" t="s">
        <v>600</v>
      </c>
      <c r="J598" s="464"/>
      <c r="K598" s="465"/>
      <c r="L598" s="466"/>
      <c r="M598" s="467"/>
      <c r="N598" s="465"/>
      <c r="O598" s="466">
        <v>1</v>
      </c>
      <c r="P598" s="467"/>
      <c r="Q598" s="465"/>
      <c r="R598" s="466">
        <v>1</v>
      </c>
      <c r="S598" s="467"/>
      <c r="T598" s="465"/>
      <c r="U598" s="468">
        <v>1</v>
      </c>
      <c r="V598" s="219">
        <f>SUM(J598:L598)*H598</f>
        <v>0</v>
      </c>
      <c r="W598" s="220">
        <f>SUM(M598:O598)*H598</f>
        <v>0.12</v>
      </c>
      <c r="X598" s="220">
        <f>SUM(P598:R598)*H598</f>
        <v>0.12</v>
      </c>
      <c r="Y598" s="220">
        <f>SUM(S598:U598)*H598</f>
        <v>0.12</v>
      </c>
      <c r="Z598" s="221">
        <f t="shared" si="9"/>
        <v>0.12</v>
      </c>
      <c r="AA598" s="1076"/>
      <c r="AB598" s="595" t="s">
        <v>555</v>
      </c>
      <c r="AC598" s="861"/>
      <c r="AD598" s="1490"/>
      <c r="AE598" s="1490"/>
    </row>
    <row r="599" spans="1:31" ht="24.95" customHeight="1" x14ac:dyDescent="0.2">
      <c r="A599" s="838"/>
      <c r="B599" s="1086"/>
      <c r="C599" s="791"/>
      <c r="D599" s="791"/>
      <c r="E599" s="791"/>
      <c r="F599" s="791"/>
      <c r="G599" s="777"/>
      <c r="H599" s="1448"/>
      <c r="I599" s="251" t="s">
        <v>601</v>
      </c>
      <c r="J599" s="474"/>
      <c r="K599" s="475"/>
      <c r="L599" s="476"/>
      <c r="M599" s="477"/>
      <c r="N599" s="475"/>
      <c r="O599" s="476"/>
      <c r="P599" s="477"/>
      <c r="Q599" s="475"/>
      <c r="R599" s="476"/>
      <c r="S599" s="477"/>
      <c r="T599" s="475"/>
      <c r="U599" s="478"/>
      <c r="V599" s="252">
        <f>SUM(J599:L599)*H598</f>
        <v>0</v>
      </c>
      <c r="W599" s="253">
        <f>SUM(M599:O599)*H598</f>
        <v>0</v>
      </c>
      <c r="X599" s="253">
        <f>SUM(P599:R599)*H598</f>
        <v>0</v>
      </c>
      <c r="Y599" s="253">
        <f>SUM(S599:U599)*H598</f>
        <v>0</v>
      </c>
      <c r="Z599" s="254">
        <f t="shared" si="9"/>
        <v>0</v>
      </c>
      <c r="AA599" s="1076"/>
      <c r="AB599" s="595" t="s">
        <v>555</v>
      </c>
      <c r="AC599" s="861"/>
      <c r="AD599" s="1490"/>
      <c r="AE599" s="1490"/>
    </row>
    <row r="600" spans="1:31" ht="24.95" customHeight="1" x14ac:dyDescent="0.2">
      <c r="A600" s="838"/>
      <c r="B600" s="1086"/>
      <c r="C600" s="791"/>
      <c r="D600" s="791"/>
      <c r="E600" s="791"/>
      <c r="F600" s="791"/>
      <c r="G600" s="777" t="s">
        <v>854</v>
      </c>
      <c r="H600" s="1448">
        <v>0.12</v>
      </c>
      <c r="I600" s="605" t="s">
        <v>600</v>
      </c>
      <c r="J600" s="464"/>
      <c r="K600" s="465"/>
      <c r="L600" s="466"/>
      <c r="M600" s="467"/>
      <c r="N600" s="465"/>
      <c r="O600" s="466">
        <v>1</v>
      </c>
      <c r="P600" s="467"/>
      <c r="Q600" s="465"/>
      <c r="R600" s="466">
        <v>1</v>
      </c>
      <c r="S600" s="467"/>
      <c r="T600" s="465"/>
      <c r="U600" s="468">
        <v>1</v>
      </c>
      <c r="V600" s="219">
        <f>SUM(J600:L600)*H600</f>
        <v>0</v>
      </c>
      <c r="W600" s="220">
        <f>SUM(M600:O600)*H600</f>
        <v>0.12</v>
      </c>
      <c r="X600" s="220">
        <f>SUM(P600:R600)*H600</f>
        <v>0.12</v>
      </c>
      <c r="Y600" s="220">
        <f>SUM(S600:U600)*H600</f>
        <v>0.12</v>
      </c>
      <c r="Z600" s="221">
        <f t="shared" si="9"/>
        <v>0.12</v>
      </c>
      <c r="AA600" s="1076"/>
      <c r="AB600" s="595" t="s">
        <v>555</v>
      </c>
      <c r="AC600" s="861"/>
      <c r="AD600" s="1490"/>
      <c r="AE600" s="1490"/>
    </row>
    <row r="601" spans="1:31" ht="24.95" customHeight="1" x14ac:dyDescent="0.2">
      <c r="A601" s="838"/>
      <c r="B601" s="1086"/>
      <c r="C601" s="791"/>
      <c r="D601" s="791"/>
      <c r="E601" s="791"/>
      <c r="F601" s="791"/>
      <c r="G601" s="777"/>
      <c r="H601" s="1448"/>
      <c r="I601" s="251" t="s">
        <v>601</v>
      </c>
      <c r="J601" s="474"/>
      <c r="K601" s="475"/>
      <c r="L601" s="476"/>
      <c r="M601" s="477"/>
      <c r="N601" s="475"/>
      <c r="O601" s="476"/>
      <c r="P601" s="477"/>
      <c r="Q601" s="475"/>
      <c r="R601" s="476"/>
      <c r="S601" s="477"/>
      <c r="T601" s="475"/>
      <c r="U601" s="478"/>
      <c r="V601" s="252">
        <f>SUM(J601:L601)*H600</f>
        <v>0</v>
      </c>
      <c r="W601" s="253">
        <f>SUM(M601:O601)*H600</f>
        <v>0</v>
      </c>
      <c r="X601" s="253">
        <f>SUM(P601:R601)*H600</f>
        <v>0</v>
      </c>
      <c r="Y601" s="253">
        <f>SUM(S601:U601)*H600</f>
        <v>0</v>
      </c>
      <c r="Z601" s="254">
        <f t="shared" si="9"/>
        <v>0</v>
      </c>
      <c r="AA601" s="1076"/>
      <c r="AB601" s="595" t="s">
        <v>555</v>
      </c>
      <c r="AC601" s="861"/>
      <c r="AD601" s="1490"/>
      <c r="AE601" s="1490"/>
    </row>
    <row r="602" spans="1:31" ht="24.95" customHeight="1" x14ac:dyDescent="0.2">
      <c r="A602" s="838"/>
      <c r="B602" s="1086"/>
      <c r="C602" s="791"/>
      <c r="D602" s="791"/>
      <c r="E602" s="791"/>
      <c r="F602" s="791"/>
      <c r="G602" s="777" t="s">
        <v>855</v>
      </c>
      <c r="H602" s="1448">
        <v>0.12</v>
      </c>
      <c r="I602" s="605" t="s">
        <v>600</v>
      </c>
      <c r="J602" s="464"/>
      <c r="K602" s="465"/>
      <c r="L602" s="466"/>
      <c r="M602" s="467"/>
      <c r="N602" s="465"/>
      <c r="O602" s="466"/>
      <c r="P602" s="467"/>
      <c r="Q602" s="465"/>
      <c r="R602" s="466">
        <v>1</v>
      </c>
      <c r="S602" s="467"/>
      <c r="T602" s="465"/>
      <c r="U602" s="468">
        <v>1</v>
      </c>
      <c r="V602" s="219">
        <f>SUM(J602:L602)*H602</f>
        <v>0</v>
      </c>
      <c r="W602" s="220">
        <f>SUM(M602:O602)*H602</f>
        <v>0</v>
      </c>
      <c r="X602" s="220">
        <f>SUM(P602:R602)*H602</f>
        <v>0.12</v>
      </c>
      <c r="Y602" s="220">
        <f>SUM(S602:U602)*H602</f>
        <v>0.12</v>
      </c>
      <c r="Z602" s="221">
        <f t="shared" si="9"/>
        <v>0.12</v>
      </c>
      <c r="AA602" s="1076"/>
      <c r="AB602" s="595" t="s">
        <v>555</v>
      </c>
      <c r="AC602" s="861"/>
      <c r="AD602" s="1490"/>
      <c r="AE602" s="1490"/>
    </row>
    <row r="603" spans="1:31" ht="24.95" customHeight="1" x14ac:dyDescent="0.2">
      <c r="A603" s="838"/>
      <c r="B603" s="1086"/>
      <c r="C603" s="791"/>
      <c r="D603" s="791"/>
      <c r="E603" s="791"/>
      <c r="F603" s="791"/>
      <c r="G603" s="777"/>
      <c r="H603" s="1448"/>
      <c r="I603" s="251" t="s">
        <v>601</v>
      </c>
      <c r="J603" s="474"/>
      <c r="K603" s="475"/>
      <c r="L603" s="476"/>
      <c r="M603" s="477"/>
      <c r="N603" s="475"/>
      <c r="O603" s="476"/>
      <c r="P603" s="477"/>
      <c r="Q603" s="475"/>
      <c r="R603" s="476"/>
      <c r="S603" s="477"/>
      <c r="T603" s="475"/>
      <c r="U603" s="478"/>
      <c r="V603" s="252">
        <f>SUM(J603:L603)*H602</f>
        <v>0</v>
      </c>
      <c r="W603" s="253">
        <f>SUM(M603:O603)*H602</f>
        <v>0</v>
      </c>
      <c r="X603" s="253">
        <f>SUM(P603:R603)*H602</f>
        <v>0</v>
      </c>
      <c r="Y603" s="253">
        <f>SUM(S603:U603)*H602</f>
        <v>0</v>
      </c>
      <c r="Z603" s="254">
        <f t="shared" si="9"/>
        <v>0</v>
      </c>
      <c r="AA603" s="1076"/>
      <c r="AB603" s="595" t="s">
        <v>555</v>
      </c>
      <c r="AC603" s="861"/>
      <c r="AD603" s="1490"/>
      <c r="AE603" s="1490"/>
    </row>
    <row r="604" spans="1:31" ht="24.95" customHeight="1" x14ac:dyDescent="0.2">
      <c r="A604" s="838"/>
      <c r="B604" s="1086"/>
      <c r="C604" s="791"/>
      <c r="D604" s="791"/>
      <c r="E604" s="791"/>
      <c r="F604" s="791"/>
      <c r="G604" s="777" t="s">
        <v>856</v>
      </c>
      <c r="H604" s="1448">
        <v>0.14000000000000001</v>
      </c>
      <c r="I604" s="605" t="s">
        <v>600</v>
      </c>
      <c r="J604" s="464"/>
      <c r="K604" s="465"/>
      <c r="L604" s="466"/>
      <c r="M604" s="467"/>
      <c r="N604" s="465"/>
      <c r="O604" s="466"/>
      <c r="P604" s="467"/>
      <c r="Q604" s="465"/>
      <c r="R604" s="466">
        <v>1</v>
      </c>
      <c r="S604" s="467"/>
      <c r="T604" s="465"/>
      <c r="U604" s="468">
        <v>1</v>
      </c>
      <c r="V604" s="219">
        <f>SUM(J604:L604)*H604</f>
        <v>0</v>
      </c>
      <c r="W604" s="220">
        <f>SUM(M604:O604)*H604</f>
        <v>0</v>
      </c>
      <c r="X604" s="220">
        <f>SUM(P604:R604)*H604</f>
        <v>0.14000000000000001</v>
      </c>
      <c r="Y604" s="220">
        <f>SUM(S604:U604)*H604</f>
        <v>0.14000000000000001</v>
      </c>
      <c r="Z604" s="221">
        <f t="shared" si="9"/>
        <v>0.14000000000000001</v>
      </c>
      <c r="AA604" s="1076"/>
      <c r="AB604" s="595" t="s">
        <v>555</v>
      </c>
      <c r="AC604" s="861"/>
      <c r="AD604" s="1490"/>
      <c r="AE604" s="1490"/>
    </row>
    <row r="605" spans="1:31" ht="24.95" customHeight="1" x14ac:dyDescent="0.2">
      <c r="A605" s="838"/>
      <c r="B605" s="1086"/>
      <c r="C605" s="791"/>
      <c r="D605" s="791"/>
      <c r="E605" s="791"/>
      <c r="F605" s="791"/>
      <c r="G605" s="777"/>
      <c r="H605" s="1448"/>
      <c r="I605" s="251" t="s">
        <v>601</v>
      </c>
      <c r="J605" s="474"/>
      <c r="K605" s="475"/>
      <c r="L605" s="476"/>
      <c r="M605" s="477"/>
      <c r="N605" s="475"/>
      <c r="O605" s="476"/>
      <c r="P605" s="477"/>
      <c r="Q605" s="475"/>
      <c r="R605" s="476"/>
      <c r="S605" s="477"/>
      <c r="T605" s="475"/>
      <c r="U605" s="478"/>
      <c r="V605" s="252">
        <f>SUM(J605:L605)*H604</f>
        <v>0</v>
      </c>
      <c r="W605" s="253">
        <f>SUM(M605:O605)*H604</f>
        <v>0</v>
      </c>
      <c r="X605" s="253">
        <f>SUM(P605:R605)*H604</f>
        <v>0</v>
      </c>
      <c r="Y605" s="253">
        <f>SUM(S605:U605)*H604</f>
        <v>0</v>
      </c>
      <c r="Z605" s="254">
        <f t="shared" si="9"/>
        <v>0</v>
      </c>
      <c r="AA605" s="1076"/>
      <c r="AB605" s="595" t="s">
        <v>555</v>
      </c>
      <c r="AC605" s="861"/>
      <c r="AD605" s="1490"/>
      <c r="AE605" s="1490"/>
    </row>
    <row r="606" spans="1:31" ht="24.95" customHeight="1" x14ac:dyDescent="0.2">
      <c r="A606" s="838"/>
      <c r="B606" s="1086"/>
      <c r="C606" s="791"/>
      <c r="D606" s="791"/>
      <c r="E606" s="791"/>
      <c r="F606" s="791"/>
      <c r="G606" s="777" t="s">
        <v>857</v>
      </c>
      <c r="H606" s="1448">
        <v>0.14000000000000001</v>
      </c>
      <c r="I606" s="605" t="s">
        <v>600</v>
      </c>
      <c r="J606" s="464"/>
      <c r="K606" s="465"/>
      <c r="L606" s="466"/>
      <c r="M606" s="467"/>
      <c r="N606" s="465"/>
      <c r="O606" s="466"/>
      <c r="P606" s="467"/>
      <c r="Q606" s="465"/>
      <c r="R606" s="466">
        <v>1</v>
      </c>
      <c r="S606" s="467"/>
      <c r="T606" s="465"/>
      <c r="U606" s="468">
        <v>1</v>
      </c>
      <c r="V606" s="219">
        <f>SUM(J606:L606)*H606</f>
        <v>0</v>
      </c>
      <c r="W606" s="220">
        <f>SUM(M606:O606)*H606</f>
        <v>0</v>
      </c>
      <c r="X606" s="220">
        <f>SUM(P606:R606)*H606</f>
        <v>0.14000000000000001</v>
      </c>
      <c r="Y606" s="220">
        <f>SUM(S606:U606)*H606</f>
        <v>0.14000000000000001</v>
      </c>
      <c r="Z606" s="221">
        <f t="shared" si="9"/>
        <v>0.14000000000000001</v>
      </c>
      <c r="AA606" s="1076"/>
      <c r="AB606" s="595" t="s">
        <v>555</v>
      </c>
      <c r="AC606" s="861"/>
      <c r="AD606" s="1490"/>
      <c r="AE606" s="1490"/>
    </row>
    <row r="607" spans="1:31" ht="24.95" customHeight="1" x14ac:dyDescent="0.2">
      <c r="A607" s="838"/>
      <c r="B607" s="1086"/>
      <c r="C607" s="791"/>
      <c r="D607" s="791"/>
      <c r="E607" s="791"/>
      <c r="F607" s="791"/>
      <c r="G607" s="777"/>
      <c r="H607" s="1448"/>
      <c r="I607" s="251" t="s">
        <v>601</v>
      </c>
      <c r="J607" s="474"/>
      <c r="K607" s="475"/>
      <c r="L607" s="476"/>
      <c r="M607" s="477"/>
      <c r="N607" s="475"/>
      <c r="O607" s="476"/>
      <c r="P607" s="477"/>
      <c r="Q607" s="475"/>
      <c r="R607" s="476"/>
      <c r="S607" s="477"/>
      <c r="T607" s="475"/>
      <c r="U607" s="478"/>
      <c r="V607" s="252">
        <f>SUM(J607:L607)*H606</f>
        <v>0</v>
      </c>
      <c r="W607" s="253">
        <f>SUM(M607:O607)*H606</f>
        <v>0</v>
      </c>
      <c r="X607" s="253">
        <f>SUM(P607:R607)*H606</f>
        <v>0</v>
      </c>
      <c r="Y607" s="253">
        <f>SUM(S607:U607)*H606</f>
        <v>0</v>
      </c>
      <c r="Z607" s="254">
        <f t="shared" si="9"/>
        <v>0</v>
      </c>
      <c r="AA607" s="1076"/>
      <c r="AB607" s="595" t="s">
        <v>555</v>
      </c>
      <c r="AC607" s="861"/>
      <c r="AD607" s="1490"/>
      <c r="AE607" s="1490"/>
    </row>
    <row r="608" spans="1:31" ht="24.95" customHeight="1" x14ac:dyDescent="0.2">
      <c r="A608" s="838"/>
      <c r="B608" s="1086"/>
      <c r="C608" s="791"/>
      <c r="D608" s="791"/>
      <c r="E608" s="791"/>
      <c r="F608" s="791"/>
      <c r="G608" s="777" t="s">
        <v>858</v>
      </c>
      <c r="H608" s="1448">
        <v>0.12</v>
      </c>
      <c r="I608" s="605" t="s">
        <v>600</v>
      </c>
      <c r="J608" s="464"/>
      <c r="K608" s="465"/>
      <c r="L608" s="466"/>
      <c r="M608" s="467"/>
      <c r="N608" s="465"/>
      <c r="O608" s="466"/>
      <c r="P608" s="467"/>
      <c r="Q608" s="465"/>
      <c r="R608" s="466">
        <v>1</v>
      </c>
      <c r="S608" s="467"/>
      <c r="T608" s="465"/>
      <c r="U608" s="468">
        <v>1</v>
      </c>
      <c r="V608" s="219">
        <f>SUM(J608:L608)*H608</f>
        <v>0</v>
      </c>
      <c r="W608" s="220">
        <f>SUM(M608:O608)*H608</f>
        <v>0</v>
      </c>
      <c r="X608" s="220">
        <f>SUM(P608:R608)*H608</f>
        <v>0.12</v>
      </c>
      <c r="Y608" s="220">
        <f>SUM(S608:U608)*H608</f>
        <v>0.12</v>
      </c>
      <c r="Z608" s="221">
        <f t="shared" si="9"/>
        <v>0.12</v>
      </c>
      <c r="AA608" s="1076"/>
      <c r="AB608" s="595" t="s">
        <v>555</v>
      </c>
      <c r="AC608" s="861"/>
      <c r="AD608" s="1490"/>
      <c r="AE608" s="1490"/>
    </row>
    <row r="609" spans="1:31" ht="24.95" customHeight="1" thickBot="1" x14ac:dyDescent="0.25">
      <c r="A609" s="838"/>
      <c r="B609" s="1086"/>
      <c r="C609" s="791"/>
      <c r="D609" s="791"/>
      <c r="E609" s="791"/>
      <c r="F609" s="794"/>
      <c r="G609" s="789"/>
      <c r="H609" s="1449"/>
      <c r="I609" s="255" t="s">
        <v>601</v>
      </c>
      <c r="J609" s="479"/>
      <c r="K609" s="480"/>
      <c r="L609" s="481"/>
      <c r="M609" s="482"/>
      <c r="N609" s="480"/>
      <c r="O609" s="481"/>
      <c r="P609" s="482"/>
      <c r="Q609" s="480"/>
      <c r="R609" s="481"/>
      <c r="S609" s="482"/>
      <c r="T609" s="480"/>
      <c r="U609" s="483"/>
      <c r="V609" s="259">
        <f>SUM(J609:L609)*H608</f>
        <v>0</v>
      </c>
      <c r="W609" s="260">
        <f>SUM(M609:O609)*H608</f>
        <v>0</v>
      </c>
      <c r="X609" s="260">
        <f>SUM(P609:R609)*H608</f>
        <v>0</v>
      </c>
      <c r="Y609" s="260">
        <f>SUM(S609:U609)*H608</f>
        <v>0</v>
      </c>
      <c r="Z609" s="261">
        <f t="shared" si="9"/>
        <v>0</v>
      </c>
      <c r="AA609" s="1076"/>
      <c r="AB609" s="595" t="s">
        <v>555</v>
      </c>
      <c r="AC609" s="881"/>
      <c r="AD609" s="1490"/>
      <c r="AE609" s="1490"/>
    </row>
    <row r="610" spans="1:31" ht="24.95" customHeight="1" x14ac:dyDescent="0.2">
      <c r="A610" s="838"/>
      <c r="B610" s="1086"/>
      <c r="C610" s="790" t="s">
        <v>77</v>
      </c>
      <c r="D610" s="790" t="s">
        <v>78</v>
      </c>
      <c r="E610" s="790" t="s">
        <v>89</v>
      </c>
      <c r="F610" s="791" t="s">
        <v>473</v>
      </c>
      <c r="G610" s="792" t="s">
        <v>859</v>
      </c>
      <c r="H610" s="1450">
        <v>0.03</v>
      </c>
      <c r="I610" s="226" t="s">
        <v>600</v>
      </c>
      <c r="J610" s="459"/>
      <c r="K610" s="460"/>
      <c r="L610" s="461">
        <v>1</v>
      </c>
      <c r="M610" s="462"/>
      <c r="N610" s="460"/>
      <c r="O610" s="461">
        <v>1</v>
      </c>
      <c r="P610" s="462"/>
      <c r="Q610" s="460"/>
      <c r="R610" s="461">
        <v>1</v>
      </c>
      <c r="S610" s="462"/>
      <c r="T610" s="460"/>
      <c r="U610" s="463">
        <v>1</v>
      </c>
      <c r="V610" s="216">
        <f>SUM(J610:L610)*H610</f>
        <v>0.03</v>
      </c>
      <c r="W610" s="217">
        <f>SUM(M610:O610)*H610</f>
        <v>0.03</v>
      </c>
      <c r="X610" s="217">
        <f>SUM(P610:R610)*H610</f>
        <v>0.03</v>
      </c>
      <c r="Y610" s="217">
        <f>SUM(S610:U610)*H610</f>
        <v>0.03</v>
      </c>
      <c r="Z610" s="218">
        <f t="shared" si="9"/>
        <v>0.03</v>
      </c>
      <c r="AA610" s="1076"/>
      <c r="AB610" s="595" t="s">
        <v>555</v>
      </c>
      <c r="AC610" s="861">
        <v>84</v>
      </c>
      <c r="AD610" s="1490"/>
      <c r="AE610" s="1490"/>
    </row>
    <row r="611" spans="1:31" ht="24.95" customHeight="1" x14ac:dyDescent="0.2">
      <c r="A611" s="838"/>
      <c r="B611" s="1086"/>
      <c r="C611" s="791"/>
      <c r="D611" s="791"/>
      <c r="E611" s="791"/>
      <c r="F611" s="791"/>
      <c r="G611" s="777"/>
      <c r="H611" s="1448"/>
      <c r="I611" s="251" t="s">
        <v>601</v>
      </c>
      <c r="J611" s="474"/>
      <c r="K611" s="475"/>
      <c r="L611" s="476">
        <v>1</v>
      </c>
      <c r="M611" s="477"/>
      <c r="N611" s="475"/>
      <c r="O611" s="476"/>
      <c r="P611" s="477"/>
      <c r="Q611" s="475"/>
      <c r="R611" s="476"/>
      <c r="S611" s="477"/>
      <c r="T611" s="475"/>
      <c r="U611" s="478"/>
      <c r="V611" s="252">
        <f>SUM(J611:L611)*H610</f>
        <v>0.03</v>
      </c>
      <c r="W611" s="253">
        <f>SUM(M611:O611)*H610</f>
        <v>0</v>
      </c>
      <c r="X611" s="253">
        <f>SUM(P611:R611)*H610</f>
        <v>0</v>
      </c>
      <c r="Y611" s="253">
        <f>SUM(S611:U611)*H610</f>
        <v>0</v>
      </c>
      <c r="Z611" s="254">
        <f t="shared" si="9"/>
        <v>0.03</v>
      </c>
      <c r="AA611" s="1076"/>
      <c r="AB611" s="595" t="s">
        <v>555</v>
      </c>
      <c r="AC611" s="861"/>
      <c r="AD611" s="1490"/>
      <c r="AE611" s="1490"/>
    </row>
    <row r="612" spans="1:31" ht="24.95" customHeight="1" x14ac:dyDescent="0.2">
      <c r="A612" s="838"/>
      <c r="B612" s="1086"/>
      <c r="C612" s="791"/>
      <c r="D612" s="791"/>
      <c r="E612" s="791"/>
      <c r="F612" s="791"/>
      <c r="G612" s="777" t="s">
        <v>860</v>
      </c>
      <c r="H612" s="1448">
        <v>0.02</v>
      </c>
      <c r="I612" s="605" t="s">
        <v>600</v>
      </c>
      <c r="J612" s="464"/>
      <c r="K612" s="465"/>
      <c r="L612" s="466">
        <v>1</v>
      </c>
      <c r="M612" s="467"/>
      <c r="N612" s="465"/>
      <c r="O612" s="466">
        <v>1</v>
      </c>
      <c r="P612" s="467"/>
      <c r="Q612" s="465"/>
      <c r="R612" s="466">
        <v>1</v>
      </c>
      <c r="S612" s="467"/>
      <c r="T612" s="465"/>
      <c r="U612" s="468">
        <v>1</v>
      </c>
      <c r="V612" s="219">
        <f>SUM(J612:L612)*H612</f>
        <v>0.02</v>
      </c>
      <c r="W612" s="220">
        <f>SUM(M612:O612)*H612</f>
        <v>0.02</v>
      </c>
      <c r="X612" s="220">
        <f>SUM(P612:R612)*H612</f>
        <v>0.02</v>
      </c>
      <c r="Y612" s="220">
        <f>SUM(S612:U612)*H612</f>
        <v>0.02</v>
      </c>
      <c r="Z612" s="221">
        <f t="shared" si="9"/>
        <v>0.02</v>
      </c>
      <c r="AA612" s="1076"/>
      <c r="AB612" s="595" t="s">
        <v>555</v>
      </c>
      <c r="AC612" s="861"/>
      <c r="AD612" s="1490"/>
      <c r="AE612" s="1490"/>
    </row>
    <row r="613" spans="1:31" ht="24.95" customHeight="1" x14ac:dyDescent="0.2">
      <c r="A613" s="838"/>
      <c r="B613" s="1086"/>
      <c r="C613" s="791"/>
      <c r="D613" s="791"/>
      <c r="E613" s="791"/>
      <c r="F613" s="791"/>
      <c r="G613" s="777"/>
      <c r="H613" s="1448"/>
      <c r="I613" s="251" t="s">
        <v>601</v>
      </c>
      <c r="J613" s="474"/>
      <c r="K613" s="475"/>
      <c r="L613" s="476">
        <v>1</v>
      </c>
      <c r="M613" s="477"/>
      <c r="N613" s="475"/>
      <c r="O613" s="476"/>
      <c r="P613" s="477"/>
      <c r="Q613" s="475"/>
      <c r="R613" s="476"/>
      <c r="S613" s="477"/>
      <c r="T613" s="475"/>
      <c r="U613" s="478"/>
      <c r="V613" s="252">
        <f>SUM(J613:L613)*H612</f>
        <v>0.02</v>
      </c>
      <c r="W613" s="253">
        <f>SUM(M613:O613)*H612</f>
        <v>0</v>
      </c>
      <c r="X613" s="253">
        <f>SUM(P613:R613)*H612</f>
        <v>0</v>
      </c>
      <c r="Y613" s="253">
        <f>SUM(S613:U613)*H612</f>
        <v>0</v>
      </c>
      <c r="Z613" s="254">
        <f t="shared" si="9"/>
        <v>0.02</v>
      </c>
      <c r="AA613" s="1076"/>
      <c r="AB613" s="595" t="s">
        <v>555</v>
      </c>
      <c r="AC613" s="861"/>
      <c r="AD613" s="1490"/>
      <c r="AE613" s="1490"/>
    </row>
    <row r="614" spans="1:31" ht="24.95" customHeight="1" x14ac:dyDescent="0.2">
      <c r="A614" s="838"/>
      <c r="B614" s="1086"/>
      <c r="C614" s="791"/>
      <c r="D614" s="791"/>
      <c r="E614" s="791"/>
      <c r="F614" s="791"/>
      <c r="G614" s="777" t="s">
        <v>861</v>
      </c>
      <c r="H614" s="1448">
        <v>0.2</v>
      </c>
      <c r="I614" s="605" t="s">
        <v>600</v>
      </c>
      <c r="J614" s="464"/>
      <c r="K614" s="465"/>
      <c r="L614" s="466"/>
      <c r="M614" s="467"/>
      <c r="N614" s="465"/>
      <c r="O614" s="466">
        <v>1</v>
      </c>
      <c r="P614" s="467"/>
      <c r="Q614" s="465"/>
      <c r="R614" s="466">
        <v>1</v>
      </c>
      <c r="S614" s="467"/>
      <c r="T614" s="465"/>
      <c r="U614" s="468">
        <v>1</v>
      </c>
      <c r="V614" s="219">
        <f>SUM(J614:L614)*H614</f>
        <v>0</v>
      </c>
      <c r="W614" s="220">
        <f>SUM(M614:O614)*H614</f>
        <v>0.2</v>
      </c>
      <c r="X614" s="220">
        <f>SUM(P614:R614)*H614</f>
        <v>0.2</v>
      </c>
      <c r="Y614" s="220">
        <f>SUM(S614:U614)*H614</f>
        <v>0.2</v>
      </c>
      <c r="Z614" s="221">
        <f t="shared" si="9"/>
        <v>0.2</v>
      </c>
      <c r="AA614" s="1076"/>
      <c r="AB614" s="595" t="s">
        <v>555</v>
      </c>
      <c r="AC614" s="861"/>
      <c r="AD614" s="1490"/>
      <c r="AE614" s="1490"/>
    </row>
    <row r="615" spans="1:31" ht="24.95" customHeight="1" x14ac:dyDescent="0.2">
      <c r="A615" s="838"/>
      <c r="B615" s="1086"/>
      <c r="C615" s="791"/>
      <c r="D615" s="791"/>
      <c r="E615" s="791"/>
      <c r="F615" s="791"/>
      <c r="G615" s="777"/>
      <c r="H615" s="1448"/>
      <c r="I615" s="251" t="s">
        <v>601</v>
      </c>
      <c r="J615" s="474"/>
      <c r="K615" s="475"/>
      <c r="L615" s="476"/>
      <c r="M615" s="477"/>
      <c r="N615" s="475"/>
      <c r="O615" s="476"/>
      <c r="P615" s="477"/>
      <c r="Q615" s="475"/>
      <c r="R615" s="476"/>
      <c r="S615" s="477"/>
      <c r="T615" s="475"/>
      <c r="U615" s="478"/>
      <c r="V615" s="252">
        <f>SUM(J615:L615)*H614</f>
        <v>0</v>
      </c>
      <c r="W615" s="253">
        <f>SUM(M615:O615)*H614</f>
        <v>0</v>
      </c>
      <c r="X615" s="253">
        <f>SUM(P615:R615)*H614</f>
        <v>0</v>
      </c>
      <c r="Y615" s="253">
        <f>SUM(S615:U615)*H614</f>
        <v>0</v>
      </c>
      <c r="Z615" s="254">
        <f t="shared" si="9"/>
        <v>0</v>
      </c>
      <c r="AA615" s="1076"/>
      <c r="AB615" s="595" t="s">
        <v>555</v>
      </c>
      <c r="AC615" s="861"/>
      <c r="AD615" s="1490"/>
      <c r="AE615" s="1490"/>
    </row>
    <row r="616" spans="1:31" ht="24.95" customHeight="1" x14ac:dyDescent="0.2">
      <c r="A616" s="838"/>
      <c r="B616" s="1086"/>
      <c r="C616" s="791"/>
      <c r="D616" s="791"/>
      <c r="E616" s="791"/>
      <c r="F616" s="791"/>
      <c r="G616" s="777" t="s">
        <v>862</v>
      </c>
      <c r="H616" s="1448">
        <v>0.1</v>
      </c>
      <c r="I616" s="605" t="s">
        <v>600</v>
      </c>
      <c r="J616" s="464"/>
      <c r="K616" s="465"/>
      <c r="L616" s="466"/>
      <c r="M616" s="467"/>
      <c r="N616" s="465"/>
      <c r="O616" s="466">
        <v>1</v>
      </c>
      <c r="P616" s="467"/>
      <c r="Q616" s="465"/>
      <c r="R616" s="466">
        <v>1</v>
      </c>
      <c r="S616" s="467"/>
      <c r="T616" s="465"/>
      <c r="U616" s="468">
        <v>1</v>
      </c>
      <c r="V616" s="219">
        <f>SUM(J616:L616)*H616</f>
        <v>0</v>
      </c>
      <c r="W616" s="220">
        <f>SUM(M616:O616)*H616</f>
        <v>0.1</v>
      </c>
      <c r="X616" s="220">
        <f>SUM(P616:R616)*H616</f>
        <v>0.1</v>
      </c>
      <c r="Y616" s="220">
        <f>SUM(S616:U616)*H616</f>
        <v>0.1</v>
      </c>
      <c r="Z616" s="221">
        <f t="shared" si="9"/>
        <v>0.1</v>
      </c>
      <c r="AA616" s="1076"/>
      <c r="AB616" s="595" t="s">
        <v>555</v>
      </c>
      <c r="AC616" s="861"/>
      <c r="AD616" s="1490"/>
      <c r="AE616" s="1490"/>
    </row>
    <row r="617" spans="1:31" ht="24.95" customHeight="1" x14ac:dyDescent="0.2">
      <c r="A617" s="838"/>
      <c r="B617" s="1086"/>
      <c r="C617" s="791"/>
      <c r="D617" s="791"/>
      <c r="E617" s="791"/>
      <c r="F617" s="791"/>
      <c r="G617" s="777"/>
      <c r="H617" s="1448"/>
      <c r="I617" s="251" t="s">
        <v>601</v>
      </c>
      <c r="J617" s="474"/>
      <c r="K617" s="475"/>
      <c r="L617" s="476"/>
      <c r="M617" s="477"/>
      <c r="N617" s="475"/>
      <c r="O617" s="476"/>
      <c r="P617" s="477"/>
      <c r="Q617" s="475"/>
      <c r="R617" s="476"/>
      <c r="S617" s="477"/>
      <c r="T617" s="475"/>
      <c r="U617" s="478"/>
      <c r="V617" s="252">
        <f>SUM(J617:L617)*H616</f>
        <v>0</v>
      </c>
      <c r="W617" s="253">
        <f>SUM(M617:O617)*H616</f>
        <v>0</v>
      </c>
      <c r="X617" s="253">
        <f>SUM(P617:R617)*H616</f>
        <v>0</v>
      </c>
      <c r="Y617" s="253">
        <f>SUM(S617:U617)*H616</f>
        <v>0</v>
      </c>
      <c r="Z617" s="254">
        <f t="shared" si="9"/>
        <v>0</v>
      </c>
      <c r="AA617" s="1076"/>
      <c r="AB617" s="595" t="s">
        <v>555</v>
      </c>
      <c r="AC617" s="861"/>
      <c r="AD617" s="1490"/>
      <c r="AE617" s="1490"/>
    </row>
    <row r="618" spans="1:31" ht="24.95" customHeight="1" x14ac:dyDescent="0.2">
      <c r="A618" s="838"/>
      <c r="B618" s="1086"/>
      <c r="C618" s="791"/>
      <c r="D618" s="791"/>
      <c r="E618" s="791"/>
      <c r="F618" s="791"/>
      <c r="G618" s="777" t="s">
        <v>863</v>
      </c>
      <c r="H618" s="1448">
        <v>0.1</v>
      </c>
      <c r="I618" s="605" t="s">
        <v>600</v>
      </c>
      <c r="J618" s="464"/>
      <c r="K618" s="465"/>
      <c r="L618" s="466"/>
      <c r="M618" s="467"/>
      <c r="N618" s="465"/>
      <c r="O618" s="466">
        <v>1</v>
      </c>
      <c r="P618" s="467"/>
      <c r="Q618" s="465"/>
      <c r="R618" s="466">
        <v>1</v>
      </c>
      <c r="S618" s="467"/>
      <c r="T618" s="465"/>
      <c r="U618" s="468">
        <v>1</v>
      </c>
      <c r="V618" s="219">
        <f>SUM(J618:L618)*H618</f>
        <v>0</v>
      </c>
      <c r="W618" s="220">
        <f>SUM(M618:O618)*H618</f>
        <v>0.1</v>
      </c>
      <c r="X618" s="220">
        <f>SUM(P618:R618)*H618</f>
        <v>0.1</v>
      </c>
      <c r="Y618" s="220">
        <f>SUM(S618:U618)*H618</f>
        <v>0.1</v>
      </c>
      <c r="Z618" s="221">
        <f t="shared" si="9"/>
        <v>0.1</v>
      </c>
      <c r="AA618" s="1076"/>
      <c r="AB618" s="595" t="s">
        <v>555</v>
      </c>
      <c r="AC618" s="861"/>
      <c r="AD618" s="1490"/>
      <c r="AE618" s="1490"/>
    </row>
    <row r="619" spans="1:31" ht="24.95" customHeight="1" x14ac:dyDescent="0.2">
      <c r="A619" s="838"/>
      <c r="B619" s="1086"/>
      <c r="C619" s="791"/>
      <c r="D619" s="791"/>
      <c r="E619" s="791"/>
      <c r="F619" s="791"/>
      <c r="G619" s="777"/>
      <c r="H619" s="1448"/>
      <c r="I619" s="251" t="s">
        <v>601</v>
      </c>
      <c r="J619" s="474"/>
      <c r="K619" s="475"/>
      <c r="L619" s="476"/>
      <c r="M619" s="477"/>
      <c r="N619" s="475"/>
      <c r="O619" s="476"/>
      <c r="P619" s="477"/>
      <c r="Q619" s="475"/>
      <c r="R619" s="476"/>
      <c r="S619" s="477"/>
      <c r="T619" s="475"/>
      <c r="U619" s="478"/>
      <c r="V619" s="252">
        <f>SUM(J619:L619)*H618</f>
        <v>0</v>
      </c>
      <c r="W619" s="253">
        <f>SUM(M619:O619)*H618</f>
        <v>0</v>
      </c>
      <c r="X619" s="253">
        <f>SUM(P619:R619)*H618</f>
        <v>0</v>
      </c>
      <c r="Y619" s="253">
        <f>SUM(S619:U619)*H618</f>
        <v>0</v>
      </c>
      <c r="Z619" s="254">
        <f t="shared" si="9"/>
        <v>0</v>
      </c>
      <c r="AA619" s="1076"/>
      <c r="AB619" s="595" t="s">
        <v>555</v>
      </c>
      <c r="AC619" s="861"/>
      <c r="AD619" s="1490"/>
      <c r="AE619" s="1490"/>
    </row>
    <row r="620" spans="1:31" ht="24.95" customHeight="1" x14ac:dyDescent="0.2">
      <c r="A620" s="838"/>
      <c r="B620" s="1086"/>
      <c r="C620" s="791"/>
      <c r="D620" s="791"/>
      <c r="E620" s="791"/>
      <c r="F620" s="791"/>
      <c r="G620" s="777" t="s">
        <v>864</v>
      </c>
      <c r="H620" s="1448">
        <v>0.35</v>
      </c>
      <c r="I620" s="605" t="s">
        <v>600</v>
      </c>
      <c r="J620" s="464"/>
      <c r="K620" s="465"/>
      <c r="L620" s="466">
        <v>0.2</v>
      </c>
      <c r="M620" s="467"/>
      <c r="N620" s="465"/>
      <c r="O620" s="466">
        <v>1</v>
      </c>
      <c r="P620" s="467"/>
      <c r="Q620" s="465"/>
      <c r="R620" s="466">
        <v>1</v>
      </c>
      <c r="S620" s="467"/>
      <c r="T620" s="465"/>
      <c r="U620" s="468">
        <v>1</v>
      </c>
      <c r="V620" s="219">
        <f>SUM(J620:L620)*H620</f>
        <v>6.9999999999999993E-2</v>
      </c>
      <c r="W620" s="220">
        <f>SUM(M620:O620)*H620</f>
        <v>0.35</v>
      </c>
      <c r="X620" s="220">
        <f>SUM(P620:R620)*H620</f>
        <v>0.35</v>
      </c>
      <c r="Y620" s="220">
        <f>SUM(S620:U620)*H620</f>
        <v>0.35</v>
      </c>
      <c r="Z620" s="221">
        <f t="shared" si="9"/>
        <v>0.35</v>
      </c>
      <c r="AA620" s="1076"/>
      <c r="AB620" s="595" t="s">
        <v>555</v>
      </c>
      <c r="AC620" s="861"/>
      <c r="AD620" s="1490"/>
      <c r="AE620" s="1490"/>
    </row>
    <row r="621" spans="1:31" ht="24.95" customHeight="1" x14ac:dyDescent="0.2">
      <c r="A621" s="838"/>
      <c r="B621" s="1086"/>
      <c r="C621" s="791"/>
      <c r="D621" s="791"/>
      <c r="E621" s="791"/>
      <c r="F621" s="791"/>
      <c r="G621" s="777"/>
      <c r="H621" s="1448"/>
      <c r="I621" s="251" t="s">
        <v>601</v>
      </c>
      <c r="J621" s="474"/>
      <c r="K621" s="475"/>
      <c r="L621" s="476">
        <v>0.2</v>
      </c>
      <c r="M621" s="477"/>
      <c r="N621" s="475"/>
      <c r="O621" s="476"/>
      <c r="P621" s="477"/>
      <c r="Q621" s="475"/>
      <c r="R621" s="476"/>
      <c r="S621" s="477"/>
      <c r="T621" s="475"/>
      <c r="U621" s="478"/>
      <c r="V621" s="252">
        <f>SUM(J621:L621)*H620</f>
        <v>6.9999999999999993E-2</v>
      </c>
      <c r="W621" s="253">
        <f>SUM(M621:O621)*H620</f>
        <v>0</v>
      </c>
      <c r="X621" s="253">
        <f>SUM(P621:R621)*H620</f>
        <v>0</v>
      </c>
      <c r="Y621" s="253">
        <f>SUM(S621:U621)*H620</f>
        <v>0</v>
      </c>
      <c r="Z621" s="254">
        <f t="shared" si="9"/>
        <v>6.9999999999999993E-2</v>
      </c>
      <c r="AA621" s="1076"/>
      <c r="AB621" s="595" t="s">
        <v>555</v>
      </c>
      <c r="AC621" s="861"/>
      <c r="AD621" s="1490"/>
      <c r="AE621" s="1490"/>
    </row>
    <row r="622" spans="1:31" ht="24.95" customHeight="1" x14ac:dyDescent="0.2">
      <c r="A622" s="838"/>
      <c r="B622" s="1086"/>
      <c r="C622" s="791"/>
      <c r="D622" s="791"/>
      <c r="E622" s="791"/>
      <c r="F622" s="791"/>
      <c r="G622" s="777" t="s">
        <v>865</v>
      </c>
      <c r="H622" s="1448">
        <v>0.1</v>
      </c>
      <c r="I622" s="605" t="s">
        <v>600</v>
      </c>
      <c r="J622" s="464"/>
      <c r="K622" s="465"/>
      <c r="L622" s="466"/>
      <c r="M622" s="467"/>
      <c r="N622" s="465"/>
      <c r="O622" s="466"/>
      <c r="P622" s="467"/>
      <c r="Q622" s="465"/>
      <c r="R622" s="466">
        <v>1</v>
      </c>
      <c r="S622" s="467"/>
      <c r="T622" s="465"/>
      <c r="U622" s="468">
        <v>1</v>
      </c>
      <c r="V622" s="219">
        <f>SUM(J622:L622)*H622</f>
        <v>0</v>
      </c>
      <c r="W622" s="220">
        <f>SUM(M622:O622)*H622</f>
        <v>0</v>
      </c>
      <c r="X622" s="220">
        <f>SUM(P622:R622)*H622</f>
        <v>0.1</v>
      </c>
      <c r="Y622" s="220">
        <f>SUM(S622:U622)*H622</f>
        <v>0.1</v>
      </c>
      <c r="Z622" s="221">
        <f t="shared" si="9"/>
        <v>0.1</v>
      </c>
      <c r="AA622" s="1076"/>
      <c r="AB622" s="595" t="s">
        <v>555</v>
      </c>
      <c r="AC622" s="861"/>
      <c r="AD622" s="1490"/>
      <c r="AE622" s="1490"/>
    </row>
    <row r="623" spans="1:31" ht="24.95" customHeight="1" x14ac:dyDescent="0.2">
      <c r="A623" s="838"/>
      <c r="B623" s="1086"/>
      <c r="C623" s="791"/>
      <c r="D623" s="791"/>
      <c r="E623" s="791"/>
      <c r="F623" s="791"/>
      <c r="G623" s="777"/>
      <c r="H623" s="1448"/>
      <c r="I623" s="251" t="s">
        <v>601</v>
      </c>
      <c r="J623" s="474"/>
      <c r="K623" s="475"/>
      <c r="L623" s="476"/>
      <c r="M623" s="477"/>
      <c r="N623" s="475"/>
      <c r="O623" s="476"/>
      <c r="P623" s="477"/>
      <c r="Q623" s="475"/>
      <c r="R623" s="476"/>
      <c r="S623" s="477"/>
      <c r="T623" s="475"/>
      <c r="U623" s="478"/>
      <c r="V623" s="252">
        <f>SUM(J623:L623)*H622</f>
        <v>0</v>
      </c>
      <c r="W623" s="253">
        <f>SUM(M623:O623)*H622</f>
        <v>0</v>
      </c>
      <c r="X623" s="253">
        <f>SUM(P623:R623)*H622</f>
        <v>0</v>
      </c>
      <c r="Y623" s="253">
        <f>SUM(S623:U623)*H622</f>
        <v>0</v>
      </c>
      <c r="Z623" s="254">
        <f t="shared" si="9"/>
        <v>0</v>
      </c>
      <c r="AA623" s="1076"/>
      <c r="AB623" s="595" t="s">
        <v>555</v>
      </c>
      <c r="AC623" s="861"/>
      <c r="AD623" s="1490"/>
      <c r="AE623" s="1490"/>
    </row>
    <row r="624" spans="1:31" ht="24.95" customHeight="1" x14ac:dyDescent="0.2">
      <c r="A624" s="838"/>
      <c r="B624" s="1086"/>
      <c r="C624" s="791"/>
      <c r="D624" s="791"/>
      <c r="E624" s="791"/>
      <c r="F624" s="791"/>
      <c r="G624" s="777" t="s">
        <v>866</v>
      </c>
      <c r="H624" s="1448">
        <v>0.1</v>
      </c>
      <c r="I624" s="605" t="s">
        <v>600</v>
      </c>
      <c r="J624" s="464"/>
      <c r="K624" s="465"/>
      <c r="L624" s="466"/>
      <c r="M624" s="467"/>
      <c r="N624" s="465"/>
      <c r="O624" s="466"/>
      <c r="P624" s="467"/>
      <c r="Q624" s="465"/>
      <c r="R624" s="466">
        <v>1</v>
      </c>
      <c r="S624" s="467"/>
      <c r="T624" s="465"/>
      <c r="U624" s="468">
        <v>1</v>
      </c>
      <c r="V624" s="219">
        <f>SUM(J624:L624)*H624</f>
        <v>0</v>
      </c>
      <c r="W624" s="220">
        <f>SUM(M624:O624)*H624</f>
        <v>0</v>
      </c>
      <c r="X624" s="220">
        <f>SUM(P624:R624)*H624</f>
        <v>0.1</v>
      </c>
      <c r="Y624" s="220">
        <f>SUM(S624:U624)*H624</f>
        <v>0.1</v>
      </c>
      <c r="Z624" s="221">
        <f t="shared" si="9"/>
        <v>0.1</v>
      </c>
      <c r="AA624" s="1076"/>
      <c r="AB624" s="595" t="s">
        <v>555</v>
      </c>
      <c r="AC624" s="861"/>
      <c r="AD624" s="1490"/>
      <c r="AE624" s="1490"/>
    </row>
    <row r="625" spans="1:31" ht="24.95" customHeight="1" thickBot="1" x14ac:dyDescent="0.25">
      <c r="A625" s="838"/>
      <c r="B625" s="1086"/>
      <c r="C625" s="791"/>
      <c r="D625" s="791"/>
      <c r="E625" s="791"/>
      <c r="F625" s="794"/>
      <c r="G625" s="789"/>
      <c r="H625" s="1449"/>
      <c r="I625" s="255" t="s">
        <v>601</v>
      </c>
      <c r="J625" s="479"/>
      <c r="K625" s="480"/>
      <c r="L625" s="481"/>
      <c r="M625" s="482"/>
      <c r="N625" s="480"/>
      <c r="O625" s="481"/>
      <c r="P625" s="482"/>
      <c r="Q625" s="480"/>
      <c r="R625" s="481"/>
      <c r="S625" s="482"/>
      <c r="T625" s="480"/>
      <c r="U625" s="483"/>
      <c r="V625" s="259">
        <f>SUM(J625:L625)*H624</f>
        <v>0</v>
      </c>
      <c r="W625" s="260">
        <f>SUM(M625:O625)*H624</f>
        <v>0</v>
      </c>
      <c r="X625" s="260">
        <f>SUM(P625:R625)*H624</f>
        <v>0</v>
      </c>
      <c r="Y625" s="260">
        <f>SUM(S625:U625)*H624</f>
        <v>0</v>
      </c>
      <c r="Z625" s="261">
        <f t="shared" si="9"/>
        <v>0</v>
      </c>
      <c r="AA625" s="1076"/>
      <c r="AB625" s="595" t="s">
        <v>555</v>
      </c>
      <c r="AC625" s="881"/>
      <c r="AD625" s="1490"/>
      <c r="AE625" s="1490"/>
    </row>
    <row r="626" spans="1:31" ht="24.95" customHeight="1" x14ac:dyDescent="0.2">
      <c r="A626" s="838"/>
      <c r="B626" s="1086"/>
      <c r="C626" s="790" t="s">
        <v>79</v>
      </c>
      <c r="D626" s="790" t="s">
        <v>80</v>
      </c>
      <c r="E626" s="790" t="s">
        <v>90</v>
      </c>
      <c r="F626" s="791" t="s">
        <v>91</v>
      </c>
      <c r="G626" s="792" t="s">
        <v>867</v>
      </c>
      <c r="H626" s="1450">
        <v>0.4</v>
      </c>
      <c r="I626" s="605" t="s">
        <v>600</v>
      </c>
      <c r="J626" s="464"/>
      <c r="K626" s="465"/>
      <c r="L626" s="466">
        <v>1</v>
      </c>
      <c r="M626" s="467"/>
      <c r="N626" s="465"/>
      <c r="O626" s="466">
        <v>1</v>
      </c>
      <c r="P626" s="467"/>
      <c r="Q626" s="465"/>
      <c r="R626" s="466">
        <v>1</v>
      </c>
      <c r="S626" s="467"/>
      <c r="T626" s="465"/>
      <c r="U626" s="468">
        <v>1</v>
      </c>
      <c r="V626" s="219">
        <f>SUM(J626:L626)*H626</f>
        <v>0.4</v>
      </c>
      <c r="W626" s="220">
        <f>SUM(M626:O626)*H626</f>
        <v>0.4</v>
      </c>
      <c r="X626" s="220">
        <f>SUM(P626:R626)*H626</f>
        <v>0.4</v>
      </c>
      <c r="Y626" s="220">
        <f>SUM(S626:U626)*H626</f>
        <v>0.4</v>
      </c>
      <c r="Z626" s="221">
        <f t="shared" si="9"/>
        <v>0.4</v>
      </c>
      <c r="AA626" s="1076"/>
      <c r="AB626" s="595" t="s">
        <v>555</v>
      </c>
      <c r="AC626" s="861">
        <v>85</v>
      </c>
      <c r="AD626" s="1490"/>
      <c r="AE626" s="1490"/>
    </row>
    <row r="627" spans="1:31" ht="24.95" customHeight="1" x14ac:dyDescent="0.2">
      <c r="A627" s="838"/>
      <c r="B627" s="1086"/>
      <c r="C627" s="791"/>
      <c r="D627" s="791"/>
      <c r="E627" s="791"/>
      <c r="F627" s="791"/>
      <c r="G627" s="777"/>
      <c r="H627" s="1448"/>
      <c r="I627" s="251" t="s">
        <v>601</v>
      </c>
      <c r="J627" s="474"/>
      <c r="K627" s="475"/>
      <c r="L627" s="476">
        <v>1</v>
      </c>
      <c r="M627" s="477"/>
      <c r="N627" s="475"/>
      <c r="O627" s="476"/>
      <c r="P627" s="477"/>
      <c r="Q627" s="475"/>
      <c r="R627" s="476"/>
      <c r="S627" s="477"/>
      <c r="T627" s="475"/>
      <c r="U627" s="478"/>
      <c r="V627" s="252">
        <f>SUM(J627:L627)*H626</f>
        <v>0.4</v>
      </c>
      <c r="W627" s="253">
        <f>SUM(M627:O627)*H626</f>
        <v>0</v>
      </c>
      <c r="X627" s="253">
        <f>SUM(P627:R627)*H626</f>
        <v>0</v>
      </c>
      <c r="Y627" s="253">
        <f>SUM(S627:U627)*H626</f>
        <v>0</v>
      </c>
      <c r="Z627" s="254">
        <f t="shared" si="9"/>
        <v>0.4</v>
      </c>
      <c r="AA627" s="1076"/>
      <c r="AB627" s="595" t="s">
        <v>555</v>
      </c>
      <c r="AC627" s="861"/>
      <c r="AD627" s="1490"/>
      <c r="AE627" s="1490"/>
    </row>
    <row r="628" spans="1:31" ht="24.95" customHeight="1" x14ac:dyDescent="0.2">
      <c r="A628" s="838"/>
      <c r="B628" s="1086"/>
      <c r="C628" s="791"/>
      <c r="D628" s="791"/>
      <c r="E628" s="791"/>
      <c r="F628" s="791"/>
      <c r="G628" s="777" t="s">
        <v>868</v>
      </c>
      <c r="H628" s="1448">
        <v>0.2</v>
      </c>
      <c r="I628" s="605" t="s">
        <v>600</v>
      </c>
      <c r="J628" s="464"/>
      <c r="K628" s="465"/>
      <c r="L628" s="466"/>
      <c r="M628" s="467"/>
      <c r="N628" s="465"/>
      <c r="O628" s="466">
        <v>1</v>
      </c>
      <c r="P628" s="467"/>
      <c r="Q628" s="465"/>
      <c r="R628" s="466">
        <v>1</v>
      </c>
      <c r="S628" s="467"/>
      <c r="T628" s="465"/>
      <c r="U628" s="468">
        <v>1</v>
      </c>
      <c r="V628" s="219">
        <f>SUM(J628:L628)*H628</f>
        <v>0</v>
      </c>
      <c r="W628" s="220">
        <f>SUM(M628:O628)*H628</f>
        <v>0.2</v>
      </c>
      <c r="X628" s="220">
        <f>SUM(P628:R628)*H628</f>
        <v>0.2</v>
      </c>
      <c r="Y628" s="220">
        <f>SUM(S628:U628)*H628</f>
        <v>0.2</v>
      </c>
      <c r="Z628" s="221">
        <f t="shared" si="9"/>
        <v>0.2</v>
      </c>
      <c r="AA628" s="1076"/>
      <c r="AB628" s="595" t="s">
        <v>555</v>
      </c>
      <c r="AC628" s="861"/>
      <c r="AD628" s="1490"/>
      <c r="AE628" s="1490"/>
    </row>
    <row r="629" spans="1:31" ht="24.95" customHeight="1" x14ac:dyDescent="0.2">
      <c r="A629" s="838"/>
      <c r="B629" s="1086"/>
      <c r="C629" s="791"/>
      <c r="D629" s="791"/>
      <c r="E629" s="791"/>
      <c r="F629" s="791"/>
      <c r="G629" s="777"/>
      <c r="H629" s="1448"/>
      <c r="I629" s="251" t="s">
        <v>601</v>
      </c>
      <c r="J629" s="474"/>
      <c r="K629" s="475"/>
      <c r="L629" s="476"/>
      <c r="M629" s="477"/>
      <c r="N629" s="475"/>
      <c r="O629" s="476"/>
      <c r="P629" s="477"/>
      <c r="Q629" s="475"/>
      <c r="R629" s="476"/>
      <c r="S629" s="477"/>
      <c r="T629" s="475"/>
      <c r="U629" s="478"/>
      <c r="V629" s="252">
        <f>SUM(J629:L629)*H628</f>
        <v>0</v>
      </c>
      <c r="W629" s="253">
        <f>SUM(M629:O629)*H628</f>
        <v>0</v>
      </c>
      <c r="X629" s="253">
        <f>SUM(P629:R629)*H628</f>
        <v>0</v>
      </c>
      <c r="Y629" s="253">
        <f>SUM(S629:U629)*H628</f>
        <v>0</v>
      </c>
      <c r="Z629" s="254">
        <f t="shared" si="9"/>
        <v>0</v>
      </c>
      <c r="AA629" s="1076"/>
      <c r="AB629" s="595" t="s">
        <v>555</v>
      </c>
      <c r="AC629" s="861"/>
      <c r="AD629" s="1490"/>
      <c r="AE629" s="1490"/>
    </row>
    <row r="630" spans="1:31" ht="24.95" customHeight="1" x14ac:dyDescent="0.2">
      <c r="A630" s="838"/>
      <c r="B630" s="1086"/>
      <c r="C630" s="791"/>
      <c r="D630" s="791"/>
      <c r="E630" s="791"/>
      <c r="F630" s="791"/>
      <c r="G630" s="777" t="s">
        <v>869</v>
      </c>
      <c r="H630" s="1448">
        <v>0.2</v>
      </c>
      <c r="I630" s="605" t="s">
        <v>600</v>
      </c>
      <c r="J630" s="464"/>
      <c r="K630" s="465"/>
      <c r="L630" s="466"/>
      <c r="M630" s="467"/>
      <c r="N630" s="465"/>
      <c r="O630" s="466"/>
      <c r="P630" s="467"/>
      <c r="Q630" s="465"/>
      <c r="R630" s="466">
        <v>1</v>
      </c>
      <c r="S630" s="467"/>
      <c r="T630" s="465"/>
      <c r="U630" s="468">
        <v>1</v>
      </c>
      <c r="V630" s="219">
        <f>SUM(J630:L630)*H630</f>
        <v>0</v>
      </c>
      <c r="W630" s="220">
        <f>SUM(M630:O630)*H630</f>
        <v>0</v>
      </c>
      <c r="X630" s="220">
        <f>SUM(P630:R630)*H630</f>
        <v>0.2</v>
      </c>
      <c r="Y630" s="220">
        <f>SUM(S630:U630)*H630</f>
        <v>0.2</v>
      </c>
      <c r="Z630" s="221">
        <f t="shared" si="9"/>
        <v>0.2</v>
      </c>
      <c r="AA630" s="1076"/>
      <c r="AB630" s="595" t="s">
        <v>555</v>
      </c>
      <c r="AC630" s="861"/>
      <c r="AD630" s="1490"/>
      <c r="AE630" s="1490"/>
    </row>
    <row r="631" spans="1:31" ht="24.95" customHeight="1" x14ac:dyDescent="0.2">
      <c r="A631" s="838"/>
      <c r="B631" s="1086"/>
      <c r="C631" s="791"/>
      <c r="D631" s="791"/>
      <c r="E631" s="791"/>
      <c r="F631" s="791"/>
      <c r="G631" s="777"/>
      <c r="H631" s="1448"/>
      <c r="I631" s="251" t="s">
        <v>601</v>
      </c>
      <c r="J631" s="474"/>
      <c r="K631" s="475"/>
      <c r="L631" s="476"/>
      <c r="M631" s="477"/>
      <c r="N631" s="475"/>
      <c r="O631" s="476"/>
      <c r="P631" s="477"/>
      <c r="Q631" s="475"/>
      <c r="R631" s="476"/>
      <c r="S631" s="477"/>
      <c r="T631" s="475"/>
      <c r="U631" s="478"/>
      <c r="V631" s="252">
        <f>SUM(J631:L631)*H630</f>
        <v>0</v>
      </c>
      <c r="W631" s="253">
        <f>SUM(M631:O631)*H630</f>
        <v>0</v>
      </c>
      <c r="X631" s="253">
        <f>SUM(P631:R631)*H630</f>
        <v>0</v>
      </c>
      <c r="Y631" s="253">
        <f>SUM(S631:U631)*H630</f>
        <v>0</v>
      </c>
      <c r="Z631" s="254">
        <f t="shared" si="9"/>
        <v>0</v>
      </c>
      <c r="AA631" s="1076"/>
      <c r="AB631" s="595" t="s">
        <v>555</v>
      </c>
      <c r="AC631" s="861"/>
      <c r="AD631" s="1490"/>
      <c r="AE631" s="1490"/>
    </row>
    <row r="632" spans="1:31" ht="24.95" customHeight="1" x14ac:dyDescent="0.2">
      <c r="A632" s="838"/>
      <c r="B632" s="1086"/>
      <c r="C632" s="791"/>
      <c r="D632" s="791"/>
      <c r="E632" s="791"/>
      <c r="F632" s="791"/>
      <c r="G632" s="777" t="s">
        <v>870</v>
      </c>
      <c r="H632" s="1448">
        <v>0.2</v>
      </c>
      <c r="I632" s="605" t="s">
        <v>600</v>
      </c>
      <c r="J632" s="464"/>
      <c r="K632" s="465"/>
      <c r="L632" s="466"/>
      <c r="M632" s="467"/>
      <c r="N632" s="465"/>
      <c r="O632" s="466"/>
      <c r="P632" s="467"/>
      <c r="Q632" s="465"/>
      <c r="R632" s="466"/>
      <c r="S632" s="467"/>
      <c r="T632" s="465"/>
      <c r="U632" s="468">
        <v>1</v>
      </c>
      <c r="V632" s="219">
        <f>SUM(J632:L632)*H632</f>
        <v>0</v>
      </c>
      <c r="W632" s="220">
        <f>SUM(M632:O632)*H632</f>
        <v>0</v>
      </c>
      <c r="X632" s="220">
        <f>SUM(P632:R632)*H632</f>
        <v>0</v>
      </c>
      <c r="Y632" s="220">
        <f>SUM(S632:U632)*H632</f>
        <v>0.2</v>
      </c>
      <c r="Z632" s="221">
        <f t="shared" si="9"/>
        <v>0.2</v>
      </c>
      <c r="AA632" s="1076"/>
      <c r="AB632" s="595" t="s">
        <v>555</v>
      </c>
      <c r="AC632" s="861"/>
      <c r="AD632" s="1490"/>
      <c r="AE632" s="1490"/>
    </row>
    <row r="633" spans="1:31" ht="24.95" customHeight="1" thickBot="1" x14ac:dyDescent="0.25">
      <c r="A633" s="839"/>
      <c r="B633" s="1087"/>
      <c r="C633" s="791"/>
      <c r="D633" s="791"/>
      <c r="E633" s="791"/>
      <c r="F633" s="794"/>
      <c r="G633" s="789"/>
      <c r="H633" s="1449"/>
      <c r="I633" s="255" t="s">
        <v>601</v>
      </c>
      <c r="J633" s="479"/>
      <c r="K633" s="480"/>
      <c r="L633" s="481"/>
      <c r="M633" s="482"/>
      <c r="N633" s="480"/>
      <c r="O633" s="481"/>
      <c r="P633" s="482"/>
      <c r="Q633" s="480"/>
      <c r="R633" s="481"/>
      <c r="S633" s="482"/>
      <c r="T633" s="480"/>
      <c r="U633" s="483"/>
      <c r="V633" s="259">
        <f>SUM(J633:L633)*H632</f>
        <v>0</v>
      </c>
      <c r="W633" s="260">
        <f>SUM(M633:O633)*H632</f>
        <v>0</v>
      </c>
      <c r="X633" s="260">
        <f>SUM(P633:R633)*H632</f>
        <v>0</v>
      </c>
      <c r="Y633" s="260">
        <f>SUM(S633:U633)*H632</f>
        <v>0</v>
      </c>
      <c r="Z633" s="261">
        <f t="shared" si="9"/>
        <v>0</v>
      </c>
      <c r="AA633" s="1076"/>
      <c r="AB633" s="595" t="s">
        <v>555</v>
      </c>
      <c r="AC633" s="861"/>
      <c r="AD633" s="1490"/>
      <c r="AE633" s="1490"/>
    </row>
    <row r="634" spans="1:31" ht="24.95" customHeight="1" x14ac:dyDescent="0.2">
      <c r="A634" s="1088" t="s">
        <v>318</v>
      </c>
      <c r="B634" s="1090" t="s">
        <v>876</v>
      </c>
      <c r="C634" s="1092" t="s">
        <v>320</v>
      </c>
      <c r="D634" s="1094" t="s">
        <v>321</v>
      </c>
      <c r="E634" s="1094" t="s">
        <v>474</v>
      </c>
      <c r="F634" s="1093" t="s">
        <v>475</v>
      </c>
      <c r="G634" s="810" t="s">
        <v>871</v>
      </c>
      <c r="H634" s="1456">
        <v>0.4</v>
      </c>
      <c r="I634" s="605" t="s">
        <v>600</v>
      </c>
      <c r="J634" s="464"/>
      <c r="K634" s="465"/>
      <c r="L634" s="466">
        <v>0.125</v>
      </c>
      <c r="M634" s="467"/>
      <c r="N634" s="465"/>
      <c r="O634" s="466">
        <v>0.375</v>
      </c>
      <c r="P634" s="467"/>
      <c r="Q634" s="465"/>
      <c r="R634" s="466">
        <v>0.75</v>
      </c>
      <c r="S634" s="467"/>
      <c r="T634" s="465"/>
      <c r="U634" s="468">
        <v>1</v>
      </c>
      <c r="V634" s="219">
        <f>SUM(J634:L634)*H634</f>
        <v>0.05</v>
      </c>
      <c r="W634" s="220">
        <f>SUM(M634:O634)*H634</f>
        <v>0.15000000000000002</v>
      </c>
      <c r="X634" s="220">
        <f>SUM(P634:R634)*H634</f>
        <v>0.30000000000000004</v>
      </c>
      <c r="Y634" s="220">
        <f>SUM(S634:U634)*H634</f>
        <v>0.4</v>
      </c>
      <c r="Z634" s="221">
        <f t="shared" si="9"/>
        <v>0.4</v>
      </c>
      <c r="AA634" s="1098" t="s">
        <v>477</v>
      </c>
      <c r="AB634" s="596" t="s">
        <v>554</v>
      </c>
      <c r="AC634" s="906">
        <v>86</v>
      </c>
      <c r="AD634" s="1491" t="s">
        <v>1022</v>
      </c>
      <c r="AE634" s="1491" t="s">
        <v>1022</v>
      </c>
    </row>
    <row r="635" spans="1:31" ht="24.95" customHeight="1" x14ac:dyDescent="0.2">
      <c r="A635" s="1089"/>
      <c r="B635" s="1091"/>
      <c r="C635" s="1093"/>
      <c r="D635" s="1095"/>
      <c r="E635" s="1095"/>
      <c r="F635" s="1093"/>
      <c r="G635" s="786"/>
      <c r="H635" s="1457"/>
      <c r="I635" s="251" t="s">
        <v>601</v>
      </c>
      <c r="J635" s="474"/>
      <c r="K635" s="475"/>
      <c r="L635" s="476">
        <v>0.125</v>
      </c>
      <c r="M635" s="477"/>
      <c r="N635" s="475"/>
      <c r="O635" s="476"/>
      <c r="P635" s="477"/>
      <c r="Q635" s="475"/>
      <c r="R635" s="476"/>
      <c r="S635" s="477"/>
      <c r="T635" s="475"/>
      <c r="U635" s="478"/>
      <c r="V635" s="252">
        <f>SUM(J635:L635)*H634</f>
        <v>0.05</v>
      </c>
      <c r="W635" s="253">
        <f>SUM(M635:O635)*H634</f>
        <v>0</v>
      </c>
      <c r="X635" s="253">
        <f>SUM(P635:R635)*H634</f>
        <v>0</v>
      </c>
      <c r="Y635" s="253">
        <f>SUM(S635:U635)*H634</f>
        <v>0</v>
      </c>
      <c r="Z635" s="254">
        <f t="shared" si="9"/>
        <v>0.05</v>
      </c>
      <c r="AA635" s="1099"/>
      <c r="AB635" s="597" t="s">
        <v>554</v>
      </c>
      <c r="AC635" s="907"/>
      <c r="AD635" s="1492"/>
      <c r="AE635" s="1492"/>
    </row>
    <row r="636" spans="1:31" ht="24.95" customHeight="1" x14ac:dyDescent="0.2">
      <c r="A636" s="1089"/>
      <c r="B636" s="1091"/>
      <c r="C636" s="1093"/>
      <c r="D636" s="1095"/>
      <c r="E636" s="1095"/>
      <c r="F636" s="1093"/>
      <c r="G636" s="786" t="s">
        <v>872</v>
      </c>
      <c r="H636" s="1457">
        <v>0.05</v>
      </c>
      <c r="I636" s="605" t="s">
        <v>600</v>
      </c>
      <c r="J636" s="464"/>
      <c r="K636" s="465"/>
      <c r="L636" s="466"/>
      <c r="M636" s="467"/>
      <c r="N636" s="465"/>
      <c r="O636" s="466">
        <v>1</v>
      </c>
      <c r="P636" s="467"/>
      <c r="Q636" s="465"/>
      <c r="R636" s="466">
        <v>1</v>
      </c>
      <c r="S636" s="467"/>
      <c r="T636" s="465"/>
      <c r="U636" s="468">
        <v>1</v>
      </c>
      <c r="V636" s="219">
        <f>SUM(J636:L636)*H636</f>
        <v>0</v>
      </c>
      <c r="W636" s="220">
        <f>SUM(M636:O636)*H636</f>
        <v>0.05</v>
      </c>
      <c r="X636" s="220">
        <f>SUM(P636:R636)*H636</f>
        <v>0.05</v>
      </c>
      <c r="Y636" s="220">
        <f>SUM(S636:U636)*H636</f>
        <v>0.05</v>
      </c>
      <c r="Z636" s="221">
        <f t="shared" si="9"/>
        <v>0.05</v>
      </c>
      <c r="AA636" s="1099"/>
      <c r="AB636" s="597" t="s">
        <v>554</v>
      </c>
      <c r="AC636" s="907"/>
      <c r="AD636" s="1492"/>
      <c r="AE636" s="1492"/>
    </row>
    <row r="637" spans="1:31" ht="24.95" customHeight="1" x14ac:dyDescent="0.2">
      <c r="A637" s="1089"/>
      <c r="B637" s="1091"/>
      <c r="C637" s="1093"/>
      <c r="D637" s="1095"/>
      <c r="E637" s="1095"/>
      <c r="F637" s="1093"/>
      <c r="G637" s="786"/>
      <c r="H637" s="1457"/>
      <c r="I637" s="251" t="s">
        <v>601</v>
      </c>
      <c r="J637" s="474"/>
      <c r="K637" s="475"/>
      <c r="L637" s="476"/>
      <c r="M637" s="477"/>
      <c r="N637" s="475"/>
      <c r="O637" s="476"/>
      <c r="P637" s="477"/>
      <c r="Q637" s="475"/>
      <c r="R637" s="476"/>
      <c r="S637" s="477"/>
      <c r="T637" s="475"/>
      <c r="U637" s="478"/>
      <c r="V637" s="252">
        <f>SUM(J637:L637)*H636</f>
        <v>0</v>
      </c>
      <c r="W637" s="253">
        <f>SUM(M637:O637)*H636</f>
        <v>0</v>
      </c>
      <c r="X637" s="253">
        <f>SUM(P637:R637)*H636</f>
        <v>0</v>
      </c>
      <c r="Y637" s="253">
        <f>SUM(S637:U637)*H636</f>
        <v>0</v>
      </c>
      <c r="Z637" s="254">
        <f t="shared" si="9"/>
        <v>0</v>
      </c>
      <c r="AA637" s="1099"/>
      <c r="AB637" s="597" t="s">
        <v>554</v>
      </c>
      <c r="AC637" s="907"/>
      <c r="AD637" s="1492"/>
      <c r="AE637" s="1492"/>
    </row>
    <row r="638" spans="1:31" ht="24.95" customHeight="1" x14ac:dyDescent="0.2">
      <c r="A638" s="1089"/>
      <c r="B638" s="1091"/>
      <c r="C638" s="1093"/>
      <c r="D638" s="1095"/>
      <c r="E638" s="1095"/>
      <c r="F638" s="1093"/>
      <c r="G638" s="786" t="s">
        <v>881</v>
      </c>
      <c r="H638" s="1457">
        <v>0.1</v>
      </c>
      <c r="I638" s="605" t="s">
        <v>600</v>
      </c>
      <c r="J638" s="464"/>
      <c r="K638" s="465"/>
      <c r="L638" s="466"/>
      <c r="M638" s="467"/>
      <c r="N638" s="465"/>
      <c r="O638" s="466">
        <v>1</v>
      </c>
      <c r="P638" s="467"/>
      <c r="Q638" s="465"/>
      <c r="R638" s="466">
        <v>1</v>
      </c>
      <c r="S638" s="467"/>
      <c r="T638" s="465"/>
      <c r="U638" s="468">
        <v>1</v>
      </c>
      <c r="V638" s="219">
        <f>SUM(J638:L638)*H638</f>
        <v>0</v>
      </c>
      <c r="W638" s="220">
        <f>SUM(M638:O638)*H638</f>
        <v>0.1</v>
      </c>
      <c r="X638" s="220">
        <f>SUM(P638:R638)*H638</f>
        <v>0.1</v>
      </c>
      <c r="Y638" s="220">
        <f>SUM(S638:U638)*H638</f>
        <v>0.1</v>
      </c>
      <c r="Z638" s="221">
        <f t="shared" si="9"/>
        <v>0.1</v>
      </c>
      <c r="AA638" s="1099"/>
      <c r="AB638" s="597" t="s">
        <v>554</v>
      </c>
      <c r="AC638" s="907"/>
      <c r="AD638" s="1492"/>
      <c r="AE638" s="1492"/>
    </row>
    <row r="639" spans="1:31" ht="24.95" customHeight="1" x14ac:dyDescent="0.2">
      <c r="A639" s="1089"/>
      <c r="B639" s="1091"/>
      <c r="C639" s="1093"/>
      <c r="D639" s="1095"/>
      <c r="E639" s="1095"/>
      <c r="F639" s="1093"/>
      <c r="G639" s="786"/>
      <c r="H639" s="1457"/>
      <c r="I639" s="251" t="s">
        <v>601</v>
      </c>
      <c r="J639" s="474"/>
      <c r="K639" s="475"/>
      <c r="L639" s="476"/>
      <c r="M639" s="477"/>
      <c r="N639" s="475"/>
      <c r="O639" s="476"/>
      <c r="P639" s="477"/>
      <c r="Q639" s="475"/>
      <c r="R639" s="476"/>
      <c r="S639" s="477"/>
      <c r="T639" s="475"/>
      <c r="U639" s="478"/>
      <c r="V639" s="252">
        <f>SUM(J639:L639)*H638</f>
        <v>0</v>
      </c>
      <c r="W639" s="253">
        <f>SUM(M639:O639)*H638</f>
        <v>0</v>
      </c>
      <c r="X639" s="253">
        <f>SUM(P639:R639)*H638</f>
        <v>0</v>
      </c>
      <c r="Y639" s="253">
        <f>SUM(S639:U639)*H638</f>
        <v>0</v>
      </c>
      <c r="Z639" s="254">
        <f t="shared" si="9"/>
        <v>0</v>
      </c>
      <c r="AA639" s="1099"/>
      <c r="AB639" s="597" t="s">
        <v>554</v>
      </c>
      <c r="AC639" s="907"/>
      <c r="AD639" s="1492"/>
      <c r="AE639" s="1492"/>
    </row>
    <row r="640" spans="1:31" ht="24.95" customHeight="1" x14ac:dyDescent="0.2">
      <c r="A640" s="1089"/>
      <c r="B640" s="1091"/>
      <c r="C640" s="1093"/>
      <c r="D640" s="1095"/>
      <c r="E640" s="1095"/>
      <c r="F640" s="1093"/>
      <c r="G640" s="786" t="s">
        <v>882</v>
      </c>
      <c r="H640" s="1457">
        <v>0.2</v>
      </c>
      <c r="I640" s="605" t="s">
        <v>600</v>
      </c>
      <c r="J640" s="464"/>
      <c r="K640" s="465"/>
      <c r="L640" s="466"/>
      <c r="M640" s="467"/>
      <c r="N640" s="465"/>
      <c r="O640" s="466">
        <v>0.25</v>
      </c>
      <c r="P640" s="467"/>
      <c r="Q640" s="465"/>
      <c r="R640" s="466">
        <v>0.75</v>
      </c>
      <c r="S640" s="467"/>
      <c r="T640" s="465"/>
      <c r="U640" s="468">
        <v>1</v>
      </c>
      <c r="V640" s="219">
        <f>SUM(J640:L640)*H640</f>
        <v>0</v>
      </c>
      <c r="W640" s="220">
        <f>SUM(M640:O640)*H640</f>
        <v>0.05</v>
      </c>
      <c r="X640" s="220">
        <f>SUM(P640:R640)*H640</f>
        <v>0.15000000000000002</v>
      </c>
      <c r="Y640" s="220">
        <f>SUM(S640:U640)*H640</f>
        <v>0.2</v>
      </c>
      <c r="Z640" s="221">
        <f t="shared" si="9"/>
        <v>0.2</v>
      </c>
      <c r="AA640" s="1099"/>
      <c r="AB640" s="597" t="s">
        <v>554</v>
      </c>
      <c r="AC640" s="907"/>
      <c r="AD640" s="1492"/>
      <c r="AE640" s="1492"/>
    </row>
    <row r="641" spans="1:31" ht="24.95" customHeight="1" x14ac:dyDescent="0.2">
      <c r="A641" s="1089"/>
      <c r="B641" s="1091"/>
      <c r="C641" s="1093"/>
      <c r="D641" s="1095"/>
      <c r="E641" s="1095"/>
      <c r="F641" s="1093"/>
      <c r="G641" s="786"/>
      <c r="H641" s="1457"/>
      <c r="I641" s="251" t="s">
        <v>601</v>
      </c>
      <c r="J641" s="474"/>
      <c r="K641" s="475"/>
      <c r="L641" s="476"/>
      <c r="M641" s="477"/>
      <c r="N641" s="475"/>
      <c r="O641" s="476"/>
      <c r="P641" s="477"/>
      <c r="Q641" s="475"/>
      <c r="R641" s="476"/>
      <c r="S641" s="477"/>
      <c r="T641" s="475"/>
      <c r="U641" s="478"/>
      <c r="V641" s="252">
        <f>SUM(J641:L641)*H640</f>
        <v>0</v>
      </c>
      <c r="W641" s="253">
        <f>SUM(M641:O641)*H640</f>
        <v>0</v>
      </c>
      <c r="X641" s="253">
        <f>SUM(P641:R641)*H640</f>
        <v>0</v>
      </c>
      <c r="Y641" s="253">
        <f>SUM(S641:U641)*H640</f>
        <v>0</v>
      </c>
      <c r="Z641" s="254">
        <f t="shared" si="9"/>
        <v>0</v>
      </c>
      <c r="AA641" s="1099"/>
      <c r="AB641" s="597" t="s">
        <v>554</v>
      </c>
      <c r="AC641" s="907"/>
      <c r="AD641" s="1492"/>
      <c r="AE641" s="1492"/>
    </row>
    <row r="642" spans="1:31" ht="24.95" customHeight="1" x14ac:dyDescent="0.2">
      <c r="A642" s="1089"/>
      <c r="B642" s="1091"/>
      <c r="C642" s="1093"/>
      <c r="D642" s="1095"/>
      <c r="E642" s="1095"/>
      <c r="F642" s="1093"/>
      <c r="G642" s="786" t="s">
        <v>883</v>
      </c>
      <c r="H642" s="1457">
        <v>0.1</v>
      </c>
      <c r="I642" s="605" t="s">
        <v>600</v>
      </c>
      <c r="J642" s="464"/>
      <c r="K642" s="465"/>
      <c r="L642" s="466"/>
      <c r="M642" s="467"/>
      <c r="N642" s="465"/>
      <c r="O642" s="466"/>
      <c r="P642" s="467"/>
      <c r="Q642" s="465"/>
      <c r="R642" s="466"/>
      <c r="S642" s="467"/>
      <c r="T642" s="465"/>
      <c r="U642" s="468">
        <v>1</v>
      </c>
      <c r="V642" s="219">
        <f>SUM(J642:L642)*H642</f>
        <v>0</v>
      </c>
      <c r="W642" s="220">
        <f>SUM(M642:O642)*H642</f>
        <v>0</v>
      </c>
      <c r="X642" s="220">
        <f>SUM(P642:R642)*H642</f>
        <v>0</v>
      </c>
      <c r="Y642" s="220">
        <f>SUM(S642:U642)*H642</f>
        <v>0.1</v>
      </c>
      <c r="Z642" s="221">
        <f t="shared" si="9"/>
        <v>0.1</v>
      </c>
      <c r="AA642" s="1099"/>
      <c r="AB642" s="597" t="s">
        <v>554</v>
      </c>
      <c r="AC642" s="907"/>
      <c r="AD642" s="1492"/>
      <c r="AE642" s="1492"/>
    </row>
    <row r="643" spans="1:31" ht="24.95" customHeight="1" x14ac:dyDescent="0.2">
      <c r="A643" s="1089"/>
      <c r="B643" s="1091"/>
      <c r="C643" s="1093"/>
      <c r="D643" s="1095"/>
      <c r="E643" s="1095"/>
      <c r="F643" s="1093"/>
      <c r="G643" s="786"/>
      <c r="H643" s="1457"/>
      <c r="I643" s="251" t="s">
        <v>601</v>
      </c>
      <c r="J643" s="474"/>
      <c r="K643" s="475"/>
      <c r="L643" s="476"/>
      <c r="M643" s="477"/>
      <c r="N643" s="475"/>
      <c r="O643" s="476"/>
      <c r="P643" s="477"/>
      <c r="Q643" s="475"/>
      <c r="R643" s="476"/>
      <c r="S643" s="477"/>
      <c r="T643" s="475"/>
      <c r="U643" s="478"/>
      <c r="V643" s="252">
        <f>SUM(J643:L643)*H642</f>
        <v>0</v>
      </c>
      <c r="W643" s="253">
        <f>SUM(M643:O643)*H642</f>
        <v>0</v>
      </c>
      <c r="X643" s="253">
        <f>SUM(P643:R643)*H642</f>
        <v>0</v>
      </c>
      <c r="Y643" s="253">
        <f>SUM(S643:U643)*H642</f>
        <v>0</v>
      </c>
      <c r="Z643" s="254">
        <f t="shared" si="9"/>
        <v>0</v>
      </c>
      <c r="AA643" s="1099"/>
      <c r="AB643" s="597" t="s">
        <v>554</v>
      </c>
      <c r="AC643" s="907"/>
      <c r="AD643" s="1492"/>
      <c r="AE643" s="1492"/>
    </row>
    <row r="644" spans="1:31" ht="24.95" customHeight="1" x14ac:dyDescent="0.2">
      <c r="A644" s="1089"/>
      <c r="B644" s="1091"/>
      <c r="C644" s="1093"/>
      <c r="D644" s="1095"/>
      <c r="E644" s="1095"/>
      <c r="F644" s="1093"/>
      <c r="G644" s="786" t="s">
        <v>884</v>
      </c>
      <c r="H644" s="1457">
        <v>0.1</v>
      </c>
      <c r="I644" s="605" t="s">
        <v>600</v>
      </c>
      <c r="J644" s="464"/>
      <c r="K644" s="465"/>
      <c r="L644" s="466"/>
      <c r="M644" s="467"/>
      <c r="N644" s="465"/>
      <c r="O644" s="466"/>
      <c r="P644" s="467"/>
      <c r="Q644" s="465"/>
      <c r="R644" s="466"/>
      <c r="S644" s="467"/>
      <c r="T644" s="465"/>
      <c r="U644" s="468">
        <v>1</v>
      </c>
      <c r="V644" s="219">
        <f>SUM(J644:L644)*H644</f>
        <v>0</v>
      </c>
      <c r="W644" s="220">
        <f>SUM(M644:O644)*H644</f>
        <v>0</v>
      </c>
      <c r="X644" s="220">
        <f>SUM(P644:R644)*H644</f>
        <v>0</v>
      </c>
      <c r="Y644" s="220">
        <f>SUM(S644:U644)*H644</f>
        <v>0.1</v>
      </c>
      <c r="Z644" s="221">
        <f t="shared" si="9"/>
        <v>0.1</v>
      </c>
      <c r="AA644" s="1099"/>
      <c r="AB644" s="597" t="s">
        <v>554</v>
      </c>
      <c r="AC644" s="907"/>
      <c r="AD644" s="1492"/>
      <c r="AE644" s="1492"/>
    </row>
    <row r="645" spans="1:31" ht="24.95" customHeight="1" x14ac:dyDescent="0.2">
      <c r="A645" s="1089"/>
      <c r="B645" s="1091"/>
      <c r="C645" s="1093"/>
      <c r="D645" s="1095"/>
      <c r="E645" s="1095"/>
      <c r="F645" s="1093"/>
      <c r="G645" s="786"/>
      <c r="H645" s="1457"/>
      <c r="I645" s="251" t="s">
        <v>601</v>
      </c>
      <c r="J645" s="474"/>
      <c r="K645" s="475"/>
      <c r="L645" s="476"/>
      <c r="M645" s="477"/>
      <c r="N645" s="475"/>
      <c r="O645" s="476"/>
      <c r="P645" s="477"/>
      <c r="Q645" s="475"/>
      <c r="R645" s="476"/>
      <c r="S645" s="477"/>
      <c r="T645" s="475"/>
      <c r="U645" s="478"/>
      <c r="V645" s="252">
        <f>SUM(J645:L645)*H644</f>
        <v>0</v>
      </c>
      <c r="W645" s="253">
        <f>SUM(M645:O645)*H644</f>
        <v>0</v>
      </c>
      <c r="X645" s="253">
        <f>SUM(P645:R645)*H644</f>
        <v>0</v>
      </c>
      <c r="Y645" s="253">
        <f>SUM(S645:U645)*H644</f>
        <v>0</v>
      </c>
      <c r="Z645" s="254">
        <f t="shared" ref="Z645:Z705" si="10">MAX(V645:Y645)</f>
        <v>0</v>
      </c>
      <c r="AA645" s="1099"/>
      <c r="AB645" s="597" t="s">
        <v>554</v>
      </c>
      <c r="AC645" s="907"/>
      <c r="AD645" s="1492"/>
      <c r="AE645" s="1492"/>
    </row>
    <row r="646" spans="1:31" ht="24.95" customHeight="1" x14ac:dyDescent="0.2">
      <c r="A646" s="1089"/>
      <c r="B646" s="1091"/>
      <c r="C646" s="1093"/>
      <c r="D646" s="1095"/>
      <c r="E646" s="1095"/>
      <c r="F646" s="1093"/>
      <c r="G646" s="786" t="s">
        <v>885</v>
      </c>
      <c r="H646" s="1457">
        <v>0.05</v>
      </c>
      <c r="I646" s="605" t="s">
        <v>600</v>
      </c>
      <c r="J646" s="464"/>
      <c r="K646" s="465"/>
      <c r="L646" s="466"/>
      <c r="M646" s="467"/>
      <c r="N646" s="465"/>
      <c r="O646" s="466">
        <v>0.2</v>
      </c>
      <c r="P646" s="467"/>
      <c r="Q646" s="465"/>
      <c r="R646" s="466">
        <v>0.6</v>
      </c>
      <c r="S646" s="467"/>
      <c r="T646" s="465"/>
      <c r="U646" s="468">
        <v>1</v>
      </c>
      <c r="V646" s="219">
        <f>SUM(J646:L646)*H646</f>
        <v>0</v>
      </c>
      <c r="W646" s="220">
        <f>SUM(M646:O646)*H646</f>
        <v>1.0000000000000002E-2</v>
      </c>
      <c r="X646" s="220">
        <f>SUM(P646:R646)*H646</f>
        <v>0.03</v>
      </c>
      <c r="Y646" s="220">
        <f>SUM(S646:U646)*H646</f>
        <v>0.05</v>
      </c>
      <c r="Z646" s="221">
        <f t="shared" si="10"/>
        <v>0.05</v>
      </c>
      <c r="AA646" s="1099"/>
      <c r="AB646" s="597" t="s">
        <v>554</v>
      </c>
      <c r="AC646" s="907"/>
      <c r="AD646" s="1492"/>
      <c r="AE646" s="1492"/>
    </row>
    <row r="647" spans="1:31" ht="24.95" customHeight="1" thickBot="1" x14ac:dyDescent="0.25">
      <c r="A647" s="1089"/>
      <c r="B647" s="1091"/>
      <c r="C647" s="1093"/>
      <c r="D647" s="1095"/>
      <c r="E647" s="1095"/>
      <c r="F647" s="1093"/>
      <c r="G647" s="1096"/>
      <c r="H647" s="1458"/>
      <c r="I647" s="255" t="s">
        <v>601</v>
      </c>
      <c r="J647" s="479"/>
      <c r="K647" s="480"/>
      <c r="L647" s="481"/>
      <c r="M647" s="482"/>
      <c r="N647" s="480"/>
      <c r="O647" s="481"/>
      <c r="P647" s="482"/>
      <c r="Q647" s="480"/>
      <c r="R647" s="481"/>
      <c r="S647" s="482"/>
      <c r="T647" s="480"/>
      <c r="U647" s="483"/>
      <c r="V647" s="259">
        <f>SUM(J647:L647)*H646</f>
        <v>0</v>
      </c>
      <c r="W647" s="260">
        <f>SUM(M647:O647)*H646</f>
        <v>0</v>
      </c>
      <c r="X647" s="260">
        <f>SUM(P647:R647)*H646</f>
        <v>0</v>
      </c>
      <c r="Y647" s="260">
        <f>SUM(S647:U647)*H646</f>
        <v>0</v>
      </c>
      <c r="Z647" s="261">
        <f t="shared" si="10"/>
        <v>0</v>
      </c>
      <c r="AA647" s="1099"/>
      <c r="AB647" s="597" t="s">
        <v>554</v>
      </c>
      <c r="AC647" s="907"/>
      <c r="AD647" s="1492"/>
      <c r="AE647" s="1492"/>
    </row>
    <row r="648" spans="1:31" ht="24.95" customHeight="1" x14ac:dyDescent="0.2">
      <c r="A648" s="1088" t="s">
        <v>322</v>
      </c>
      <c r="B648" s="1090" t="s">
        <v>877</v>
      </c>
      <c r="C648" s="1092" t="s">
        <v>478</v>
      </c>
      <c r="D648" s="1094" t="s">
        <v>410</v>
      </c>
      <c r="E648" s="1094" t="s">
        <v>323</v>
      </c>
      <c r="F648" s="1092" t="s">
        <v>479</v>
      </c>
      <c r="G648" s="810" t="s">
        <v>886</v>
      </c>
      <c r="H648" s="1456">
        <v>0.1</v>
      </c>
      <c r="I648" s="605" t="s">
        <v>600</v>
      </c>
      <c r="J648" s="464"/>
      <c r="K648" s="465"/>
      <c r="L648" s="466">
        <v>0.5</v>
      </c>
      <c r="M648" s="467"/>
      <c r="N648" s="465"/>
      <c r="O648" s="466">
        <v>1</v>
      </c>
      <c r="P648" s="467"/>
      <c r="Q648" s="465"/>
      <c r="R648" s="466">
        <v>1</v>
      </c>
      <c r="S648" s="467"/>
      <c r="T648" s="465"/>
      <c r="U648" s="468">
        <v>1</v>
      </c>
      <c r="V648" s="219">
        <f>SUM(J648:L648)*H648</f>
        <v>0.05</v>
      </c>
      <c r="W648" s="220">
        <f>SUM(M648:O648)*H648</f>
        <v>0.1</v>
      </c>
      <c r="X648" s="220">
        <f>SUM(P648:R648)*H648</f>
        <v>0.1</v>
      </c>
      <c r="Y648" s="220">
        <f>SUM(S648:U648)*H648</f>
        <v>0.1</v>
      </c>
      <c r="Z648" s="221">
        <f t="shared" si="10"/>
        <v>0.1</v>
      </c>
      <c r="AA648" s="1099"/>
      <c r="AB648" s="597" t="s">
        <v>554</v>
      </c>
      <c r="AC648" s="860">
        <v>87</v>
      </c>
      <c r="AD648" s="1492"/>
      <c r="AE648" s="1492"/>
    </row>
    <row r="649" spans="1:31" ht="24.95" customHeight="1" x14ac:dyDescent="0.2">
      <c r="A649" s="1089"/>
      <c r="B649" s="1091"/>
      <c r="C649" s="1093"/>
      <c r="D649" s="1095"/>
      <c r="E649" s="1095"/>
      <c r="F649" s="1093"/>
      <c r="G649" s="786"/>
      <c r="H649" s="1457"/>
      <c r="I649" s="251" t="s">
        <v>601</v>
      </c>
      <c r="J649" s="474"/>
      <c r="K649" s="475"/>
      <c r="L649" s="476">
        <v>0.5</v>
      </c>
      <c r="M649" s="477"/>
      <c r="N649" s="475"/>
      <c r="O649" s="476"/>
      <c r="P649" s="477"/>
      <c r="Q649" s="475"/>
      <c r="R649" s="476"/>
      <c r="S649" s="477"/>
      <c r="T649" s="475"/>
      <c r="U649" s="478"/>
      <c r="V649" s="252">
        <f>SUM(J649:L649)*H648</f>
        <v>0.05</v>
      </c>
      <c r="W649" s="253">
        <f>SUM(M649:O649)*H648</f>
        <v>0</v>
      </c>
      <c r="X649" s="253">
        <f>SUM(P649:R649)*H648</f>
        <v>0</v>
      </c>
      <c r="Y649" s="253">
        <f>SUM(S649:U649)*H648</f>
        <v>0</v>
      </c>
      <c r="Z649" s="254">
        <f t="shared" si="10"/>
        <v>0.05</v>
      </c>
      <c r="AA649" s="1099"/>
      <c r="AB649" s="597" t="s">
        <v>554</v>
      </c>
      <c r="AC649" s="861"/>
      <c r="AD649" s="1492"/>
      <c r="AE649" s="1492"/>
    </row>
    <row r="650" spans="1:31" ht="24.95" customHeight="1" x14ac:dyDescent="0.2">
      <c r="A650" s="1089"/>
      <c r="B650" s="1091"/>
      <c r="C650" s="1093"/>
      <c r="D650" s="1095"/>
      <c r="E650" s="1095"/>
      <c r="F650" s="1093"/>
      <c r="G650" s="786" t="s">
        <v>887</v>
      </c>
      <c r="H650" s="1457">
        <v>0.15</v>
      </c>
      <c r="I650" s="605" t="s">
        <v>600</v>
      </c>
      <c r="J650" s="464"/>
      <c r="K650" s="465"/>
      <c r="L650" s="466"/>
      <c r="M650" s="467"/>
      <c r="N650" s="465"/>
      <c r="O650" s="466">
        <v>1</v>
      </c>
      <c r="P650" s="467"/>
      <c r="Q650" s="465"/>
      <c r="R650" s="466">
        <v>1</v>
      </c>
      <c r="S650" s="467"/>
      <c r="T650" s="465"/>
      <c r="U650" s="468">
        <v>1</v>
      </c>
      <c r="V650" s="219">
        <f>SUM(J650:L650)*H650</f>
        <v>0</v>
      </c>
      <c r="W650" s="220">
        <f>SUM(M650:O650)*H650</f>
        <v>0.15</v>
      </c>
      <c r="X650" s="220">
        <f>SUM(P650:R650)*H650</f>
        <v>0.15</v>
      </c>
      <c r="Y650" s="220">
        <f>SUM(S650:U650)*H650</f>
        <v>0.15</v>
      </c>
      <c r="Z650" s="221">
        <f t="shared" si="10"/>
        <v>0.15</v>
      </c>
      <c r="AA650" s="1099"/>
      <c r="AB650" s="597" t="s">
        <v>554</v>
      </c>
      <c r="AC650" s="861"/>
      <c r="AD650" s="1492"/>
      <c r="AE650" s="1492"/>
    </row>
    <row r="651" spans="1:31" ht="24.95" customHeight="1" x14ac:dyDescent="0.2">
      <c r="A651" s="1089"/>
      <c r="B651" s="1091"/>
      <c r="C651" s="1093"/>
      <c r="D651" s="1095"/>
      <c r="E651" s="1095"/>
      <c r="F651" s="1093"/>
      <c r="G651" s="786"/>
      <c r="H651" s="1457"/>
      <c r="I651" s="251" t="s">
        <v>601</v>
      </c>
      <c r="J651" s="474"/>
      <c r="K651" s="475"/>
      <c r="L651" s="476"/>
      <c r="M651" s="477"/>
      <c r="N651" s="475"/>
      <c r="O651" s="476"/>
      <c r="P651" s="477"/>
      <c r="Q651" s="475"/>
      <c r="R651" s="476"/>
      <c r="S651" s="477"/>
      <c r="T651" s="475"/>
      <c r="U651" s="478"/>
      <c r="V651" s="252">
        <f>SUM(J651:L651)*H650</f>
        <v>0</v>
      </c>
      <c r="W651" s="253">
        <f>SUM(M651:O651)*H650</f>
        <v>0</v>
      </c>
      <c r="X651" s="253">
        <f>SUM(P651:R651)*H650</f>
        <v>0</v>
      </c>
      <c r="Y651" s="253">
        <f>SUM(S651:U651)*H650</f>
        <v>0</v>
      </c>
      <c r="Z651" s="254">
        <f t="shared" si="10"/>
        <v>0</v>
      </c>
      <c r="AA651" s="1099"/>
      <c r="AB651" s="597" t="s">
        <v>554</v>
      </c>
      <c r="AC651" s="861"/>
      <c r="AD651" s="1492"/>
      <c r="AE651" s="1492"/>
    </row>
    <row r="652" spans="1:31" ht="24.95" customHeight="1" x14ac:dyDescent="0.2">
      <c r="A652" s="1089"/>
      <c r="B652" s="1091"/>
      <c r="C652" s="1093"/>
      <c r="D652" s="1095"/>
      <c r="E652" s="1095"/>
      <c r="F652" s="1093"/>
      <c r="G652" s="786" t="s">
        <v>888</v>
      </c>
      <c r="H652" s="1457">
        <v>0.13750000000000001</v>
      </c>
      <c r="I652" s="605" t="s">
        <v>600</v>
      </c>
      <c r="J652" s="464"/>
      <c r="K652" s="465"/>
      <c r="L652" s="466"/>
      <c r="M652" s="467"/>
      <c r="N652" s="465"/>
      <c r="O652" s="466"/>
      <c r="P652" s="467"/>
      <c r="Q652" s="465"/>
      <c r="R652" s="466">
        <v>0.2727</v>
      </c>
      <c r="S652" s="467"/>
      <c r="T652" s="465"/>
      <c r="U652" s="468">
        <v>1</v>
      </c>
      <c r="V652" s="219">
        <f>SUM(J652:L652)*H652</f>
        <v>0</v>
      </c>
      <c r="W652" s="220">
        <f>SUM(M652:O652)*H652</f>
        <v>0</v>
      </c>
      <c r="X652" s="220">
        <f>SUM(P652:R652)*H652</f>
        <v>3.7496250000000002E-2</v>
      </c>
      <c r="Y652" s="220">
        <f>SUM(S652:U652)*H652</f>
        <v>0.13750000000000001</v>
      </c>
      <c r="Z652" s="221">
        <f t="shared" si="10"/>
        <v>0.13750000000000001</v>
      </c>
      <c r="AA652" s="1099"/>
      <c r="AB652" s="597" t="s">
        <v>554</v>
      </c>
      <c r="AC652" s="861"/>
      <c r="AD652" s="1492"/>
      <c r="AE652" s="1492"/>
    </row>
    <row r="653" spans="1:31" ht="24.95" customHeight="1" x14ac:dyDescent="0.2">
      <c r="A653" s="1089"/>
      <c r="B653" s="1091"/>
      <c r="C653" s="1093"/>
      <c r="D653" s="1095"/>
      <c r="E653" s="1095"/>
      <c r="F653" s="1093"/>
      <c r="G653" s="786"/>
      <c r="H653" s="1457"/>
      <c r="I653" s="251" t="s">
        <v>601</v>
      </c>
      <c r="J653" s="474"/>
      <c r="K653" s="475"/>
      <c r="L653" s="476"/>
      <c r="M653" s="477"/>
      <c r="N653" s="475"/>
      <c r="O653" s="476"/>
      <c r="P653" s="477"/>
      <c r="Q653" s="475"/>
      <c r="R653" s="476"/>
      <c r="S653" s="477"/>
      <c r="T653" s="475"/>
      <c r="U653" s="478"/>
      <c r="V653" s="252">
        <f>SUM(J653:L653)*H652</f>
        <v>0</v>
      </c>
      <c r="W653" s="253">
        <f>SUM(M653:O653)*H652</f>
        <v>0</v>
      </c>
      <c r="X653" s="253">
        <f>SUM(P653:R653)*H652</f>
        <v>0</v>
      </c>
      <c r="Y653" s="253">
        <f>SUM(S653:U653)*H652</f>
        <v>0</v>
      </c>
      <c r="Z653" s="254">
        <f t="shared" si="10"/>
        <v>0</v>
      </c>
      <c r="AA653" s="1099"/>
      <c r="AB653" s="597" t="s">
        <v>554</v>
      </c>
      <c r="AC653" s="861"/>
      <c r="AD653" s="1492"/>
      <c r="AE653" s="1492"/>
    </row>
    <row r="654" spans="1:31" ht="24.95" customHeight="1" x14ac:dyDescent="0.2">
      <c r="A654" s="1089"/>
      <c r="B654" s="1091"/>
      <c r="C654" s="1093"/>
      <c r="D654" s="1095"/>
      <c r="E654" s="1095"/>
      <c r="F654" s="1093"/>
      <c r="G654" s="786" t="s">
        <v>889</v>
      </c>
      <c r="H654" s="1457">
        <v>0.13750000000000001</v>
      </c>
      <c r="I654" s="605" t="s">
        <v>600</v>
      </c>
      <c r="J654" s="464"/>
      <c r="K654" s="465"/>
      <c r="L654" s="466"/>
      <c r="M654" s="467"/>
      <c r="N654" s="465"/>
      <c r="O654" s="466"/>
      <c r="P654" s="467"/>
      <c r="Q654" s="465"/>
      <c r="R654" s="466">
        <v>0.2727</v>
      </c>
      <c r="S654" s="467"/>
      <c r="T654" s="465"/>
      <c r="U654" s="468">
        <v>1</v>
      </c>
      <c r="V654" s="219">
        <f>SUM(J654:L654)*H654</f>
        <v>0</v>
      </c>
      <c r="W654" s="220">
        <f>SUM(M654:O654)*H654</f>
        <v>0</v>
      </c>
      <c r="X654" s="220">
        <f>SUM(P654:R654)*H654</f>
        <v>3.7496250000000002E-2</v>
      </c>
      <c r="Y654" s="220">
        <f>SUM(S654:U654)*H654</f>
        <v>0.13750000000000001</v>
      </c>
      <c r="Z654" s="221">
        <f t="shared" si="10"/>
        <v>0.13750000000000001</v>
      </c>
      <c r="AA654" s="1099"/>
      <c r="AB654" s="597" t="s">
        <v>554</v>
      </c>
      <c r="AC654" s="861"/>
      <c r="AD654" s="1492"/>
      <c r="AE654" s="1492"/>
    </row>
    <row r="655" spans="1:31" ht="24.95" customHeight="1" x14ac:dyDescent="0.2">
      <c r="A655" s="1089"/>
      <c r="B655" s="1091"/>
      <c r="C655" s="1093"/>
      <c r="D655" s="1095"/>
      <c r="E655" s="1095"/>
      <c r="F655" s="1093"/>
      <c r="G655" s="786"/>
      <c r="H655" s="1457"/>
      <c r="I655" s="251" t="s">
        <v>601</v>
      </c>
      <c r="J655" s="474"/>
      <c r="K655" s="475"/>
      <c r="L655" s="476"/>
      <c r="M655" s="477"/>
      <c r="N655" s="475"/>
      <c r="O655" s="476"/>
      <c r="P655" s="477"/>
      <c r="Q655" s="475"/>
      <c r="R655" s="476"/>
      <c r="S655" s="477"/>
      <c r="T655" s="475"/>
      <c r="U655" s="478"/>
      <c r="V655" s="252">
        <f>SUM(J655:L655)*H654</f>
        <v>0</v>
      </c>
      <c r="W655" s="253">
        <f>SUM(M655:O655)*H654</f>
        <v>0</v>
      </c>
      <c r="X655" s="253">
        <f>SUM(P655:R655)*H654</f>
        <v>0</v>
      </c>
      <c r="Y655" s="253">
        <f>SUM(S655:U655)*H654</f>
        <v>0</v>
      </c>
      <c r="Z655" s="254">
        <f t="shared" si="10"/>
        <v>0</v>
      </c>
      <c r="AA655" s="1099"/>
      <c r="AB655" s="597" t="s">
        <v>554</v>
      </c>
      <c r="AC655" s="861"/>
      <c r="AD655" s="1492"/>
      <c r="AE655" s="1492"/>
    </row>
    <row r="656" spans="1:31" ht="24.95" customHeight="1" x14ac:dyDescent="0.2">
      <c r="A656" s="1089"/>
      <c r="B656" s="1091"/>
      <c r="C656" s="1093"/>
      <c r="D656" s="1095"/>
      <c r="E656" s="1095"/>
      <c r="F656" s="1093"/>
      <c r="G656" s="786" t="s">
        <v>890</v>
      </c>
      <c r="H656" s="1457">
        <v>0.13750000000000001</v>
      </c>
      <c r="I656" s="605" t="s">
        <v>600</v>
      </c>
      <c r="J656" s="464"/>
      <c r="K656" s="465"/>
      <c r="L656" s="466"/>
      <c r="M656" s="467"/>
      <c r="N656" s="465"/>
      <c r="O656" s="466"/>
      <c r="P656" s="467"/>
      <c r="Q656" s="465"/>
      <c r="R656" s="466">
        <v>0.2727</v>
      </c>
      <c r="S656" s="467"/>
      <c r="T656" s="465"/>
      <c r="U656" s="468">
        <v>1</v>
      </c>
      <c r="V656" s="219">
        <f>SUM(J656:L656)*H656</f>
        <v>0</v>
      </c>
      <c r="W656" s="220">
        <f>SUM(M656:O656)*H656</f>
        <v>0</v>
      </c>
      <c r="X656" s="220">
        <f>SUM(P656:R656)*H656</f>
        <v>3.7496250000000002E-2</v>
      </c>
      <c r="Y656" s="220">
        <f>SUM(S656:U656)*H656</f>
        <v>0.13750000000000001</v>
      </c>
      <c r="Z656" s="221">
        <f t="shared" si="10"/>
        <v>0.13750000000000001</v>
      </c>
      <c r="AA656" s="1099"/>
      <c r="AB656" s="597" t="s">
        <v>554</v>
      </c>
      <c r="AC656" s="861"/>
      <c r="AD656" s="1492"/>
      <c r="AE656" s="1492"/>
    </row>
    <row r="657" spans="1:31" ht="24.95" customHeight="1" x14ac:dyDescent="0.2">
      <c r="A657" s="1089"/>
      <c r="B657" s="1091"/>
      <c r="C657" s="1093"/>
      <c r="D657" s="1095"/>
      <c r="E657" s="1095"/>
      <c r="F657" s="1093"/>
      <c r="G657" s="786"/>
      <c r="H657" s="1457"/>
      <c r="I657" s="251" t="s">
        <v>601</v>
      </c>
      <c r="J657" s="474"/>
      <c r="K657" s="475"/>
      <c r="L657" s="476"/>
      <c r="M657" s="477"/>
      <c r="N657" s="475"/>
      <c r="O657" s="476"/>
      <c r="P657" s="477"/>
      <c r="Q657" s="475"/>
      <c r="R657" s="476"/>
      <c r="S657" s="477"/>
      <c r="T657" s="475"/>
      <c r="U657" s="478"/>
      <c r="V657" s="252">
        <f>SUM(J657:L657)*H656</f>
        <v>0</v>
      </c>
      <c r="W657" s="253">
        <f>SUM(M657:O657)*H656</f>
        <v>0</v>
      </c>
      <c r="X657" s="253">
        <f>SUM(P657:R657)*H656</f>
        <v>0</v>
      </c>
      <c r="Y657" s="253">
        <f>SUM(S657:U657)*H656</f>
        <v>0</v>
      </c>
      <c r="Z657" s="254">
        <f t="shared" si="10"/>
        <v>0</v>
      </c>
      <c r="AA657" s="1099"/>
      <c r="AB657" s="597" t="s">
        <v>554</v>
      </c>
      <c r="AC657" s="861"/>
      <c r="AD657" s="1492"/>
      <c r="AE657" s="1492"/>
    </row>
    <row r="658" spans="1:31" ht="24.95" customHeight="1" x14ac:dyDescent="0.2">
      <c r="A658" s="1089"/>
      <c r="B658" s="1091"/>
      <c r="C658" s="1093"/>
      <c r="D658" s="1095"/>
      <c r="E658" s="1095"/>
      <c r="F658" s="1093"/>
      <c r="G658" s="786" t="s">
        <v>891</v>
      </c>
      <c r="H658" s="1457">
        <v>0.13750000000000001</v>
      </c>
      <c r="I658" s="605" t="s">
        <v>600</v>
      </c>
      <c r="J658" s="464"/>
      <c r="K658" s="465"/>
      <c r="L658" s="466"/>
      <c r="M658" s="467"/>
      <c r="N658" s="465"/>
      <c r="O658" s="466"/>
      <c r="P658" s="467"/>
      <c r="Q658" s="465"/>
      <c r="R658" s="466">
        <v>0.2727</v>
      </c>
      <c r="S658" s="467"/>
      <c r="T658" s="465"/>
      <c r="U658" s="468">
        <v>1</v>
      </c>
      <c r="V658" s="219">
        <f>SUM(J658:L658)*H658</f>
        <v>0</v>
      </c>
      <c r="W658" s="220">
        <f>SUM(M658:O658)*H658</f>
        <v>0</v>
      </c>
      <c r="X658" s="220">
        <f>SUM(P658:R658)*H658</f>
        <v>3.7496250000000002E-2</v>
      </c>
      <c r="Y658" s="220">
        <f>SUM(S658:U658)*H658</f>
        <v>0.13750000000000001</v>
      </c>
      <c r="Z658" s="221">
        <f t="shared" si="10"/>
        <v>0.13750000000000001</v>
      </c>
      <c r="AA658" s="1099"/>
      <c r="AB658" s="597" t="s">
        <v>554</v>
      </c>
      <c r="AC658" s="861"/>
      <c r="AD658" s="1492"/>
      <c r="AE658" s="1492"/>
    </row>
    <row r="659" spans="1:31" ht="24.95" customHeight="1" x14ac:dyDescent="0.2">
      <c r="A659" s="1089"/>
      <c r="B659" s="1091"/>
      <c r="C659" s="1093"/>
      <c r="D659" s="1095"/>
      <c r="E659" s="1095"/>
      <c r="F659" s="1093"/>
      <c r="G659" s="786"/>
      <c r="H659" s="1457"/>
      <c r="I659" s="251" t="s">
        <v>601</v>
      </c>
      <c r="J659" s="474"/>
      <c r="K659" s="475"/>
      <c r="L659" s="476"/>
      <c r="M659" s="477"/>
      <c r="N659" s="475"/>
      <c r="O659" s="476"/>
      <c r="P659" s="477"/>
      <c r="Q659" s="475"/>
      <c r="R659" s="476"/>
      <c r="S659" s="477"/>
      <c r="T659" s="475"/>
      <c r="U659" s="478"/>
      <c r="V659" s="252">
        <f>SUM(J659:L659)*H658</f>
        <v>0</v>
      </c>
      <c r="W659" s="253">
        <f>SUM(M659:O659)*H658</f>
        <v>0</v>
      </c>
      <c r="X659" s="253">
        <f>SUM(P659:R659)*H658</f>
        <v>0</v>
      </c>
      <c r="Y659" s="253">
        <f>SUM(S659:U659)*H658</f>
        <v>0</v>
      </c>
      <c r="Z659" s="254">
        <f t="shared" si="10"/>
        <v>0</v>
      </c>
      <c r="AA659" s="1099"/>
      <c r="AB659" s="597" t="s">
        <v>554</v>
      </c>
      <c r="AC659" s="861"/>
      <c r="AD659" s="1492"/>
      <c r="AE659" s="1492"/>
    </row>
    <row r="660" spans="1:31" ht="24.95" customHeight="1" x14ac:dyDescent="0.2">
      <c r="A660" s="1089"/>
      <c r="B660" s="1091"/>
      <c r="C660" s="1093"/>
      <c r="D660" s="1095"/>
      <c r="E660" s="1095"/>
      <c r="F660" s="1093"/>
      <c r="G660" s="786" t="s">
        <v>892</v>
      </c>
      <c r="H660" s="1457">
        <v>0.2</v>
      </c>
      <c r="I660" s="605" t="s">
        <v>600</v>
      </c>
      <c r="J660" s="464"/>
      <c r="K660" s="465"/>
      <c r="L660" s="466"/>
      <c r="M660" s="467"/>
      <c r="N660" s="465"/>
      <c r="O660" s="466"/>
      <c r="P660" s="467"/>
      <c r="Q660" s="465"/>
      <c r="R660" s="466"/>
      <c r="S660" s="467"/>
      <c r="T660" s="465"/>
      <c r="U660" s="468">
        <v>1</v>
      </c>
      <c r="V660" s="219">
        <f>SUM(J660:L660)*H660</f>
        <v>0</v>
      </c>
      <c r="W660" s="220">
        <f>SUM(M660:O660)*H660</f>
        <v>0</v>
      </c>
      <c r="X660" s="220">
        <f>SUM(P660:R660)*H660</f>
        <v>0</v>
      </c>
      <c r="Y660" s="220">
        <f>SUM(S660:U660)*H660</f>
        <v>0.2</v>
      </c>
      <c r="Z660" s="221">
        <f t="shared" si="10"/>
        <v>0.2</v>
      </c>
      <c r="AA660" s="1099"/>
      <c r="AB660" s="597" t="s">
        <v>554</v>
      </c>
      <c r="AC660" s="861"/>
      <c r="AD660" s="1492"/>
      <c r="AE660" s="1492"/>
    </row>
    <row r="661" spans="1:31" ht="24.95" customHeight="1" thickBot="1" x14ac:dyDescent="0.25">
      <c r="A661" s="1089"/>
      <c r="B661" s="1091"/>
      <c r="C661" s="1093"/>
      <c r="D661" s="1095"/>
      <c r="E661" s="1095"/>
      <c r="F661" s="1093"/>
      <c r="G661" s="1096"/>
      <c r="H661" s="1458"/>
      <c r="I661" s="255" t="s">
        <v>601</v>
      </c>
      <c r="J661" s="479"/>
      <c r="K661" s="480"/>
      <c r="L661" s="481"/>
      <c r="M661" s="482"/>
      <c r="N661" s="480"/>
      <c r="O661" s="481"/>
      <c r="P661" s="482"/>
      <c r="Q661" s="480"/>
      <c r="R661" s="481"/>
      <c r="S661" s="482"/>
      <c r="T661" s="480"/>
      <c r="U661" s="483"/>
      <c r="V661" s="259">
        <f>SUM(J661:L661)*H660</f>
        <v>0</v>
      </c>
      <c r="W661" s="260">
        <f>SUM(M661:O661)*H660</f>
        <v>0</v>
      </c>
      <c r="X661" s="260">
        <f>SUM(P661:R661)*H660</f>
        <v>0</v>
      </c>
      <c r="Y661" s="260">
        <f>SUM(S661:U661)*H660</f>
        <v>0</v>
      </c>
      <c r="Z661" s="261">
        <f t="shared" si="10"/>
        <v>0</v>
      </c>
      <c r="AA661" s="1099"/>
      <c r="AB661" s="597" t="s">
        <v>554</v>
      </c>
      <c r="AC661" s="861"/>
      <c r="AD661" s="1492"/>
      <c r="AE661" s="1492"/>
    </row>
    <row r="662" spans="1:31" ht="24.95" customHeight="1" x14ac:dyDescent="0.2">
      <c r="A662" s="1102" t="s">
        <v>324</v>
      </c>
      <c r="B662" s="776" t="s">
        <v>878</v>
      </c>
      <c r="C662" s="776" t="s">
        <v>326</v>
      </c>
      <c r="D662" s="783" t="s">
        <v>411</v>
      </c>
      <c r="E662" s="783" t="s">
        <v>327</v>
      </c>
      <c r="F662" s="776" t="s">
        <v>328</v>
      </c>
      <c r="G662" s="810" t="s">
        <v>893</v>
      </c>
      <c r="H662" s="1456">
        <v>0.2</v>
      </c>
      <c r="I662" s="605" t="s">
        <v>600</v>
      </c>
      <c r="J662" s="464"/>
      <c r="K662" s="465"/>
      <c r="L662" s="466"/>
      <c r="M662" s="467"/>
      <c r="N662" s="465"/>
      <c r="O662" s="466"/>
      <c r="P662" s="467"/>
      <c r="Q662" s="465"/>
      <c r="R662" s="466"/>
      <c r="S662" s="467"/>
      <c r="T662" s="465"/>
      <c r="U662" s="468">
        <v>1</v>
      </c>
      <c r="V662" s="219">
        <f>SUM(J662:L662)*H662</f>
        <v>0</v>
      </c>
      <c r="W662" s="220">
        <f>SUM(M662:O662)*H662</f>
        <v>0</v>
      </c>
      <c r="X662" s="220">
        <f>SUM(P662:R662)*H662</f>
        <v>0</v>
      </c>
      <c r="Y662" s="220">
        <f>SUM(S662:U662)*H662</f>
        <v>0.2</v>
      </c>
      <c r="Z662" s="221">
        <f t="shared" si="10"/>
        <v>0.2</v>
      </c>
      <c r="AA662" s="1099"/>
      <c r="AB662" s="597" t="s">
        <v>554</v>
      </c>
      <c r="AC662" s="860">
        <v>88</v>
      </c>
      <c r="AD662" s="1492"/>
      <c r="AE662" s="1492"/>
    </row>
    <row r="663" spans="1:31" ht="24.95" customHeight="1" x14ac:dyDescent="0.2">
      <c r="A663" s="1103"/>
      <c r="B663" s="774"/>
      <c r="C663" s="774"/>
      <c r="D663" s="784"/>
      <c r="E663" s="784"/>
      <c r="F663" s="774"/>
      <c r="G663" s="786"/>
      <c r="H663" s="1457"/>
      <c r="I663" s="251" t="s">
        <v>601</v>
      </c>
      <c r="J663" s="474"/>
      <c r="K663" s="475"/>
      <c r="L663" s="476"/>
      <c r="M663" s="477"/>
      <c r="N663" s="475"/>
      <c r="O663" s="476"/>
      <c r="P663" s="477"/>
      <c r="Q663" s="475"/>
      <c r="R663" s="476"/>
      <c r="S663" s="477"/>
      <c r="T663" s="475"/>
      <c r="U663" s="478"/>
      <c r="V663" s="252">
        <f>SUM(J663:L663)*H662</f>
        <v>0</v>
      </c>
      <c r="W663" s="253">
        <f>SUM(M663:O663)*H662</f>
        <v>0</v>
      </c>
      <c r="X663" s="253">
        <f>SUM(P663:R663)*H662</f>
        <v>0</v>
      </c>
      <c r="Y663" s="253">
        <f>SUM(S663:U663)*H662</f>
        <v>0</v>
      </c>
      <c r="Z663" s="254">
        <f t="shared" si="10"/>
        <v>0</v>
      </c>
      <c r="AA663" s="1099"/>
      <c r="AB663" s="597" t="s">
        <v>554</v>
      </c>
      <c r="AC663" s="861"/>
      <c r="AD663" s="1492"/>
      <c r="AE663" s="1492"/>
    </row>
    <row r="664" spans="1:31" ht="24.95" customHeight="1" x14ac:dyDescent="0.2">
      <c r="A664" s="1103"/>
      <c r="B664" s="774"/>
      <c r="C664" s="774"/>
      <c r="D664" s="784"/>
      <c r="E664" s="784"/>
      <c r="F664" s="774"/>
      <c r="G664" s="786" t="s">
        <v>894</v>
      </c>
      <c r="H664" s="1457">
        <v>0.3</v>
      </c>
      <c r="I664" s="605" t="s">
        <v>600</v>
      </c>
      <c r="J664" s="464"/>
      <c r="K664" s="465"/>
      <c r="L664" s="466">
        <v>0.1666</v>
      </c>
      <c r="M664" s="467"/>
      <c r="N664" s="465"/>
      <c r="O664" s="466">
        <v>0.1666</v>
      </c>
      <c r="P664" s="467"/>
      <c r="Q664" s="465"/>
      <c r="R664" s="466">
        <v>0.5</v>
      </c>
      <c r="S664" s="467"/>
      <c r="T664" s="465"/>
      <c r="U664" s="468">
        <v>1</v>
      </c>
      <c r="V664" s="219">
        <f>SUM(J664:L664)*H664</f>
        <v>4.9979999999999997E-2</v>
      </c>
      <c r="W664" s="220">
        <f>SUM(M664:O664)*H664</f>
        <v>4.9979999999999997E-2</v>
      </c>
      <c r="X664" s="220">
        <f>SUM(P664:R664)*H664</f>
        <v>0.15</v>
      </c>
      <c r="Y664" s="220">
        <f>SUM(S664:U664)*H664</f>
        <v>0.3</v>
      </c>
      <c r="Z664" s="221">
        <f t="shared" si="10"/>
        <v>0.3</v>
      </c>
      <c r="AA664" s="1099"/>
      <c r="AB664" s="597" t="s">
        <v>554</v>
      </c>
      <c r="AC664" s="861"/>
      <c r="AD664" s="1492"/>
      <c r="AE664" s="1492"/>
    </row>
    <row r="665" spans="1:31" ht="24.95" customHeight="1" x14ac:dyDescent="0.2">
      <c r="A665" s="1103"/>
      <c r="B665" s="774"/>
      <c r="C665" s="774"/>
      <c r="D665" s="784"/>
      <c r="E665" s="784"/>
      <c r="F665" s="774"/>
      <c r="G665" s="786"/>
      <c r="H665" s="1457"/>
      <c r="I665" s="251" t="s">
        <v>601</v>
      </c>
      <c r="J665" s="474"/>
      <c r="K665" s="475"/>
      <c r="L665" s="476">
        <v>0.1666</v>
      </c>
      <c r="M665" s="477"/>
      <c r="N665" s="475"/>
      <c r="O665" s="476"/>
      <c r="P665" s="477"/>
      <c r="Q665" s="475"/>
      <c r="R665" s="476"/>
      <c r="S665" s="477"/>
      <c r="T665" s="475"/>
      <c r="U665" s="478"/>
      <c r="V665" s="252">
        <f>SUM(J665:L665)*H664</f>
        <v>4.9979999999999997E-2</v>
      </c>
      <c r="W665" s="253">
        <f>SUM(M665:O665)*H664</f>
        <v>0</v>
      </c>
      <c r="X665" s="253">
        <f>SUM(P665:R665)*H664</f>
        <v>0</v>
      </c>
      <c r="Y665" s="253">
        <f>SUM(S665:U665)*H664</f>
        <v>0</v>
      </c>
      <c r="Z665" s="254">
        <f t="shared" si="10"/>
        <v>4.9979999999999997E-2</v>
      </c>
      <c r="AA665" s="1099"/>
      <c r="AB665" s="597" t="s">
        <v>554</v>
      </c>
      <c r="AC665" s="861"/>
      <c r="AD665" s="1492"/>
      <c r="AE665" s="1492"/>
    </row>
    <row r="666" spans="1:31" ht="24.95" customHeight="1" x14ac:dyDescent="0.2">
      <c r="A666" s="1103"/>
      <c r="B666" s="774"/>
      <c r="C666" s="774"/>
      <c r="D666" s="784"/>
      <c r="E666" s="784"/>
      <c r="F666" s="774"/>
      <c r="G666" s="786" t="s">
        <v>895</v>
      </c>
      <c r="H666" s="1457">
        <v>0.2</v>
      </c>
      <c r="I666" s="605" t="s">
        <v>600</v>
      </c>
      <c r="J666" s="464"/>
      <c r="K666" s="465"/>
      <c r="L666" s="466"/>
      <c r="M666" s="467"/>
      <c r="N666" s="465"/>
      <c r="O666" s="466"/>
      <c r="P666" s="467"/>
      <c r="Q666" s="465"/>
      <c r="R666" s="466"/>
      <c r="S666" s="467"/>
      <c r="T666" s="465"/>
      <c r="U666" s="468">
        <v>1</v>
      </c>
      <c r="V666" s="219">
        <f>SUM(J666:L666)*H666</f>
        <v>0</v>
      </c>
      <c r="W666" s="220">
        <f>SUM(M666:O666)*H666</f>
        <v>0</v>
      </c>
      <c r="X666" s="220">
        <f>SUM(P666:R666)*H666</f>
        <v>0</v>
      </c>
      <c r="Y666" s="220">
        <f>SUM(S666:U666)*H666</f>
        <v>0.2</v>
      </c>
      <c r="Z666" s="221">
        <f t="shared" si="10"/>
        <v>0.2</v>
      </c>
      <c r="AA666" s="1099"/>
      <c r="AB666" s="597" t="s">
        <v>554</v>
      </c>
      <c r="AC666" s="861"/>
      <c r="AD666" s="1492"/>
      <c r="AE666" s="1492"/>
    </row>
    <row r="667" spans="1:31" ht="24.95" customHeight="1" x14ac:dyDescent="0.2">
      <c r="A667" s="1103"/>
      <c r="B667" s="774"/>
      <c r="C667" s="774"/>
      <c r="D667" s="784"/>
      <c r="E667" s="784"/>
      <c r="F667" s="774"/>
      <c r="G667" s="786"/>
      <c r="H667" s="1457"/>
      <c r="I667" s="251" t="s">
        <v>601</v>
      </c>
      <c r="J667" s="474"/>
      <c r="K667" s="475"/>
      <c r="L667" s="476"/>
      <c r="M667" s="477"/>
      <c r="N667" s="475"/>
      <c r="O667" s="476"/>
      <c r="P667" s="477"/>
      <c r="Q667" s="475"/>
      <c r="R667" s="476"/>
      <c r="S667" s="477"/>
      <c r="T667" s="475"/>
      <c r="U667" s="478"/>
      <c r="V667" s="252">
        <f>SUM(J667:L667)*H666</f>
        <v>0</v>
      </c>
      <c r="W667" s="253">
        <f>SUM(M667:O667)*H666</f>
        <v>0</v>
      </c>
      <c r="X667" s="253">
        <f>SUM(P667:R667)*H666</f>
        <v>0</v>
      </c>
      <c r="Y667" s="253">
        <f>SUM(S667:U667)*H666</f>
        <v>0</v>
      </c>
      <c r="Z667" s="254">
        <f t="shared" si="10"/>
        <v>0</v>
      </c>
      <c r="AA667" s="1099"/>
      <c r="AB667" s="597" t="s">
        <v>554</v>
      </c>
      <c r="AC667" s="861"/>
      <c r="AD667" s="1492"/>
      <c r="AE667" s="1492"/>
    </row>
    <row r="668" spans="1:31" ht="24.95" customHeight="1" x14ac:dyDescent="0.2">
      <c r="A668" s="1103"/>
      <c r="B668" s="774"/>
      <c r="C668" s="774"/>
      <c r="D668" s="784"/>
      <c r="E668" s="784"/>
      <c r="F668" s="774"/>
      <c r="G668" s="786" t="s">
        <v>896</v>
      </c>
      <c r="H668" s="1457">
        <v>0.3</v>
      </c>
      <c r="I668" s="605" t="s">
        <v>600</v>
      </c>
      <c r="J668" s="464"/>
      <c r="K668" s="465"/>
      <c r="L668" s="466"/>
      <c r="M668" s="467"/>
      <c r="N668" s="465"/>
      <c r="O668" s="466"/>
      <c r="P668" s="467"/>
      <c r="Q668" s="465"/>
      <c r="R668" s="466"/>
      <c r="S668" s="467"/>
      <c r="T668" s="465"/>
      <c r="U668" s="468">
        <v>1</v>
      </c>
      <c r="V668" s="219">
        <f>SUM(J668:L668)*H668</f>
        <v>0</v>
      </c>
      <c r="W668" s="220">
        <f>SUM(M668:O668)*H668</f>
        <v>0</v>
      </c>
      <c r="X668" s="220">
        <f>SUM(P668:R668)*H668</f>
        <v>0</v>
      </c>
      <c r="Y668" s="220">
        <f>SUM(S668:U668)*H668</f>
        <v>0.3</v>
      </c>
      <c r="Z668" s="271">
        <f t="shared" si="10"/>
        <v>0.3</v>
      </c>
      <c r="AA668" s="1099"/>
      <c r="AB668" s="597" t="s">
        <v>554</v>
      </c>
      <c r="AC668" s="861"/>
      <c r="AD668" s="1492"/>
      <c r="AE668" s="1492"/>
    </row>
    <row r="669" spans="1:31" ht="24.95" customHeight="1" thickBot="1" x14ac:dyDescent="0.25">
      <c r="A669" s="1103"/>
      <c r="B669" s="774"/>
      <c r="C669" s="774"/>
      <c r="D669" s="784"/>
      <c r="E669" s="784"/>
      <c r="F669" s="774"/>
      <c r="G669" s="1096"/>
      <c r="H669" s="1458"/>
      <c r="I669" s="255" t="s">
        <v>601</v>
      </c>
      <c r="J669" s="479"/>
      <c r="K669" s="480"/>
      <c r="L669" s="481"/>
      <c r="M669" s="482"/>
      <c r="N669" s="480"/>
      <c r="O669" s="481"/>
      <c r="P669" s="482"/>
      <c r="Q669" s="480"/>
      <c r="R669" s="481"/>
      <c r="S669" s="482"/>
      <c r="T669" s="480"/>
      <c r="U669" s="483"/>
      <c r="V669" s="259">
        <f>SUM(J669:L669)*H668</f>
        <v>0</v>
      </c>
      <c r="W669" s="260">
        <f>SUM(M669:O669)*H668</f>
        <v>0</v>
      </c>
      <c r="X669" s="260">
        <f>SUM(P669:R669)*H668</f>
        <v>0</v>
      </c>
      <c r="Y669" s="260">
        <f>SUM(S669:U669)*H668</f>
        <v>0</v>
      </c>
      <c r="Z669" s="272">
        <f t="shared" si="10"/>
        <v>0</v>
      </c>
      <c r="AA669" s="1099"/>
      <c r="AB669" s="597" t="s">
        <v>554</v>
      </c>
      <c r="AC669" s="861"/>
      <c r="AD669" s="1492"/>
      <c r="AE669" s="1492"/>
    </row>
    <row r="670" spans="1:31" ht="24.95" customHeight="1" x14ac:dyDescent="0.2">
      <c r="A670" s="1102" t="s">
        <v>322</v>
      </c>
      <c r="B670" s="776" t="s">
        <v>879</v>
      </c>
      <c r="C670" s="1106" t="s">
        <v>330</v>
      </c>
      <c r="D670" s="783" t="s">
        <v>498</v>
      </c>
      <c r="E670" s="783" t="s">
        <v>331</v>
      </c>
      <c r="F670" s="776" t="s">
        <v>332</v>
      </c>
      <c r="G670" s="810" t="s">
        <v>897</v>
      </c>
      <c r="H670" s="1456">
        <v>0.2</v>
      </c>
      <c r="I670" s="605" t="s">
        <v>600</v>
      </c>
      <c r="J670" s="464"/>
      <c r="K670" s="465"/>
      <c r="L670" s="466">
        <v>1</v>
      </c>
      <c r="M670" s="467"/>
      <c r="N670" s="465"/>
      <c r="O670" s="461">
        <v>1</v>
      </c>
      <c r="P670" s="462"/>
      <c r="Q670" s="460"/>
      <c r="R670" s="461">
        <v>1</v>
      </c>
      <c r="S670" s="462"/>
      <c r="T670" s="460"/>
      <c r="U670" s="463">
        <v>1</v>
      </c>
      <c r="V670" s="216">
        <f>SUM(J670:L670)*H670</f>
        <v>0.2</v>
      </c>
      <c r="W670" s="217">
        <f>SUM(M670:O670)*H670</f>
        <v>0.2</v>
      </c>
      <c r="X670" s="217">
        <f>SUM(P670:R670)*H670</f>
        <v>0.2</v>
      </c>
      <c r="Y670" s="217">
        <f>SUM(S670:U670)*H670</f>
        <v>0.2</v>
      </c>
      <c r="Z670" s="218">
        <f t="shared" si="10"/>
        <v>0.2</v>
      </c>
      <c r="AA670" s="1098" t="s">
        <v>333</v>
      </c>
      <c r="AB670" s="597" t="s">
        <v>554</v>
      </c>
      <c r="AC670" s="860">
        <v>89</v>
      </c>
      <c r="AD670" s="1491" t="s">
        <v>1022</v>
      </c>
      <c r="AE670" s="1491" t="s">
        <v>1022</v>
      </c>
    </row>
    <row r="671" spans="1:31" ht="24.95" customHeight="1" x14ac:dyDescent="0.2">
      <c r="A671" s="1103"/>
      <c r="B671" s="774"/>
      <c r="C671" s="1107"/>
      <c r="D671" s="784"/>
      <c r="E671" s="784"/>
      <c r="F671" s="774"/>
      <c r="G671" s="786"/>
      <c r="H671" s="1457"/>
      <c r="I671" s="251" t="s">
        <v>601</v>
      </c>
      <c r="J671" s="474"/>
      <c r="K671" s="475"/>
      <c r="L671" s="476">
        <v>1</v>
      </c>
      <c r="M671" s="477"/>
      <c r="N671" s="475"/>
      <c r="O671" s="476"/>
      <c r="P671" s="477"/>
      <c r="Q671" s="475"/>
      <c r="R671" s="476"/>
      <c r="S671" s="477"/>
      <c r="T671" s="475"/>
      <c r="U671" s="478"/>
      <c r="V671" s="252">
        <f>SUM(J671:L671)*H670</f>
        <v>0.2</v>
      </c>
      <c r="W671" s="253">
        <f>SUM(M671:O671)*H670</f>
        <v>0</v>
      </c>
      <c r="X671" s="253">
        <f>SUM(P671:R671)*H670</f>
        <v>0</v>
      </c>
      <c r="Y671" s="253">
        <f>SUM(S671:U671)*H670</f>
        <v>0</v>
      </c>
      <c r="Z671" s="254">
        <f t="shared" si="10"/>
        <v>0.2</v>
      </c>
      <c r="AA671" s="1099"/>
      <c r="AB671" s="597" t="s">
        <v>554</v>
      </c>
      <c r="AC671" s="861"/>
      <c r="AD671" s="1492"/>
      <c r="AE671" s="1492"/>
    </row>
    <row r="672" spans="1:31" ht="24.95" customHeight="1" x14ac:dyDescent="0.2">
      <c r="A672" s="1103"/>
      <c r="B672" s="774"/>
      <c r="C672" s="1107"/>
      <c r="D672" s="784"/>
      <c r="E672" s="784"/>
      <c r="F672" s="774"/>
      <c r="G672" s="786" t="s">
        <v>898</v>
      </c>
      <c r="H672" s="1457">
        <v>0.4</v>
      </c>
      <c r="I672" s="605" t="s">
        <v>600</v>
      </c>
      <c r="J672" s="464"/>
      <c r="K672" s="465"/>
      <c r="L672" s="466"/>
      <c r="M672" s="467"/>
      <c r="N672" s="465"/>
      <c r="O672" s="466">
        <v>0.5</v>
      </c>
      <c r="P672" s="467"/>
      <c r="Q672" s="465"/>
      <c r="R672" s="466">
        <v>1</v>
      </c>
      <c r="S672" s="467"/>
      <c r="T672" s="465"/>
      <c r="U672" s="468">
        <v>1</v>
      </c>
      <c r="V672" s="219">
        <f>SUM(J672:L672)*H672</f>
        <v>0</v>
      </c>
      <c r="W672" s="220">
        <f>SUM(M672:O672)*H672</f>
        <v>0.2</v>
      </c>
      <c r="X672" s="220">
        <f>SUM(P672:R672)*H672</f>
        <v>0.4</v>
      </c>
      <c r="Y672" s="220">
        <f>SUM(S672:U672)*H672</f>
        <v>0.4</v>
      </c>
      <c r="Z672" s="221">
        <f t="shared" si="10"/>
        <v>0.4</v>
      </c>
      <c r="AA672" s="1099"/>
      <c r="AB672" s="597" t="s">
        <v>554</v>
      </c>
      <c r="AC672" s="861"/>
      <c r="AD672" s="1492"/>
      <c r="AE672" s="1492"/>
    </row>
    <row r="673" spans="1:31" ht="24.95" customHeight="1" x14ac:dyDescent="0.2">
      <c r="A673" s="1103"/>
      <c r="B673" s="774"/>
      <c r="C673" s="1107"/>
      <c r="D673" s="784"/>
      <c r="E673" s="784"/>
      <c r="F673" s="774"/>
      <c r="G673" s="786"/>
      <c r="H673" s="1457"/>
      <c r="I673" s="251" t="s">
        <v>601</v>
      </c>
      <c r="J673" s="474"/>
      <c r="K673" s="475"/>
      <c r="L673" s="476"/>
      <c r="M673" s="477"/>
      <c r="N673" s="475"/>
      <c r="O673" s="476"/>
      <c r="P673" s="477"/>
      <c r="Q673" s="475"/>
      <c r="R673" s="476"/>
      <c r="S673" s="477"/>
      <c r="T673" s="475"/>
      <c r="U673" s="478"/>
      <c r="V673" s="252">
        <f>SUM(J673:L673)*H672</f>
        <v>0</v>
      </c>
      <c r="W673" s="253">
        <f>SUM(M673:O673)*H672</f>
        <v>0</v>
      </c>
      <c r="X673" s="253">
        <f>SUM(P673:R673)*H672</f>
        <v>0</v>
      </c>
      <c r="Y673" s="253">
        <f>SUM(S673:U673)*H672</f>
        <v>0</v>
      </c>
      <c r="Z673" s="254">
        <f t="shared" si="10"/>
        <v>0</v>
      </c>
      <c r="AA673" s="1099"/>
      <c r="AB673" s="597" t="s">
        <v>554</v>
      </c>
      <c r="AC673" s="861"/>
      <c r="AD673" s="1492"/>
      <c r="AE673" s="1492"/>
    </row>
    <row r="674" spans="1:31" ht="24.95" customHeight="1" x14ac:dyDescent="0.2">
      <c r="A674" s="1103"/>
      <c r="B674" s="774"/>
      <c r="C674" s="1107"/>
      <c r="D674" s="784"/>
      <c r="E674" s="784"/>
      <c r="F674" s="774"/>
      <c r="G674" s="786" t="s">
        <v>899</v>
      </c>
      <c r="H674" s="1457">
        <v>0.2</v>
      </c>
      <c r="I674" s="605" t="s">
        <v>600</v>
      </c>
      <c r="J674" s="464"/>
      <c r="K674" s="465"/>
      <c r="L674" s="466"/>
      <c r="M674" s="467"/>
      <c r="N674" s="465"/>
      <c r="O674" s="466"/>
      <c r="P674" s="467"/>
      <c r="Q674" s="465"/>
      <c r="R674" s="466"/>
      <c r="S674" s="467"/>
      <c r="T674" s="465"/>
      <c r="U674" s="468">
        <v>1</v>
      </c>
      <c r="V674" s="219">
        <f>SUM(J674:L674)*H674</f>
        <v>0</v>
      </c>
      <c r="W674" s="220">
        <f>SUM(M674:O674)*H674</f>
        <v>0</v>
      </c>
      <c r="X674" s="220">
        <f>SUM(P674:R674)*H674</f>
        <v>0</v>
      </c>
      <c r="Y674" s="220">
        <f>SUM(S674:U674)*H674</f>
        <v>0.2</v>
      </c>
      <c r="Z674" s="221">
        <f t="shared" si="10"/>
        <v>0.2</v>
      </c>
      <c r="AA674" s="1099"/>
      <c r="AB674" s="597" t="s">
        <v>554</v>
      </c>
      <c r="AC674" s="861"/>
      <c r="AD674" s="1492"/>
      <c r="AE674" s="1492"/>
    </row>
    <row r="675" spans="1:31" ht="24.95" customHeight="1" x14ac:dyDescent="0.2">
      <c r="A675" s="1103"/>
      <c r="B675" s="774"/>
      <c r="C675" s="1107"/>
      <c r="D675" s="784"/>
      <c r="E675" s="784"/>
      <c r="F675" s="774"/>
      <c r="G675" s="786"/>
      <c r="H675" s="1457"/>
      <c r="I675" s="251" t="s">
        <v>601</v>
      </c>
      <c r="J675" s="474"/>
      <c r="K675" s="475"/>
      <c r="L675" s="476"/>
      <c r="M675" s="477"/>
      <c r="N675" s="475"/>
      <c r="O675" s="476"/>
      <c r="P675" s="477"/>
      <c r="Q675" s="475"/>
      <c r="R675" s="476"/>
      <c r="S675" s="477"/>
      <c r="T675" s="475"/>
      <c r="U675" s="478"/>
      <c r="V675" s="252">
        <f>SUM(J675:L675)*H674</f>
        <v>0</v>
      </c>
      <c r="W675" s="253">
        <f>SUM(M675:O675)*H674</f>
        <v>0</v>
      </c>
      <c r="X675" s="253">
        <f>SUM(P675:R675)*H674</f>
        <v>0</v>
      </c>
      <c r="Y675" s="253">
        <f>SUM(S675:U675)*H674</f>
        <v>0</v>
      </c>
      <c r="Z675" s="254">
        <f t="shared" si="10"/>
        <v>0</v>
      </c>
      <c r="AA675" s="1099"/>
      <c r="AB675" s="597" t="s">
        <v>554</v>
      </c>
      <c r="AC675" s="861"/>
      <c r="AD675" s="1492"/>
      <c r="AE675" s="1492"/>
    </row>
    <row r="676" spans="1:31" ht="24.95" customHeight="1" x14ac:dyDescent="0.2">
      <c r="A676" s="1103"/>
      <c r="B676" s="774"/>
      <c r="C676" s="1107"/>
      <c r="D676" s="784"/>
      <c r="E676" s="784"/>
      <c r="F676" s="774"/>
      <c r="G676" s="786" t="s">
        <v>900</v>
      </c>
      <c r="H676" s="1457">
        <v>0.2</v>
      </c>
      <c r="I676" s="605" t="s">
        <v>600</v>
      </c>
      <c r="J676" s="464"/>
      <c r="K676" s="465"/>
      <c r="L676" s="466"/>
      <c r="M676" s="467"/>
      <c r="N676" s="465"/>
      <c r="O676" s="466"/>
      <c r="P676" s="467"/>
      <c r="Q676" s="465"/>
      <c r="R676" s="466"/>
      <c r="S676" s="467"/>
      <c r="T676" s="465"/>
      <c r="U676" s="468">
        <v>1</v>
      </c>
      <c r="V676" s="219">
        <f>SUM(J676:L676)*H676</f>
        <v>0</v>
      </c>
      <c r="W676" s="220">
        <f>SUM(M676:O676)*H676</f>
        <v>0</v>
      </c>
      <c r="X676" s="220">
        <f>SUM(P676:R676)*H676</f>
        <v>0</v>
      </c>
      <c r="Y676" s="220">
        <f>SUM(S676:U676)*H676</f>
        <v>0.2</v>
      </c>
      <c r="Z676" s="271">
        <f t="shared" si="10"/>
        <v>0.2</v>
      </c>
      <c r="AA676" s="1099"/>
      <c r="AB676" s="597" t="s">
        <v>554</v>
      </c>
      <c r="AC676" s="861"/>
      <c r="AD676" s="1492"/>
      <c r="AE676" s="1492"/>
    </row>
    <row r="677" spans="1:31" ht="24.95" customHeight="1" thickBot="1" x14ac:dyDescent="0.25">
      <c r="A677" s="1103"/>
      <c r="B677" s="774"/>
      <c r="C677" s="1107"/>
      <c r="D677" s="784"/>
      <c r="E677" s="784"/>
      <c r="F677" s="774"/>
      <c r="G677" s="1096"/>
      <c r="H677" s="1458"/>
      <c r="I677" s="255" t="s">
        <v>601</v>
      </c>
      <c r="J677" s="479"/>
      <c r="K677" s="480"/>
      <c r="L677" s="481"/>
      <c r="M677" s="482"/>
      <c r="N677" s="480"/>
      <c r="O677" s="481"/>
      <c r="P677" s="482"/>
      <c r="Q677" s="480"/>
      <c r="R677" s="481"/>
      <c r="S677" s="482"/>
      <c r="T677" s="480"/>
      <c r="U677" s="483"/>
      <c r="V677" s="259">
        <f>SUM(J677:L677)*H676</f>
        <v>0</v>
      </c>
      <c r="W677" s="260">
        <f>SUM(M677:O677)*H676</f>
        <v>0</v>
      </c>
      <c r="X677" s="260">
        <f>SUM(P677:R677)*H676</f>
        <v>0</v>
      </c>
      <c r="Y677" s="260">
        <f>SUM(S677:U677)*H676</f>
        <v>0</v>
      </c>
      <c r="Z677" s="272">
        <f t="shared" si="10"/>
        <v>0</v>
      </c>
      <c r="AA677" s="1099"/>
      <c r="AB677" s="597" t="s">
        <v>554</v>
      </c>
      <c r="AC677" s="861"/>
      <c r="AD677" s="1492"/>
      <c r="AE677" s="1492"/>
    </row>
    <row r="678" spans="1:31" ht="24.95" customHeight="1" x14ac:dyDescent="0.2">
      <c r="A678" s="1103"/>
      <c r="B678" s="774"/>
      <c r="C678" s="1107"/>
      <c r="D678" s="783" t="s">
        <v>334</v>
      </c>
      <c r="E678" s="783" t="s">
        <v>335</v>
      </c>
      <c r="F678" s="776" t="s">
        <v>336</v>
      </c>
      <c r="G678" s="810" t="s">
        <v>901</v>
      </c>
      <c r="H678" s="1456">
        <v>0.6</v>
      </c>
      <c r="I678" s="226" t="s">
        <v>600</v>
      </c>
      <c r="J678" s="459"/>
      <c r="K678" s="460"/>
      <c r="L678" s="461">
        <v>0.2</v>
      </c>
      <c r="M678" s="462"/>
      <c r="N678" s="460"/>
      <c r="O678" s="461">
        <v>1</v>
      </c>
      <c r="P678" s="462"/>
      <c r="Q678" s="460"/>
      <c r="R678" s="461">
        <v>1</v>
      </c>
      <c r="S678" s="462"/>
      <c r="T678" s="460"/>
      <c r="U678" s="463">
        <v>1</v>
      </c>
      <c r="V678" s="216">
        <f>SUM(J678:L678)*H678</f>
        <v>0.12</v>
      </c>
      <c r="W678" s="217">
        <f>SUM(M678:O678)*H678</f>
        <v>0.6</v>
      </c>
      <c r="X678" s="217">
        <f>SUM(P678:R678)*H678</f>
        <v>0.6</v>
      </c>
      <c r="Y678" s="217">
        <f>SUM(S678:U678)*H678</f>
        <v>0.6</v>
      </c>
      <c r="Z678" s="218">
        <f t="shared" si="10"/>
        <v>0.6</v>
      </c>
      <c r="AA678" s="1099"/>
      <c r="AB678" s="597" t="s">
        <v>554</v>
      </c>
      <c r="AC678" s="860">
        <v>90</v>
      </c>
      <c r="AD678" s="1492"/>
      <c r="AE678" s="1492"/>
    </row>
    <row r="679" spans="1:31" ht="24.95" customHeight="1" x14ac:dyDescent="0.2">
      <c r="A679" s="1103"/>
      <c r="B679" s="774"/>
      <c r="C679" s="1107"/>
      <c r="D679" s="784"/>
      <c r="E679" s="784"/>
      <c r="F679" s="774"/>
      <c r="G679" s="786"/>
      <c r="H679" s="1457"/>
      <c r="I679" s="251" t="s">
        <v>601</v>
      </c>
      <c r="J679" s="474"/>
      <c r="K679" s="475"/>
      <c r="L679" s="476">
        <v>0.05</v>
      </c>
      <c r="M679" s="477"/>
      <c r="N679" s="475"/>
      <c r="O679" s="476"/>
      <c r="P679" s="477"/>
      <c r="Q679" s="475"/>
      <c r="R679" s="476"/>
      <c r="S679" s="477"/>
      <c r="T679" s="475"/>
      <c r="U679" s="478"/>
      <c r="V679" s="252">
        <f>SUM(J679:L679)*H678</f>
        <v>0.03</v>
      </c>
      <c r="W679" s="253">
        <f>SUM(M679:O679)*H678</f>
        <v>0</v>
      </c>
      <c r="X679" s="253">
        <f>SUM(P679:R679)*H678</f>
        <v>0</v>
      </c>
      <c r="Y679" s="253">
        <f>SUM(S679:U679)*H678</f>
        <v>0</v>
      </c>
      <c r="Z679" s="254">
        <f t="shared" si="10"/>
        <v>0.03</v>
      </c>
      <c r="AA679" s="1099"/>
      <c r="AB679" s="597" t="s">
        <v>554</v>
      </c>
      <c r="AC679" s="861"/>
      <c r="AD679" s="1492"/>
      <c r="AE679" s="1492"/>
    </row>
    <row r="680" spans="1:31" ht="24.95" customHeight="1" x14ac:dyDescent="0.2">
      <c r="A680" s="1103"/>
      <c r="B680" s="774"/>
      <c r="C680" s="1107"/>
      <c r="D680" s="784"/>
      <c r="E680" s="784"/>
      <c r="F680" s="774"/>
      <c r="G680" s="786" t="s">
        <v>902</v>
      </c>
      <c r="H680" s="1457">
        <v>0.4</v>
      </c>
      <c r="I680" s="605" t="s">
        <v>600</v>
      </c>
      <c r="J680" s="464"/>
      <c r="K680" s="465"/>
      <c r="L680" s="466"/>
      <c r="M680" s="467"/>
      <c r="N680" s="465"/>
      <c r="O680" s="466">
        <v>0.2</v>
      </c>
      <c r="P680" s="467"/>
      <c r="Q680" s="465"/>
      <c r="R680" s="466">
        <v>1</v>
      </c>
      <c r="S680" s="467"/>
      <c r="T680" s="465"/>
      <c r="U680" s="468">
        <v>1</v>
      </c>
      <c r="V680" s="219">
        <f>SUM(J680:L680)*H680</f>
        <v>0</v>
      </c>
      <c r="W680" s="220">
        <f>SUM(M680:O680)*H680</f>
        <v>8.0000000000000016E-2</v>
      </c>
      <c r="X680" s="220">
        <f>SUM(P680:R680)*H680</f>
        <v>0.4</v>
      </c>
      <c r="Y680" s="220">
        <f>SUM(S680:U680)*H680</f>
        <v>0.4</v>
      </c>
      <c r="Z680" s="271">
        <f t="shared" si="10"/>
        <v>0.4</v>
      </c>
      <c r="AA680" s="1099"/>
      <c r="AB680" s="597" t="s">
        <v>554</v>
      </c>
      <c r="AC680" s="861"/>
      <c r="AD680" s="1492"/>
      <c r="AE680" s="1492"/>
    </row>
    <row r="681" spans="1:31" ht="24.95" customHeight="1" thickBot="1" x14ac:dyDescent="0.25">
      <c r="A681" s="1103"/>
      <c r="B681" s="774"/>
      <c r="C681" s="1107"/>
      <c r="D681" s="784"/>
      <c r="E681" s="784"/>
      <c r="F681" s="774"/>
      <c r="G681" s="1096"/>
      <c r="H681" s="1458"/>
      <c r="I681" s="255" t="s">
        <v>601</v>
      </c>
      <c r="J681" s="479"/>
      <c r="K681" s="480"/>
      <c r="L681" s="481"/>
      <c r="M681" s="482"/>
      <c r="N681" s="480"/>
      <c r="O681" s="481"/>
      <c r="P681" s="482"/>
      <c r="Q681" s="480"/>
      <c r="R681" s="481"/>
      <c r="S681" s="482"/>
      <c r="T681" s="480"/>
      <c r="U681" s="483"/>
      <c r="V681" s="259">
        <f>SUM(J681:L681)*H680</f>
        <v>0</v>
      </c>
      <c r="W681" s="260">
        <f>SUM(M681:O681)*H680</f>
        <v>0</v>
      </c>
      <c r="X681" s="260">
        <f>SUM(P681:R681)*H680</f>
        <v>0</v>
      </c>
      <c r="Y681" s="260">
        <f>SUM(S681:U681)*H680</f>
        <v>0</v>
      </c>
      <c r="Z681" s="272">
        <f t="shared" si="10"/>
        <v>0</v>
      </c>
      <c r="AA681" s="1099"/>
      <c r="AB681" s="597" t="s">
        <v>554</v>
      </c>
      <c r="AC681" s="861"/>
      <c r="AD681" s="1492"/>
      <c r="AE681" s="1492"/>
    </row>
    <row r="682" spans="1:31" ht="24.95" customHeight="1" x14ac:dyDescent="0.2">
      <c r="A682" s="1103"/>
      <c r="B682" s="774"/>
      <c r="C682" s="1107"/>
      <c r="D682" s="783" t="s">
        <v>337</v>
      </c>
      <c r="E682" s="783" t="s">
        <v>338</v>
      </c>
      <c r="F682" s="776" t="s">
        <v>339</v>
      </c>
      <c r="G682" s="810" t="s">
        <v>903</v>
      </c>
      <c r="H682" s="1456">
        <v>0.3</v>
      </c>
      <c r="I682" s="226" t="s">
        <v>600</v>
      </c>
      <c r="J682" s="459"/>
      <c r="K682" s="460"/>
      <c r="L682" s="461">
        <v>0.5</v>
      </c>
      <c r="M682" s="462"/>
      <c r="N682" s="460"/>
      <c r="O682" s="461">
        <v>1</v>
      </c>
      <c r="P682" s="462"/>
      <c r="Q682" s="460"/>
      <c r="R682" s="461">
        <v>1</v>
      </c>
      <c r="S682" s="462"/>
      <c r="T682" s="460"/>
      <c r="U682" s="463">
        <v>1</v>
      </c>
      <c r="V682" s="216">
        <f>SUM(J682:L682)*H682</f>
        <v>0.15</v>
      </c>
      <c r="W682" s="217">
        <f>SUM(M682:O682)*H682</f>
        <v>0.3</v>
      </c>
      <c r="X682" s="217">
        <f>SUM(P682:R682)*H682</f>
        <v>0.3</v>
      </c>
      <c r="Y682" s="217">
        <f>SUM(S682:U682)*H682</f>
        <v>0.3</v>
      </c>
      <c r="Z682" s="218">
        <f t="shared" si="10"/>
        <v>0.3</v>
      </c>
      <c r="AA682" s="1099"/>
      <c r="AB682" s="597" t="s">
        <v>554</v>
      </c>
      <c r="AC682" s="860">
        <v>91</v>
      </c>
      <c r="AD682" s="1492"/>
      <c r="AE682" s="1492"/>
    </row>
    <row r="683" spans="1:31" ht="24.95" customHeight="1" x14ac:dyDescent="0.2">
      <c r="A683" s="1103"/>
      <c r="B683" s="774"/>
      <c r="C683" s="1107"/>
      <c r="D683" s="784"/>
      <c r="E683" s="784"/>
      <c r="F683" s="774"/>
      <c r="G683" s="786"/>
      <c r="H683" s="1457"/>
      <c r="I683" s="251" t="s">
        <v>601</v>
      </c>
      <c r="J683" s="474"/>
      <c r="K683" s="475"/>
      <c r="L683" s="476">
        <v>0.2</v>
      </c>
      <c r="M683" s="477"/>
      <c r="N683" s="475"/>
      <c r="O683" s="476"/>
      <c r="P683" s="477"/>
      <c r="Q683" s="475"/>
      <c r="R683" s="476"/>
      <c r="S683" s="477"/>
      <c r="T683" s="475"/>
      <c r="U683" s="478"/>
      <c r="V683" s="252">
        <f>SUM(J683:L683)*H682</f>
        <v>0.06</v>
      </c>
      <c r="W683" s="253">
        <f>SUM(M683:O683)*H682</f>
        <v>0</v>
      </c>
      <c r="X683" s="253">
        <f>SUM(P683:R683)*H682</f>
        <v>0</v>
      </c>
      <c r="Y683" s="253">
        <f>SUM(S683:U683)*H682</f>
        <v>0</v>
      </c>
      <c r="Z683" s="254">
        <f t="shared" si="10"/>
        <v>0.06</v>
      </c>
      <c r="AA683" s="1099"/>
      <c r="AB683" s="597" t="s">
        <v>554</v>
      </c>
      <c r="AC683" s="861"/>
      <c r="AD683" s="1492"/>
      <c r="AE683" s="1492"/>
    </row>
    <row r="684" spans="1:31" ht="24.95" customHeight="1" x14ac:dyDescent="0.2">
      <c r="A684" s="1103"/>
      <c r="B684" s="774"/>
      <c r="C684" s="1107"/>
      <c r="D684" s="784"/>
      <c r="E684" s="784"/>
      <c r="F684" s="774"/>
      <c r="G684" s="786" t="s">
        <v>904</v>
      </c>
      <c r="H684" s="1457">
        <v>0.2</v>
      </c>
      <c r="I684" s="605" t="s">
        <v>600</v>
      </c>
      <c r="J684" s="464"/>
      <c r="K684" s="465"/>
      <c r="L684" s="466"/>
      <c r="M684" s="467"/>
      <c r="N684" s="465"/>
      <c r="O684" s="466">
        <v>1</v>
      </c>
      <c r="P684" s="467"/>
      <c r="Q684" s="465"/>
      <c r="R684" s="466">
        <v>1</v>
      </c>
      <c r="S684" s="467"/>
      <c r="T684" s="465"/>
      <c r="U684" s="468">
        <v>1</v>
      </c>
      <c r="V684" s="219">
        <f>SUM(J684:L684)*H684</f>
        <v>0</v>
      </c>
      <c r="W684" s="220">
        <f>SUM(M684:O684)*H684</f>
        <v>0.2</v>
      </c>
      <c r="X684" s="220">
        <f>SUM(P684:R684)*H684</f>
        <v>0.2</v>
      </c>
      <c r="Y684" s="220">
        <f>SUM(S684:U684)*H684</f>
        <v>0.2</v>
      </c>
      <c r="Z684" s="221">
        <f t="shared" si="10"/>
        <v>0.2</v>
      </c>
      <c r="AA684" s="1099"/>
      <c r="AB684" s="597" t="s">
        <v>554</v>
      </c>
      <c r="AC684" s="861"/>
      <c r="AD684" s="1492"/>
      <c r="AE684" s="1492"/>
    </row>
    <row r="685" spans="1:31" ht="24.95" customHeight="1" x14ac:dyDescent="0.2">
      <c r="A685" s="1103"/>
      <c r="B685" s="774"/>
      <c r="C685" s="1107"/>
      <c r="D685" s="784"/>
      <c r="E685" s="784"/>
      <c r="F685" s="774"/>
      <c r="G685" s="786"/>
      <c r="H685" s="1457"/>
      <c r="I685" s="251" t="s">
        <v>601</v>
      </c>
      <c r="J685" s="474"/>
      <c r="K685" s="475"/>
      <c r="L685" s="476"/>
      <c r="M685" s="477"/>
      <c r="N685" s="475"/>
      <c r="O685" s="476"/>
      <c r="P685" s="477"/>
      <c r="Q685" s="475"/>
      <c r="R685" s="476"/>
      <c r="S685" s="477"/>
      <c r="T685" s="475"/>
      <c r="U685" s="478"/>
      <c r="V685" s="252">
        <f>SUM(J685:L685)*H684</f>
        <v>0</v>
      </c>
      <c r="W685" s="253">
        <f>SUM(M685:O685)*H684</f>
        <v>0</v>
      </c>
      <c r="X685" s="253">
        <f>SUM(P685:R685)*H684</f>
        <v>0</v>
      </c>
      <c r="Y685" s="253">
        <f>SUM(S685:U685)*H684</f>
        <v>0</v>
      </c>
      <c r="Z685" s="254">
        <f t="shared" si="10"/>
        <v>0</v>
      </c>
      <c r="AA685" s="1099"/>
      <c r="AB685" s="597" t="s">
        <v>554</v>
      </c>
      <c r="AC685" s="861"/>
      <c r="AD685" s="1492"/>
      <c r="AE685" s="1492"/>
    </row>
    <row r="686" spans="1:31" ht="24.95" customHeight="1" x14ac:dyDescent="0.2">
      <c r="A686" s="1103"/>
      <c r="B686" s="774"/>
      <c r="C686" s="1107"/>
      <c r="D686" s="784"/>
      <c r="E686" s="784"/>
      <c r="F686" s="774"/>
      <c r="G686" s="786" t="s">
        <v>1007</v>
      </c>
      <c r="H686" s="1457">
        <v>0.3</v>
      </c>
      <c r="I686" s="605" t="s">
        <v>600</v>
      </c>
      <c r="J686" s="464"/>
      <c r="K686" s="465"/>
      <c r="L686" s="466">
        <v>0.1</v>
      </c>
      <c r="M686" s="467"/>
      <c r="N686" s="465"/>
      <c r="O686" s="466">
        <v>1</v>
      </c>
      <c r="P686" s="467"/>
      <c r="Q686" s="465"/>
      <c r="R686" s="466">
        <v>1</v>
      </c>
      <c r="S686" s="467"/>
      <c r="T686" s="465"/>
      <c r="U686" s="468">
        <v>1</v>
      </c>
      <c r="V686" s="219">
        <f>SUM(J686:L686)*H686</f>
        <v>0.03</v>
      </c>
      <c r="W686" s="220">
        <f>SUM(M686:O686)*H686</f>
        <v>0.3</v>
      </c>
      <c r="X686" s="220">
        <f>SUM(P686:R686)*H686</f>
        <v>0.3</v>
      </c>
      <c r="Y686" s="220">
        <f>SUM(S686:U686)*H686</f>
        <v>0.3</v>
      </c>
      <c r="Z686" s="221">
        <f t="shared" si="10"/>
        <v>0.3</v>
      </c>
      <c r="AA686" s="1099"/>
      <c r="AB686" s="597" t="s">
        <v>554</v>
      </c>
      <c r="AC686" s="861"/>
      <c r="AD686" s="1492"/>
      <c r="AE686" s="1492"/>
    </row>
    <row r="687" spans="1:31" ht="24.95" customHeight="1" x14ac:dyDescent="0.2">
      <c r="A687" s="1103"/>
      <c r="B687" s="774"/>
      <c r="C687" s="1107"/>
      <c r="D687" s="784"/>
      <c r="E687" s="784"/>
      <c r="F687" s="774"/>
      <c r="G687" s="786"/>
      <c r="H687" s="1457"/>
      <c r="I687" s="251" t="s">
        <v>601</v>
      </c>
      <c r="J687" s="474"/>
      <c r="K687" s="475"/>
      <c r="L687" s="476">
        <v>1</v>
      </c>
      <c r="M687" s="477"/>
      <c r="N687" s="475"/>
      <c r="O687" s="476"/>
      <c r="P687" s="477"/>
      <c r="Q687" s="475"/>
      <c r="R687" s="476"/>
      <c r="S687" s="477"/>
      <c r="T687" s="475"/>
      <c r="U687" s="478"/>
      <c r="V687" s="252">
        <f>SUM(J687:L687)*H686</f>
        <v>0.3</v>
      </c>
      <c r="W687" s="253">
        <f>SUM(M687:O687)*H686</f>
        <v>0</v>
      </c>
      <c r="X687" s="253">
        <f>SUM(P687:R687)*H686</f>
        <v>0</v>
      </c>
      <c r="Y687" s="253">
        <f>SUM(S687:U687)*H686</f>
        <v>0</v>
      </c>
      <c r="Z687" s="254">
        <f t="shared" si="10"/>
        <v>0.3</v>
      </c>
      <c r="AA687" s="1099"/>
      <c r="AB687" s="597" t="s">
        <v>554</v>
      </c>
      <c r="AC687" s="861"/>
      <c r="AD687" s="1492"/>
      <c r="AE687" s="1492"/>
    </row>
    <row r="688" spans="1:31" ht="24.95" customHeight="1" x14ac:dyDescent="0.2">
      <c r="A688" s="1103"/>
      <c r="B688" s="774"/>
      <c r="C688" s="1107"/>
      <c r="D688" s="784"/>
      <c r="E688" s="784"/>
      <c r="F688" s="774"/>
      <c r="G688" s="786" t="s">
        <v>1008</v>
      </c>
      <c r="H688" s="1457">
        <v>0.2</v>
      </c>
      <c r="I688" s="605" t="s">
        <v>600</v>
      </c>
      <c r="J688" s="464"/>
      <c r="K688" s="465"/>
      <c r="L688" s="466"/>
      <c r="M688" s="467"/>
      <c r="N688" s="465"/>
      <c r="O688" s="466">
        <v>1</v>
      </c>
      <c r="P688" s="467"/>
      <c r="Q688" s="465"/>
      <c r="R688" s="466">
        <v>1</v>
      </c>
      <c r="S688" s="467"/>
      <c r="T688" s="465"/>
      <c r="U688" s="468">
        <v>1</v>
      </c>
      <c r="V688" s="219">
        <f>SUM(J688:L688)*H688</f>
        <v>0</v>
      </c>
      <c r="W688" s="220">
        <f>SUM(M688:O688)*H688</f>
        <v>0.2</v>
      </c>
      <c r="X688" s="220">
        <f>SUM(P688:R688)*H688</f>
        <v>0.2</v>
      </c>
      <c r="Y688" s="220">
        <f>SUM(S688:U688)*H688</f>
        <v>0.2</v>
      </c>
      <c r="Z688" s="271">
        <f t="shared" si="10"/>
        <v>0.2</v>
      </c>
      <c r="AA688" s="1099"/>
      <c r="AB688" s="597" t="s">
        <v>554</v>
      </c>
      <c r="AC688" s="861"/>
      <c r="AD688" s="1492"/>
      <c r="AE688" s="1492"/>
    </row>
    <row r="689" spans="1:31" ht="24.95" customHeight="1" thickBot="1" x14ac:dyDescent="0.25">
      <c r="A689" s="1103"/>
      <c r="B689" s="774"/>
      <c r="C689" s="1107"/>
      <c r="D689" s="784"/>
      <c r="E689" s="784"/>
      <c r="F689" s="774"/>
      <c r="G689" s="1096"/>
      <c r="H689" s="1458"/>
      <c r="I689" s="255" t="s">
        <v>601</v>
      </c>
      <c r="J689" s="479"/>
      <c r="K689" s="480"/>
      <c r="L689" s="481"/>
      <c r="M689" s="482"/>
      <c r="N689" s="480"/>
      <c r="O689" s="481"/>
      <c r="P689" s="482"/>
      <c r="Q689" s="480"/>
      <c r="R689" s="481"/>
      <c r="S689" s="482"/>
      <c r="T689" s="480"/>
      <c r="U689" s="483"/>
      <c r="V689" s="259">
        <f>SUM(J689:L689)*H688</f>
        <v>0</v>
      </c>
      <c r="W689" s="260">
        <f>SUM(M689:O689)*H688</f>
        <v>0</v>
      </c>
      <c r="X689" s="260">
        <f>SUM(P689:R689)*H688</f>
        <v>0</v>
      </c>
      <c r="Y689" s="260">
        <f>SUM(S689:U689)*H688</f>
        <v>0</v>
      </c>
      <c r="Z689" s="272">
        <f t="shared" si="10"/>
        <v>0</v>
      </c>
      <c r="AA689" s="1099"/>
      <c r="AB689" s="597" t="s">
        <v>554</v>
      </c>
      <c r="AC689" s="881"/>
      <c r="AD689" s="1492"/>
      <c r="AE689" s="1492"/>
    </row>
    <row r="690" spans="1:31" ht="24.95" customHeight="1" x14ac:dyDescent="0.2">
      <c r="A690" s="1103"/>
      <c r="B690" s="774"/>
      <c r="C690" s="1107"/>
      <c r="D690" s="783" t="s">
        <v>340</v>
      </c>
      <c r="E690" s="783" t="s">
        <v>341</v>
      </c>
      <c r="F690" s="776" t="s">
        <v>342</v>
      </c>
      <c r="G690" s="810" t="s">
        <v>905</v>
      </c>
      <c r="H690" s="1456">
        <v>0.3</v>
      </c>
      <c r="I690" s="226" t="s">
        <v>600</v>
      </c>
      <c r="J690" s="459"/>
      <c r="K690" s="460"/>
      <c r="L690" s="461">
        <v>1</v>
      </c>
      <c r="M690" s="462"/>
      <c r="N690" s="460"/>
      <c r="O690" s="461">
        <v>1</v>
      </c>
      <c r="P690" s="462"/>
      <c r="Q690" s="460"/>
      <c r="R690" s="461">
        <v>1</v>
      </c>
      <c r="S690" s="462"/>
      <c r="T690" s="460"/>
      <c r="U690" s="463">
        <v>1</v>
      </c>
      <c r="V690" s="216">
        <f>SUM(J690:L690)*H690</f>
        <v>0.3</v>
      </c>
      <c r="W690" s="217">
        <f>SUM(M690:O690)*H690</f>
        <v>0.3</v>
      </c>
      <c r="X690" s="217">
        <f>SUM(P690:R690)*H690</f>
        <v>0.3</v>
      </c>
      <c r="Y690" s="217">
        <f>SUM(S690:U690)*H690</f>
        <v>0.3</v>
      </c>
      <c r="Z690" s="218">
        <f t="shared" si="10"/>
        <v>0.3</v>
      </c>
      <c r="AA690" s="1099"/>
      <c r="AB690" s="597" t="s">
        <v>554</v>
      </c>
      <c r="AC690" s="861">
        <v>92</v>
      </c>
      <c r="AD690" s="1492"/>
      <c r="AE690" s="1492"/>
    </row>
    <row r="691" spans="1:31" ht="24.95" customHeight="1" x14ac:dyDescent="0.2">
      <c r="A691" s="1103"/>
      <c r="B691" s="774"/>
      <c r="C691" s="1107"/>
      <c r="D691" s="784"/>
      <c r="E691" s="784"/>
      <c r="F691" s="774"/>
      <c r="G691" s="786"/>
      <c r="H691" s="1457"/>
      <c r="I691" s="251" t="s">
        <v>601</v>
      </c>
      <c r="J691" s="474"/>
      <c r="K691" s="475"/>
      <c r="L691" s="476">
        <v>1</v>
      </c>
      <c r="M691" s="477"/>
      <c r="N691" s="475"/>
      <c r="O691" s="476"/>
      <c r="P691" s="477"/>
      <c r="Q691" s="475"/>
      <c r="R691" s="476"/>
      <c r="S691" s="477"/>
      <c r="T691" s="475"/>
      <c r="U691" s="478"/>
      <c r="V691" s="252">
        <f>SUM(J691:L691)*H690</f>
        <v>0.3</v>
      </c>
      <c r="W691" s="253">
        <f>SUM(M691:O691)*H690</f>
        <v>0</v>
      </c>
      <c r="X691" s="253">
        <f>SUM(P691:R691)*H690</f>
        <v>0</v>
      </c>
      <c r="Y691" s="253">
        <f>SUM(S691:U691)*H690</f>
        <v>0</v>
      </c>
      <c r="Z691" s="254">
        <f t="shared" si="10"/>
        <v>0.3</v>
      </c>
      <c r="AA691" s="1099"/>
      <c r="AB691" s="597" t="s">
        <v>554</v>
      </c>
      <c r="AC691" s="861"/>
      <c r="AD691" s="1492"/>
      <c r="AE691" s="1492"/>
    </row>
    <row r="692" spans="1:31" ht="24.95" customHeight="1" x14ac:dyDescent="0.2">
      <c r="A692" s="1103"/>
      <c r="B692" s="774"/>
      <c r="C692" s="1107"/>
      <c r="D692" s="784"/>
      <c r="E692" s="784"/>
      <c r="F692" s="774"/>
      <c r="G692" s="786" t="s">
        <v>906</v>
      </c>
      <c r="H692" s="1457">
        <v>0.7</v>
      </c>
      <c r="I692" s="605" t="s">
        <v>600</v>
      </c>
      <c r="J692" s="464"/>
      <c r="K692" s="465"/>
      <c r="L692" s="466"/>
      <c r="M692" s="467"/>
      <c r="N692" s="465"/>
      <c r="O692" s="466">
        <v>0.3</v>
      </c>
      <c r="P692" s="467"/>
      <c r="Q692" s="465"/>
      <c r="R692" s="466">
        <v>0.7</v>
      </c>
      <c r="S692" s="467"/>
      <c r="T692" s="465"/>
      <c r="U692" s="468">
        <v>1</v>
      </c>
      <c r="V692" s="219">
        <f>SUM(J692:L692)*H692</f>
        <v>0</v>
      </c>
      <c r="W692" s="220">
        <f>SUM(M692:O692)*H692</f>
        <v>0.21</v>
      </c>
      <c r="X692" s="220">
        <f>SUM(P692:R692)*H692</f>
        <v>0.48999999999999994</v>
      </c>
      <c r="Y692" s="220">
        <f>SUM(S692:U692)*H692</f>
        <v>0.7</v>
      </c>
      <c r="Z692" s="271">
        <f t="shared" si="10"/>
        <v>0.7</v>
      </c>
      <c r="AA692" s="1099"/>
      <c r="AB692" s="597" t="s">
        <v>554</v>
      </c>
      <c r="AC692" s="861"/>
      <c r="AD692" s="1492"/>
      <c r="AE692" s="1492"/>
    </row>
    <row r="693" spans="1:31" ht="24.95" customHeight="1" thickBot="1" x14ac:dyDescent="0.25">
      <c r="A693" s="1103"/>
      <c r="B693" s="774"/>
      <c r="C693" s="1107"/>
      <c r="D693" s="784"/>
      <c r="E693" s="784"/>
      <c r="F693" s="774"/>
      <c r="G693" s="1096"/>
      <c r="H693" s="1458"/>
      <c r="I693" s="255" t="s">
        <v>601</v>
      </c>
      <c r="J693" s="479"/>
      <c r="K693" s="480"/>
      <c r="L693" s="481"/>
      <c r="M693" s="482"/>
      <c r="N693" s="480"/>
      <c r="O693" s="481"/>
      <c r="P693" s="482"/>
      <c r="Q693" s="480"/>
      <c r="R693" s="481"/>
      <c r="S693" s="482"/>
      <c r="T693" s="480"/>
      <c r="U693" s="483"/>
      <c r="V693" s="259">
        <f>SUM(J693:L693)*H692</f>
        <v>0</v>
      </c>
      <c r="W693" s="260">
        <f>SUM(M693:O693)*H692</f>
        <v>0</v>
      </c>
      <c r="X693" s="260">
        <f>SUM(P693:R693)*H692</f>
        <v>0</v>
      </c>
      <c r="Y693" s="260">
        <f>SUM(S693:U693)*H692</f>
        <v>0</v>
      </c>
      <c r="Z693" s="272">
        <f t="shared" si="10"/>
        <v>0</v>
      </c>
      <c r="AA693" s="1099"/>
      <c r="AB693" s="597" t="s">
        <v>554</v>
      </c>
      <c r="AC693" s="861"/>
      <c r="AD693" s="1492"/>
      <c r="AE693" s="1492"/>
    </row>
    <row r="694" spans="1:31" ht="24.95" customHeight="1" x14ac:dyDescent="0.2">
      <c r="A694" s="1103"/>
      <c r="B694" s="774"/>
      <c r="C694" s="1107"/>
      <c r="D694" s="783" t="s">
        <v>499</v>
      </c>
      <c r="E694" s="783" t="s">
        <v>501</v>
      </c>
      <c r="F694" s="776" t="s">
        <v>343</v>
      </c>
      <c r="G694" s="810" t="s">
        <v>907</v>
      </c>
      <c r="H694" s="1456">
        <v>0.5</v>
      </c>
      <c r="I694" s="226" t="s">
        <v>600</v>
      </c>
      <c r="J694" s="459"/>
      <c r="K694" s="460"/>
      <c r="L694" s="461">
        <v>0.4</v>
      </c>
      <c r="M694" s="462"/>
      <c r="N694" s="460"/>
      <c r="O694" s="461">
        <v>1</v>
      </c>
      <c r="P694" s="462"/>
      <c r="Q694" s="460"/>
      <c r="R694" s="461">
        <v>1</v>
      </c>
      <c r="S694" s="462"/>
      <c r="T694" s="460"/>
      <c r="U694" s="463">
        <v>1</v>
      </c>
      <c r="V694" s="216">
        <f>SUM(J694:L694)*H694</f>
        <v>0.2</v>
      </c>
      <c r="W694" s="217">
        <f>SUM(M694:O694)*H694</f>
        <v>0.5</v>
      </c>
      <c r="X694" s="217">
        <f>SUM(P694:R694)*H694</f>
        <v>0.5</v>
      </c>
      <c r="Y694" s="217">
        <f>SUM(S694:U694)*H694</f>
        <v>0.5</v>
      </c>
      <c r="Z694" s="218">
        <f t="shared" si="10"/>
        <v>0.5</v>
      </c>
      <c r="AA694" s="1109" t="s">
        <v>3</v>
      </c>
      <c r="AB694" s="606" t="s">
        <v>559</v>
      </c>
      <c r="AC694" s="860">
        <v>93</v>
      </c>
      <c r="AD694" s="1484" t="s">
        <v>1022</v>
      </c>
      <c r="AE694" s="1484" t="s">
        <v>1022</v>
      </c>
    </row>
    <row r="695" spans="1:31" ht="24.95" customHeight="1" x14ac:dyDescent="0.2">
      <c r="A695" s="1103"/>
      <c r="B695" s="774"/>
      <c r="C695" s="1107"/>
      <c r="D695" s="784"/>
      <c r="E695" s="784"/>
      <c r="F695" s="774"/>
      <c r="G695" s="786"/>
      <c r="H695" s="1457"/>
      <c r="I695" s="251" t="s">
        <v>601</v>
      </c>
      <c r="J695" s="474"/>
      <c r="K695" s="475"/>
      <c r="L695" s="476">
        <v>0.4</v>
      </c>
      <c r="M695" s="477"/>
      <c r="N695" s="475"/>
      <c r="O695" s="476"/>
      <c r="P695" s="477"/>
      <c r="Q695" s="475"/>
      <c r="R695" s="476"/>
      <c r="S695" s="477"/>
      <c r="T695" s="475"/>
      <c r="U695" s="478"/>
      <c r="V695" s="252">
        <f>SUM(J695:L695)*H694</f>
        <v>0.2</v>
      </c>
      <c r="W695" s="253">
        <f>SUM(M695:O695)*H694</f>
        <v>0</v>
      </c>
      <c r="X695" s="253">
        <f>SUM(P695:R695)*H694</f>
        <v>0</v>
      </c>
      <c r="Y695" s="253">
        <f>SUM(S695:U695)*H694</f>
        <v>0</v>
      </c>
      <c r="Z695" s="254">
        <f t="shared" si="10"/>
        <v>0.2</v>
      </c>
      <c r="AA695" s="1110"/>
      <c r="AB695" s="607" t="s">
        <v>559</v>
      </c>
      <c r="AC695" s="861"/>
      <c r="AD695" s="1485"/>
      <c r="AE695" s="1485"/>
    </row>
    <row r="696" spans="1:31" ht="24.95" customHeight="1" x14ac:dyDescent="0.2">
      <c r="A696" s="1103"/>
      <c r="B696" s="774"/>
      <c r="C696" s="1107"/>
      <c r="D696" s="784"/>
      <c r="E696" s="784"/>
      <c r="F696" s="774"/>
      <c r="G696" s="786" t="s">
        <v>1002</v>
      </c>
      <c r="H696" s="1457">
        <v>0.5</v>
      </c>
      <c r="I696" s="605" t="s">
        <v>600</v>
      </c>
      <c r="J696" s="464"/>
      <c r="K696" s="465"/>
      <c r="L696" s="466"/>
      <c r="M696" s="467"/>
      <c r="N696" s="465"/>
      <c r="O696" s="466">
        <v>0.2</v>
      </c>
      <c r="P696" s="467"/>
      <c r="Q696" s="465"/>
      <c r="R696" s="466">
        <v>0.6</v>
      </c>
      <c r="S696" s="467"/>
      <c r="T696" s="465"/>
      <c r="U696" s="468">
        <v>1</v>
      </c>
      <c r="V696" s="219">
        <f>SUM(J696:L696)*H696</f>
        <v>0</v>
      </c>
      <c r="W696" s="220">
        <f>SUM(M696:O696)*H696</f>
        <v>0.1</v>
      </c>
      <c r="X696" s="220">
        <f>SUM(P696:R696)*H696</f>
        <v>0.3</v>
      </c>
      <c r="Y696" s="220">
        <f>SUM(S696:U696)*H696</f>
        <v>0.5</v>
      </c>
      <c r="Z696" s="271">
        <f t="shared" si="10"/>
        <v>0.5</v>
      </c>
      <c r="AA696" s="1110"/>
      <c r="AB696" s="607" t="s">
        <v>559</v>
      </c>
      <c r="AC696" s="861"/>
      <c r="AD696" s="1485"/>
      <c r="AE696" s="1485"/>
    </row>
    <row r="697" spans="1:31" ht="24.95" customHeight="1" thickBot="1" x14ac:dyDescent="0.25">
      <c r="A697" s="1103"/>
      <c r="B697" s="774"/>
      <c r="C697" s="1107"/>
      <c r="D697" s="784"/>
      <c r="E697" s="784"/>
      <c r="F697" s="774"/>
      <c r="G697" s="1096"/>
      <c r="H697" s="1458"/>
      <c r="I697" s="255" t="s">
        <v>601</v>
      </c>
      <c r="J697" s="479"/>
      <c r="K697" s="480"/>
      <c r="L697" s="481"/>
      <c r="M697" s="482"/>
      <c r="N697" s="480"/>
      <c r="O697" s="481"/>
      <c r="P697" s="482"/>
      <c r="Q697" s="480"/>
      <c r="R697" s="481"/>
      <c r="S697" s="482"/>
      <c r="T697" s="480"/>
      <c r="U697" s="483"/>
      <c r="V697" s="259">
        <f>SUM(J697:L697)*H696</f>
        <v>0</v>
      </c>
      <c r="W697" s="260">
        <f>SUM(M697:O697)*H696</f>
        <v>0</v>
      </c>
      <c r="X697" s="260">
        <f>SUM(P697:R697)*H696</f>
        <v>0</v>
      </c>
      <c r="Y697" s="260">
        <f>SUM(S697:U697)*H696</f>
        <v>0</v>
      </c>
      <c r="Z697" s="272">
        <f t="shared" si="10"/>
        <v>0</v>
      </c>
      <c r="AA697" s="1110"/>
      <c r="AB697" s="607" t="s">
        <v>559</v>
      </c>
      <c r="AC697" s="881"/>
      <c r="AD697" s="1485"/>
      <c r="AE697" s="1485"/>
    </row>
    <row r="698" spans="1:31" ht="24.95" customHeight="1" x14ac:dyDescent="0.2">
      <c r="A698" s="1103"/>
      <c r="B698" s="774"/>
      <c r="C698" s="1107"/>
      <c r="D698" s="783" t="s">
        <v>345</v>
      </c>
      <c r="E698" s="783" t="s">
        <v>346</v>
      </c>
      <c r="F698" s="776" t="s">
        <v>347</v>
      </c>
      <c r="G698" s="786" t="s">
        <v>1003</v>
      </c>
      <c r="H698" s="1457">
        <v>0.1</v>
      </c>
      <c r="I698" s="605" t="s">
        <v>600</v>
      </c>
      <c r="J698" s="464"/>
      <c r="K698" s="465"/>
      <c r="L698" s="466">
        <v>0.1</v>
      </c>
      <c r="M698" s="467"/>
      <c r="N698" s="465"/>
      <c r="O698" s="466">
        <v>0.6</v>
      </c>
      <c r="P698" s="467"/>
      <c r="Q698" s="465"/>
      <c r="R698" s="466">
        <v>1</v>
      </c>
      <c r="S698" s="467"/>
      <c r="T698" s="465"/>
      <c r="U698" s="468">
        <v>1</v>
      </c>
      <c r="V698" s="219">
        <f>SUM(J698:L698)*H698</f>
        <v>1.0000000000000002E-2</v>
      </c>
      <c r="W698" s="220">
        <f>SUM(M698:O698)*H698</f>
        <v>0.06</v>
      </c>
      <c r="X698" s="220">
        <f>SUM(P698:R698)*H698</f>
        <v>0.1</v>
      </c>
      <c r="Y698" s="220">
        <f>SUM(S698:U698)*H698</f>
        <v>0.1</v>
      </c>
      <c r="Z698" s="221">
        <f t="shared" si="10"/>
        <v>0.1</v>
      </c>
      <c r="AA698" s="1110"/>
      <c r="AB698" s="607" t="s">
        <v>559</v>
      </c>
      <c r="AC698" s="861">
        <v>94</v>
      </c>
      <c r="AD698" s="1485"/>
      <c r="AE698" s="1485"/>
    </row>
    <row r="699" spans="1:31" ht="24.95" customHeight="1" x14ac:dyDescent="0.2">
      <c r="A699" s="1103"/>
      <c r="B699" s="774"/>
      <c r="C699" s="1107"/>
      <c r="D699" s="784"/>
      <c r="E699" s="784"/>
      <c r="F699" s="774"/>
      <c r="G699" s="786"/>
      <c r="H699" s="1457"/>
      <c r="I699" s="251" t="s">
        <v>601</v>
      </c>
      <c r="J699" s="474"/>
      <c r="K699" s="475"/>
      <c r="L699" s="476">
        <v>0.1</v>
      </c>
      <c r="M699" s="477"/>
      <c r="N699" s="475"/>
      <c r="O699" s="476"/>
      <c r="P699" s="477"/>
      <c r="Q699" s="475"/>
      <c r="R699" s="476"/>
      <c r="S699" s="477"/>
      <c r="T699" s="475"/>
      <c r="U699" s="478"/>
      <c r="V699" s="252">
        <f>SUM(J699:L699)*H698</f>
        <v>1.0000000000000002E-2</v>
      </c>
      <c r="W699" s="253">
        <f>SUM(M699:O699)*H698</f>
        <v>0</v>
      </c>
      <c r="X699" s="253">
        <f>SUM(P699:R699)*H698</f>
        <v>0</v>
      </c>
      <c r="Y699" s="253">
        <f>SUM(S699:U699)*H698</f>
        <v>0</v>
      </c>
      <c r="Z699" s="254">
        <f t="shared" si="10"/>
        <v>1.0000000000000002E-2</v>
      </c>
      <c r="AA699" s="1110"/>
      <c r="AB699" s="607" t="s">
        <v>559</v>
      </c>
      <c r="AC699" s="861"/>
      <c r="AD699" s="1485"/>
      <c r="AE699" s="1485"/>
    </row>
    <row r="700" spans="1:31" ht="24.95" customHeight="1" x14ac:dyDescent="0.2">
      <c r="A700" s="1103"/>
      <c r="B700" s="774"/>
      <c r="C700" s="1107"/>
      <c r="D700" s="784"/>
      <c r="E700" s="784"/>
      <c r="F700" s="774"/>
      <c r="G700" s="786" t="s">
        <v>1004</v>
      </c>
      <c r="H700" s="1457">
        <v>0.4</v>
      </c>
      <c r="I700" s="605" t="s">
        <v>600</v>
      </c>
      <c r="J700" s="464"/>
      <c r="K700" s="465"/>
      <c r="L700" s="466"/>
      <c r="M700" s="467"/>
      <c r="N700" s="465"/>
      <c r="O700" s="466">
        <v>0.5</v>
      </c>
      <c r="P700" s="467"/>
      <c r="Q700" s="465"/>
      <c r="R700" s="466">
        <v>1</v>
      </c>
      <c r="S700" s="467"/>
      <c r="T700" s="465"/>
      <c r="U700" s="468">
        <v>1</v>
      </c>
      <c r="V700" s="219">
        <f>SUM(J700:L700)*H700</f>
        <v>0</v>
      </c>
      <c r="W700" s="220">
        <f>SUM(M700:O700)*H700</f>
        <v>0.2</v>
      </c>
      <c r="X700" s="220">
        <f>SUM(P700:R700)*H700</f>
        <v>0.4</v>
      </c>
      <c r="Y700" s="220">
        <f>SUM(S700:U700)*H700</f>
        <v>0.4</v>
      </c>
      <c r="Z700" s="221">
        <f t="shared" si="10"/>
        <v>0.4</v>
      </c>
      <c r="AA700" s="1110"/>
      <c r="AB700" s="607" t="s">
        <v>559</v>
      </c>
      <c r="AC700" s="861"/>
      <c r="AD700" s="1485"/>
      <c r="AE700" s="1485"/>
    </row>
    <row r="701" spans="1:31" ht="24.95" customHeight="1" x14ac:dyDescent="0.2">
      <c r="A701" s="1103"/>
      <c r="B701" s="774"/>
      <c r="C701" s="1107"/>
      <c r="D701" s="784"/>
      <c r="E701" s="784"/>
      <c r="F701" s="774"/>
      <c r="G701" s="786"/>
      <c r="H701" s="1457"/>
      <c r="I701" s="251" t="s">
        <v>601</v>
      </c>
      <c r="J701" s="474"/>
      <c r="K701" s="475"/>
      <c r="L701" s="476"/>
      <c r="M701" s="477"/>
      <c r="N701" s="475"/>
      <c r="O701" s="476"/>
      <c r="P701" s="477"/>
      <c r="Q701" s="475"/>
      <c r="R701" s="476"/>
      <c r="S701" s="477"/>
      <c r="T701" s="475"/>
      <c r="U701" s="478"/>
      <c r="V701" s="252">
        <f>SUM(J701:L701)*H700</f>
        <v>0</v>
      </c>
      <c r="W701" s="253">
        <f>SUM(M701:O701)*H700</f>
        <v>0</v>
      </c>
      <c r="X701" s="253">
        <f>SUM(P701:R701)*H700</f>
        <v>0</v>
      </c>
      <c r="Y701" s="253">
        <f>SUM(S701:U701)*H700</f>
        <v>0</v>
      </c>
      <c r="Z701" s="254">
        <f t="shared" si="10"/>
        <v>0</v>
      </c>
      <c r="AA701" s="1110"/>
      <c r="AB701" s="607" t="s">
        <v>559</v>
      </c>
      <c r="AC701" s="861"/>
      <c r="AD701" s="1485"/>
      <c r="AE701" s="1485"/>
    </row>
    <row r="702" spans="1:31" ht="24.95" customHeight="1" x14ac:dyDescent="0.2">
      <c r="A702" s="1103"/>
      <c r="B702" s="774"/>
      <c r="C702" s="1107"/>
      <c r="D702" s="784"/>
      <c r="E702" s="784"/>
      <c r="F702" s="774"/>
      <c r="G702" s="786" t="s">
        <v>1005</v>
      </c>
      <c r="H702" s="1457">
        <v>0.3</v>
      </c>
      <c r="I702" s="605" t="s">
        <v>600</v>
      </c>
      <c r="J702" s="464"/>
      <c r="K702" s="465"/>
      <c r="L702" s="466"/>
      <c r="M702" s="467"/>
      <c r="N702" s="465"/>
      <c r="O702" s="466"/>
      <c r="P702" s="467"/>
      <c r="Q702" s="465"/>
      <c r="R702" s="466">
        <v>0.5</v>
      </c>
      <c r="S702" s="467"/>
      <c r="T702" s="465"/>
      <c r="U702" s="468">
        <v>1</v>
      </c>
      <c r="V702" s="219">
        <f>SUM(J702:L702)*H702</f>
        <v>0</v>
      </c>
      <c r="W702" s="220">
        <f>SUM(M702:O702)*H702</f>
        <v>0</v>
      </c>
      <c r="X702" s="220">
        <f>SUM(P702:R702)*H702</f>
        <v>0.15</v>
      </c>
      <c r="Y702" s="220">
        <f>SUM(S702:U702)*H702</f>
        <v>0.3</v>
      </c>
      <c r="Z702" s="221">
        <f t="shared" si="10"/>
        <v>0.3</v>
      </c>
      <c r="AA702" s="1110"/>
      <c r="AB702" s="607" t="s">
        <v>559</v>
      </c>
      <c r="AC702" s="861"/>
      <c r="AD702" s="1485"/>
      <c r="AE702" s="1485"/>
    </row>
    <row r="703" spans="1:31" ht="24.95" customHeight="1" x14ac:dyDescent="0.2">
      <c r="A703" s="1103"/>
      <c r="B703" s="774"/>
      <c r="C703" s="1107"/>
      <c r="D703" s="784"/>
      <c r="E703" s="784"/>
      <c r="F703" s="774"/>
      <c r="G703" s="786"/>
      <c r="H703" s="1457"/>
      <c r="I703" s="251" t="s">
        <v>601</v>
      </c>
      <c r="J703" s="474"/>
      <c r="K703" s="475"/>
      <c r="L703" s="476"/>
      <c r="M703" s="477"/>
      <c r="N703" s="475"/>
      <c r="O703" s="476"/>
      <c r="P703" s="477"/>
      <c r="Q703" s="475"/>
      <c r="R703" s="476"/>
      <c r="S703" s="477"/>
      <c r="T703" s="475"/>
      <c r="U703" s="478"/>
      <c r="V703" s="252">
        <f>SUM(J703:L703)*H702</f>
        <v>0</v>
      </c>
      <c r="W703" s="253">
        <f>SUM(M703:O703)*H702</f>
        <v>0</v>
      </c>
      <c r="X703" s="253">
        <f>SUM(P703:R703)*H702</f>
        <v>0</v>
      </c>
      <c r="Y703" s="253">
        <f>SUM(S703:U703)*H702</f>
        <v>0</v>
      </c>
      <c r="Z703" s="254">
        <f t="shared" si="10"/>
        <v>0</v>
      </c>
      <c r="AA703" s="1110"/>
      <c r="AB703" s="607" t="s">
        <v>559</v>
      </c>
      <c r="AC703" s="861"/>
      <c r="AD703" s="1485"/>
      <c r="AE703" s="1485"/>
    </row>
    <row r="704" spans="1:31" ht="24.95" customHeight="1" x14ac:dyDescent="0.2">
      <c r="A704" s="1103"/>
      <c r="B704" s="774"/>
      <c r="C704" s="1107"/>
      <c r="D704" s="784"/>
      <c r="E704" s="784"/>
      <c r="F704" s="774"/>
      <c r="G704" s="786" t="s">
        <v>1006</v>
      </c>
      <c r="H704" s="1457">
        <v>0.2</v>
      </c>
      <c r="I704" s="605" t="s">
        <v>600</v>
      </c>
      <c r="J704" s="464"/>
      <c r="K704" s="465"/>
      <c r="L704" s="466"/>
      <c r="M704" s="467"/>
      <c r="N704" s="465"/>
      <c r="O704" s="466"/>
      <c r="P704" s="467"/>
      <c r="Q704" s="465"/>
      <c r="R704" s="466"/>
      <c r="S704" s="467"/>
      <c r="T704" s="465"/>
      <c r="U704" s="468">
        <v>1</v>
      </c>
      <c r="V704" s="219">
        <f>SUM(J704:L704)*H704</f>
        <v>0</v>
      </c>
      <c r="W704" s="220">
        <f>SUM(M704:O704)*H704</f>
        <v>0</v>
      </c>
      <c r="X704" s="220">
        <f>SUM(P704:R704)*H704</f>
        <v>0</v>
      </c>
      <c r="Y704" s="220">
        <f>SUM(S704:U704)*H704</f>
        <v>0.2</v>
      </c>
      <c r="Z704" s="221">
        <f t="shared" si="10"/>
        <v>0.2</v>
      </c>
      <c r="AA704" s="1110"/>
      <c r="AB704" s="607" t="s">
        <v>559</v>
      </c>
      <c r="AC704" s="861"/>
      <c r="AD704" s="1485"/>
      <c r="AE704" s="1485"/>
    </row>
    <row r="705" spans="1:31" ht="24.95" customHeight="1" thickBot="1" x14ac:dyDescent="0.25">
      <c r="A705" s="1103"/>
      <c r="B705" s="774"/>
      <c r="C705" s="1107"/>
      <c r="D705" s="785"/>
      <c r="E705" s="785"/>
      <c r="F705" s="775"/>
      <c r="G705" s="1096"/>
      <c r="H705" s="1458"/>
      <c r="I705" s="255" t="s">
        <v>601</v>
      </c>
      <c r="J705" s="479"/>
      <c r="K705" s="480"/>
      <c r="L705" s="481"/>
      <c r="M705" s="482"/>
      <c r="N705" s="480"/>
      <c r="O705" s="481"/>
      <c r="P705" s="482"/>
      <c r="Q705" s="480"/>
      <c r="R705" s="481"/>
      <c r="S705" s="482"/>
      <c r="T705" s="480"/>
      <c r="U705" s="483"/>
      <c r="V705" s="259">
        <f>SUM(J705:L705)*H704</f>
        <v>0</v>
      </c>
      <c r="W705" s="260">
        <f>SUM(M705:O705)*H704</f>
        <v>0</v>
      </c>
      <c r="X705" s="260">
        <f>SUM(P705:R705)*H704</f>
        <v>0</v>
      </c>
      <c r="Y705" s="260">
        <f>SUM(S705:U705)*H704</f>
        <v>0</v>
      </c>
      <c r="Z705" s="261">
        <f t="shared" si="10"/>
        <v>0</v>
      </c>
      <c r="AA705" s="1111"/>
      <c r="AB705" s="598" t="s">
        <v>559</v>
      </c>
      <c r="AC705" s="881"/>
      <c r="AD705" s="1486"/>
      <c r="AE705" s="1486"/>
    </row>
    <row r="706" spans="1:31" ht="24.95" customHeight="1" x14ac:dyDescent="0.2">
      <c r="A706" s="1103"/>
      <c r="B706" s="774"/>
      <c r="C706" s="1107"/>
      <c r="D706" s="783" t="s">
        <v>500</v>
      </c>
      <c r="E706" s="783" t="s">
        <v>502</v>
      </c>
      <c r="F706" s="776" t="s">
        <v>344</v>
      </c>
      <c r="G706" s="810" t="s">
        <v>907</v>
      </c>
      <c r="H706" s="1459">
        <v>0.5</v>
      </c>
      <c r="I706" s="605" t="s">
        <v>600</v>
      </c>
      <c r="J706" s="464"/>
      <c r="K706" s="465"/>
      <c r="L706" s="466"/>
      <c r="M706" s="467"/>
      <c r="N706" s="465"/>
      <c r="O706" s="466">
        <v>1</v>
      </c>
      <c r="P706" s="467"/>
      <c r="Q706" s="465"/>
      <c r="R706" s="466">
        <v>1</v>
      </c>
      <c r="S706" s="467"/>
      <c r="T706" s="465"/>
      <c r="U706" s="468">
        <v>1</v>
      </c>
      <c r="V706" s="219">
        <f>SUM(J706:L706)*H706</f>
        <v>0</v>
      </c>
      <c r="W706" s="220">
        <f>SUM(M706:O706)*H706</f>
        <v>0.5</v>
      </c>
      <c r="X706" s="220">
        <f>SUM(P706:R706)*H706</f>
        <v>0.5</v>
      </c>
      <c r="Y706" s="220">
        <f>SUM(S706:U706)*H706</f>
        <v>0.5</v>
      </c>
      <c r="Z706" s="221">
        <f>MAX(V706:Y706)</f>
        <v>0.5</v>
      </c>
      <c r="AA706" s="1170" t="s">
        <v>551</v>
      </c>
      <c r="AB706" s="599" t="s">
        <v>553</v>
      </c>
      <c r="AC706" s="861">
        <v>95</v>
      </c>
      <c r="AD706" s="1501"/>
      <c r="AE706" s="1501"/>
    </row>
    <row r="707" spans="1:31" ht="24.95" customHeight="1" x14ac:dyDescent="0.2">
      <c r="A707" s="1103"/>
      <c r="B707" s="774"/>
      <c r="C707" s="1107"/>
      <c r="D707" s="784"/>
      <c r="E707" s="784"/>
      <c r="F707" s="774"/>
      <c r="G707" s="786"/>
      <c r="H707" s="1460"/>
      <c r="I707" s="251" t="s">
        <v>601</v>
      </c>
      <c r="J707" s="474"/>
      <c r="K707" s="475"/>
      <c r="L707" s="476"/>
      <c r="M707" s="477"/>
      <c r="N707" s="475"/>
      <c r="O707" s="476"/>
      <c r="P707" s="477"/>
      <c r="Q707" s="475"/>
      <c r="R707" s="476"/>
      <c r="S707" s="477"/>
      <c r="T707" s="475"/>
      <c r="U707" s="478"/>
      <c r="V707" s="252">
        <f>SUM(J707:L707)*H706</f>
        <v>0</v>
      </c>
      <c r="W707" s="253">
        <f>SUM(M707:O707)*H706</f>
        <v>0</v>
      </c>
      <c r="X707" s="253">
        <f>SUM(P707:R707)*H706</f>
        <v>0</v>
      </c>
      <c r="Y707" s="253">
        <f>SUM(S707:U707)*H706</f>
        <v>0</v>
      </c>
      <c r="Z707" s="254">
        <f>MAX(V707:Y707)</f>
        <v>0</v>
      </c>
      <c r="AA707" s="1170"/>
      <c r="AB707" s="599" t="s">
        <v>553</v>
      </c>
      <c r="AC707" s="861"/>
      <c r="AD707" s="1501"/>
      <c r="AE707" s="1501"/>
    </row>
    <row r="708" spans="1:31" ht="24.95" customHeight="1" x14ac:dyDescent="0.2">
      <c r="A708" s="1103"/>
      <c r="B708" s="774"/>
      <c r="C708" s="1107"/>
      <c r="D708" s="784"/>
      <c r="E708" s="784"/>
      <c r="F708" s="774"/>
      <c r="G708" s="786" t="s">
        <v>908</v>
      </c>
      <c r="H708" s="1460">
        <v>0.5</v>
      </c>
      <c r="I708" s="605" t="s">
        <v>600</v>
      </c>
      <c r="J708" s="464"/>
      <c r="K708" s="465"/>
      <c r="L708" s="466"/>
      <c r="M708" s="467"/>
      <c r="N708" s="465"/>
      <c r="O708" s="466">
        <v>1</v>
      </c>
      <c r="P708" s="467"/>
      <c r="Q708" s="465"/>
      <c r="R708" s="466">
        <v>1</v>
      </c>
      <c r="S708" s="467"/>
      <c r="T708" s="465"/>
      <c r="U708" s="468">
        <v>1</v>
      </c>
      <c r="V708" s="219">
        <f>SUM(J708:L708)*H708</f>
        <v>0</v>
      </c>
      <c r="W708" s="220">
        <f>SUM(M708:O708)*H708</f>
        <v>0.5</v>
      </c>
      <c r="X708" s="220">
        <f>SUM(P708:R708)*H708</f>
        <v>0.5</v>
      </c>
      <c r="Y708" s="220">
        <f>SUM(S708:U708)*H708</f>
        <v>0.5</v>
      </c>
      <c r="Z708" s="221">
        <f>MAX(V708:Y708)</f>
        <v>0.5</v>
      </c>
      <c r="AA708" s="1170"/>
      <c r="AB708" s="599" t="s">
        <v>553</v>
      </c>
      <c r="AC708" s="861"/>
      <c r="AD708" s="1501"/>
      <c r="AE708" s="1501"/>
    </row>
    <row r="709" spans="1:31" ht="24.95" customHeight="1" thickBot="1" x14ac:dyDescent="0.25">
      <c r="A709" s="1103"/>
      <c r="B709" s="774"/>
      <c r="C709" s="1108"/>
      <c r="D709" s="784"/>
      <c r="E709" s="784"/>
      <c r="F709" s="774"/>
      <c r="G709" s="1096"/>
      <c r="H709" s="1462"/>
      <c r="I709" s="255" t="s">
        <v>601</v>
      </c>
      <c r="J709" s="479"/>
      <c r="K709" s="480"/>
      <c r="L709" s="481"/>
      <c r="M709" s="482"/>
      <c r="N709" s="480"/>
      <c r="O709" s="481"/>
      <c r="P709" s="482"/>
      <c r="Q709" s="480"/>
      <c r="R709" s="481"/>
      <c r="S709" s="482"/>
      <c r="T709" s="480"/>
      <c r="U709" s="483"/>
      <c r="V709" s="259">
        <f>SUM(J709:L709)*H708</f>
        <v>0</v>
      </c>
      <c r="W709" s="260">
        <f>SUM(M709:O709)*H708</f>
        <v>0</v>
      </c>
      <c r="X709" s="260">
        <f>SUM(P709:R709)*H708</f>
        <v>0</v>
      </c>
      <c r="Y709" s="260">
        <f>SUM(S709:U709)*H708</f>
        <v>0</v>
      </c>
      <c r="Z709" s="261">
        <f t="shared" ref="Z709:Z767" si="11">MAX(V709:Y709)</f>
        <v>0</v>
      </c>
      <c r="AA709" s="1170"/>
      <c r="AB709" s="599" t="s">
        <v>553</v>
      </c>
      <c r="AC709" s="861"/>
      <c r="AD709" s="1501"/>
      <c r="AE709" s="1501"/>
    </row>
    <row r="710" spans="1:31" ht="24.75" customHeight="1" x14ac:dyDescent="0.2">
      <c r="A710" s="1088" t="s">
        <v>348</v>
      </c>
      <c r="B710" s="1112" t="s">
        <v>880</v>
      </c>
      <c r="C710" s="783" t="s">
        <v>350</v>
      </c>
      <c r="D710" s="783" t="s">
        <v>351</v>
      </c>
      <c r="E710" s="783" t="s">
        <v>352</v>
      </c>
      <c r="F710" s="783" t="s">
        <v>353</v>
      </c>
      <c r="G710" s="810" t="s">
        <v>1019</v>
      </c>
      <c r="H710" s="1456">
        <v>0.3</v>
      </c>
      <c r="I710" s="605" t="s">
        <v>600</v>
      </c>
      <c r="J710" s="464"/>
      <c r="K710" s="465"/>
      <c r="L710" s="466">
        <v>0.5</v>
      </c>
      <c r="M710" s="467"/>
      <c r="N710" s="465"/>
      <c r="O710" s="466">
        <v>1</v>
      </c>
      <c r="P710" s="467"/>
      <c r="Q710" s="465"/>
      <c r="R710" s="466">
        <v>1</v>
      </c>
      <c r="S710" s="467"/>
      <c r="T710" s="465"/>
      <c r="U710" s="468">
        <v>1</v>
      </c>
      <c r="V710" s="219">
        <f>SUM(J710:L710)*H710</f>
        <v>0.15</v>
      </c>
      <c r="W710" s="220">
        <f>SUM(M710:O710)*H710</f>
        <v>0.3</v>
      </c>
      <c r="X710" s="220">
        <f>SUM(P710:R710)*H710</f>
        <v>0.3</v>
      </c>
      <c r="Y710" s="220">
        <f>SUM(S710:U710)*H710</f>
        <v>0.3</v>
      </c>
      <c r="Z710" s="221">
        <f t="shared" si="11"/>
        <v>0.3</v>
      </c>
      <c r="AA710" s="1171" t="s">
        <v>497</v>
      </c>
      <c r="AB710" s="600" t="s">
        <v>560</v>
      </c>
      <c r="AC710" s="860">
        <v>96</v>
      </c>
      <c r="AD710" s="1502" t="s">
        <v>1022</v>
      </c>
      <c r="AE710" s="1502"/>
    </row>
    <row r="711" spans="1:31" ht="24.95" customHeight="1" x14ac:dyDescent="0.2">
      <c r="A711" s="1089"/>
      <c r="B711" s="1113"/>
      <c r="C711" s="784"/>
      <c r="D711" s="784"/>
      <c r="E711" s="784"/>
      <c r="F711" s="784"/>
      <c r="G711" s="786"/>
      <c r="H711" s="1457"/>
      <c r="I711" s="251" t="s">
        <v>601</v>
      </c>
      <c r="J711" s="474"/>
      <c r="K711" s="475"/>
      <c r="L711" s="476">
        <v>0.5</v>
      </c>
      <c r="M711" s="477"/>
      <c r="N711" s="475"/>
      <c r="O711" s="476"/>
      <c r="P711" s="477"/>
      <c r="Q711" s="475"/>
      <c r="R711" s="476"/>
      <c r="S711" s="477"/>
      <c r="T711" s="475"/>
      <c r="U711" s="478"/>
      <c r="V711" s="252">
        <f>SUM(J711:L711)*H710</f>
        <v>0.15</v>
      </c>
      <c r="W711" s="253">
        <f>SUM(M711:O711)*H710</f>
        <v>0</v>
      </c>
      <c r="X711" s="253">
        <f>SUM(P711:R711)*H710</f>
        <v>0</v>
      </c>
      <c r="Y711" s="253">
        <f>SUM(S711:U711)*H710</f>
        <v>0</v>
      </c>
      <c r="Z711" s="254">
        <f t="shared" si="11"/>
        <v>0.15</v>
      </c>
      <c r="AA711" s="1170"/>
      <c r="AB711" s="599" t="s">
        <v>560</v>
      </c>
      <c r="AC711" s="861"/>
      <c r="AD711" s="1501"/>
      <c r="AE711" s="1501"/>
    </row>
    <row r="712" spans="1:31" ht="24.95" customHeight="1" x14ac:dyDescent="0.2">
      <c r="A712" s="1089"/>
      <c r="B712" s="1113"/>
      <c r="C712" s="784"/>
      <c r="D712" s="784"/>
      <c r="E712" s="784"/>
      <c r="F712" s="784"/>
      <c r="G712" s="786" t="s">
        <v>987</v>
      </c>
      <c r="H712" s="1457">
        <v>0.4</v>
      </c>
      <c r="I712" s="605" t="s">
        <v>600</v>
      </c>
      <c r="J712" s="464"/>
      <c r="K712" s="465"/>
      <c r="L712" s="466"/>
      <c r="M712" s="467"/>
      <c r="N712" s="465"/>
      <c r="O712" s="466">
        <v>0.5</v>
      </c>
      <c r="P712" s="467"/>
      <c r="Q712" s="465"/>
      <c r="R712" s="466">
        <v>1</v>
      </c>
      <c r="S712" s="467"/>
      <c r="T712" s="465"/>
      <c r="U712" s="468">
        <v>1</v>
      </c>
      <c r="V712" s="219">
        <f>SUM(J712:L712)*H712</f>
        <v>0</v>
      </c>
      <c r="W712" s="220">
        <f>SUM(M712:O712)*H712</f>
        <v>0.2</v>
      </c>
      <c r="X712" s="220">
        <f>SUM(P712:R712)*H712</f>
        <v>0.4</v>
      </c>
      <c r="Y712" s="220">
        <f>SUM(S712:U712)*H712</f>
        <v>0.4</v>
      </c>
      <c r="Z712" s="221">
        <f t="shared" si="11"/>
        <v>0.4</v>
      </c>
      <c r="AA712" s="1170"/>
      <c r="AB712" s="599" t="s">
        <v>560</v>
      </c>
      <c r="AC712" s="861"/>
      <c r="AD712" s="1501"/>
      <c r="AE712" s="1501"/>
    </row>
    <row r="713" spans="1:31" ht="24.95" customHeight="1" x14ac:dyDescent="0.2">
      <c r="A713" s="1089"/>
      <c r="B713" s="1113"/>
      <c r="C713" s="784"/>
      <c r="D713" s="784"/>
      <c r="E713" s="784"/>
      <c r="F713" s="784"/>
      <c r="G713" s="786"/>
      <c r="H713" s="1457"/>
      <c r="I713" s="251" t="s">
        <v>601</v>
      </c>
      <c r="J713" s="474"/>
      <c r="K713" s="475"/>
      <c r="L713" s="476"/>
      <c r="M713" s="477"/>
      <c r="N713" s="475"/>
      <c r="O713" s="476"/>
      <c r="P713" s="477"/>
      <c r="Q713" s="475"/>
      <c r="R713" s="476"/>
      <c r="S713" s="477"/>
      <c r="T713" s="475"/>
      <c r="U713" s="478"/>
      <c r="V713" s="252">
        <f>SUM(J713:L713)*H712</f>
        <v>0</v>
      </c>
      <c r="W713" s="253">
        <f>SUM(M713:O713)*H712</f>
        <v>0</v>
      </c>
      <c r="X713" s="253">
        <f>SUM(P713:R713)*H712</f>
        <v>0</v>
      </c>
      <c r="Y713" s="253">
        <f>SUM(S713:U713)*H712</f>
        <v>0</v>
      </c>
      <c r="Z713" s="254">
        <f t="shared" si="11"/>
        <v>0</v>
      </c>
      <c r="AA713" s="1170"/>
      <c r="AB713" s="599" t="s">
        <v>560</v>
      </c>
      <c r="AC713" s="861"/>
      <c r="AD713" s="1501"/>
      <c r="AE713" s="1501"/>
    </row>
    <row r="714" spans="1:31" ht="24.95" customHeight="1" x14ac:dyDescent="0.2">
      <c r="A714" s="1089"/>
      <c r="B714" s="1113"/>
      <c r="C714" s="784"/>
      <c r="D714" s="784"/>
      <c r="E714" s="784"/>
      <c r="F714" s="784"/>
      <c r="G714" s="786" t="s">
        <v>988</v>
      </c>
      <c r="H714" s="1461">
        <v>0.15</v>
      </c>
      <c r="I714" s="605" t="s">
        <v>600</v>
      </c>
      <c r="J714" s="464"/>
      <c r="K714" s="465"/>
      <c r="L714" s="466"/>
      <c r="M714" s="467"/>
      <c r="N714" s="465"/>
      <c r="O714" s="466"/>
      <c r="P714" s="467"/>
      <c r="Q714" s="465"/>
      <c r="R714" s="466"/>
      <c r="S714" s="467"/>
      <c r="T714" s="465"/>
      <c r="U714" s="468">
        <v>1</v>
      </c>
      <c r="V714" s="219">
        <f>SUM(J714:L714)*H714</f>
        <v>0</v>
      </c>
      <c r="W714" s="220">
        <f>SUM(M714:O714)*H714</f>
        <v>0</v>
      </c>
      <c r="X714" s="220">
        <f>SUM(P714:R714)*H714</f>
        <v>0</v>
      </c>
      <c r="Y714" s="220">
        <f>SUM(S714:U714)*H714</f>
        <v>0.15</v>
      </c>
      <c r="Z714" s="221">
        <f t="shared" si="11"/>
        <v>0.15</v>
      </c>
      <c r="AA714" s="1170"/>
      <c r="AB714" s="599" t="s">
        <v>560</v>
      </c>
      <c r="AC714" s="861"/>
      <c r="AD714" s="1501"/>
      <c r="AE714" s="1501"/>
    </row>
    <row r="715" spans="1:31" ht="24.95" customHeight="1" x14ac:dyDescent="0.2">
      <c r="A715" s="1089"/>
      <c r="B715" s="1113"/>
      <c r="C715" s="784"/>
      <c r="D715" s="784"/>
      <c r="E715" s="784"/>
      <c r="F715" s="784"/>
      <c r="G715" s="786"/>
      <c r="H715" s="1456"/>
      <c r="I715" s="251" t="s">
        <v>601</v>
      </c>
      <c r="J715" s="474"/>
      <c r="K715" s="475"/>
      <c r="L715" s="476"/>
      <c r="M715" s="477"/>
      <c r="N715" s="475"/>
      <c r="O715" s="476"/>
      <c r="P715" s="477"/>
      <c r="Q715" s="475"/>
      <c r="R715" s="476"/>
      <c r="S715" s="477"/>
      <c r="T715" s="475"/>
      <c r="U715" s="478"/>
      <c r="V715" s="252">
        <f>SUM(J715:L715)*H714</f>
        <v>0</v>
      </c>
      <c r="W715" s="253">
        <f>SUM(M715:O715)*H714</f>
        <v>0</v>
      </c>
      <c r="X715" s="253">
        <f>SUM(P715:R715)*H714</f>
        <v>0</v>
      </c>
      <c r="Y715" s="253">
        <f>SUM(S715:U715)*H714</f>
        <v>0</v>
      </c>
      <c r="Z715" s="254">
        <f t="shared" si="11"/>
        <v>0</v>
      </c>
      <c r="AA715" s="1170"/>
      <c r="AB715" s="599" t="s">
        <v>560</v>
      </c>
      <c r="AC715" s="861"/>
      <c r="AD715" s="1501"/>
      <c r="AE715" s="1501"/>
    </row>
    <row r="716" spans="1:31" ht="24.95" customHeight="1" x14ac:dyDescent="0.2">
      <c r="A716" s="1089"/>
      <c r="B716" s="1113"/>
      <c r="C716" s="784"/>
      <c r="D716" s="784"/>
      <c r="E716" s="784"/>
      <c r="F716" s="784"/>
      <c r="G716" s="786" t="s">
        <v>989</v>
      </c>
      <c r="H716" s="1457">
        <v>0.15</v>
      </c>
      <c r="I716" s="605" t="s">
        <v>600</v>
      </c>
      <c r="J716" s="464"/>
      <c r="K716" s="465"/>
      <c r="L716" s="466"/>
      <c r="M716" s="467"/>
      <c r="N716" s="465"/>
      <c r="O716" s="466"/>
      <c r="P716" s="467"/>
      <c r="Q716" s="465"/>
      <c r="R716" s="466"/>
      <c r="S716" s="467"/>
      <c r="T716" s="465"/>
      <c r="U716" s="468">
        <v>1</v>
      </c>
      <c r="V716" s="219">
        <f>SUM(J716:L716)*H716</f>
        <v>0</v>
      </c>
      <c r="W716" s="220">
        <f>SUM(M716:O716)*H716</f>
        <v>0</v>
      </c>
      <c r="X716" s="220">
        <f>SUM(P716:R716)*H716</f>
        <v>0</v>
      </c>
      <c r="Y716" s="220">
        <f>SUM(S716:U716)*H716</f>
        <v>0.15</v>
      </c>
      <c r="Z716" s="221">
        <f t="shared" si="11"/>
        <v>0.15</v>
      </c>
      <c r="AA716" s="1170"/>
      <c r="AB716" s="599" t="s">
        <v>560</v>
      </c>
      <c r="AC716" s="861"/>
      <c r="AD716" s="1501"/>
      <c r="AE716" s="1501"/>
    </row>
    <row r="717" spans="1:31" ht="24.95" customHeight="1" thickBot="1" x14ac:dyDescent="0.25">
      <c r="A717" s="1089"/>
      <c r="B717" s="1113"/>
      <c r="C717" s="784"/>
      <c r="D717" s="784"/>
      <c r="E717" s="784"/>
      <c r="F717" s="784"/>
      <c r="G717" s="1096"/>
      <c r="H717" s="1458"/>
      <c r="I717" s="255" t="s">
        <v>601</v>
      </c>
      <c r="J717" s="479"/>
      <c r="K717" s="480"/>
      <c r="L717" s="481"/>
      <c r="M717" s="482"/>
      <c r="N717" s="480"/>
      <c r="O717" s="481"/>
      <c r="P717" s="482"/>
      <c r="Q717" s="480"/>
      <c r="R717" s="481"/>
      <c r="S717" s="482"/>
      <c r="T717" s="480"/>
      <c r="U717" s="483"/>
      <c r="V717" s="259">
        <f>SUM(J717:L717)*H716</f>
        <v>0</v>
      </c>
      <c r="W717" s="260">
        <f>SUM(M717:O717)*H716</f>
        <v>0</v>
      </c>
      <c r="X717" s="260">
        <f>SUM(P717:R717)*H716</f>
        <v>0</v>
      </c>
      <c r="Y717" s="260">
        <f>SUM(S717:U717)*H716</f>
        <v>0</v>
      </c>
      <c r="Z717" s="261">
        <f t="shared" si="11"/>
        <v>0</v>
      </c>
      <c r="AA717" s="1170"/>
      <c r="AB717" s="599" t="s">
        <v>560</v>
      </c>
      <c r="AC717" s="881"/>
      <c r="AD717" s="1501"/>
      <c r="AE717" s="1501"/>
    </row>
    <row r="718" spans="1:31" ht="24.95" customHeight="1" x14ac:dyDescent="0.2">
      <c r="A718" s="1089"/>
      <c r="B718" s="1113"/>
      <c r="C718" s="783" t="s">
        <v>355</v>
      </c>
      <c r="D718" s="783" t="s">
        <v>356</v>
      </c>
      <c r="E718" s="783" t="s">
        <v>412</v>
      </c>
      <c r="F718" s="783" t="s">
        <v>416</v>
      </c>
      <c r="G718" s="810" t="s">
        <v>909</v>
      </c>
      <c r="H718" s="1456">
        <v>0.3</v>
      </c>
      <c r="I718" s="605" t="s">
        <v>600</v>
      </c>
      <c r="J718" s="464"/>
      <c r="K718" s="465"/>
      <c r="L718" s="466">
        <v>0.5</v>
      </c>
      <c r="M718" s="467"/>
      <c r="N718" s="465"/>
      <c r="O718" s="466">
        <v>1</v>
      </c>
      <c r="P718" s="467"/>
      <c r="Q718" s="465"/>
      <c r="R718" s="466">
        <v>1</v>
      </c>
      <c r="S718" s="467"/>
      <c r="T718" s="465"/>
      <c r="U718" s="468">
        <v>1</v>
      </c>
      <c r="V718" s="219">
        <f>SUM(J718:L718)*H718</f>
        <v>0.15</v>
      </c>
      <c r="W718" s="220">
        <f>SUM(M718:O718)*H718</f>
        <v>0.3</v>
      </c>
      <c r="X718" s="220">
        <f>SUM(P718:R718)*H718</f>
        <v>0.3</v>
      </c>
      <c r="Y718" s="220">
        <f>SUM(S718:U718)*H718</f>
        <v>0.3</v>
      </c>
      <c r="Z718" s="221">
        <f t="shared" si="11"/>
        <v>0.3</v>
      </c>
      <c r="AA718" s="1170"/>
      <c r="AB718" s="599" t="s">
        <v>560</v>
      </c>
      <c r="AC718" s="861">
        <v>97</v>
      </c>
      <c r="AD718" s="1501"/>
      <c r="AE718" s="1501"/>
    </row>
    <row r="719" spans="1:31" ht="24.95" customHeight="1" x14ac:dyDescent="0.2">
      <c r="A719" s="1089"/>
      <c r="B719" s="1113"/>
      <c r="C719" s="784"/>
      <c r="D719" s="784"/>
      <c r="E719" s="784"/>
      <c r="F719" s="784"/>
      <c r="G719" s="786"/>
      <c r="H719" s="1457"/>
      <c r="I719" s="251" t="s">
        <v>601</v>
      </c>
      <c r="J719" s="474"/>
      <c r="K719" s="475"/>
      <c r="L719" s="476">
        <v>0.5</v>
      </c>
      <c r="M719" s="477"/>
      <c r="N719" s="475"/>
      <c r="O719" s="476"/>
      <c r="P719" s="477"/>
      <c r="Q719" s="475"/>
      <c r="R719" s="476"/>
      <c r="S719" s="477"/>
      <c r="T719" s="475"/>
      <c r="U719" s="478"/>
      <c r="V719" s="252">
        <f>SUM(J719:L719)*H718</f>
        <v>0.15</v>
      </c>
      <c r="W719" s="253">
        <f>SUM(M719:O719)*H718</f>
        <v>0</v>
      </c>
      <c r="X719" s="253">
        <f>SUM(P719:R719)*H718</f>
        <v>0</v>
      </c>
      <c r="Y719" s="253">
        <f>SUM(S719:U719)*H718</f>
        <v>0</v>
      </c>
      <c r="Z719" s="254">
        <f t="shared" si="11"/>
        <v>0.15</v>
      </c>
      <c r="AA719" s="1170"/>
      <c r="AB719" s="599" t="s">
        <v>560</v>
      </c>
      <c r="AC719" s="861"/>
      <c r="AD719" s="1501"/>
      <c r="AE719" s="1501"/>
    </row>
    <row r="720" spans="1:31" ht="24.95" customHeight="1" x14ac:dyDescent="0.2">
      <c r="A720" s="1089"/>
      <c r="B720" s="1113"/>
      <c r="C720" s="784"/>
      <c r="D720" s="784"/>
      <c r="E720" s="784"/>
      <c r="F720" s="784"/>
      <c r="G720" s="786" t="s">
        <v>910</v>
      </c>
      <c r="H720" s="1457">
        <v>0.1</v>
      </c>
      <c r="I720" s="605" t="s">
        <v>600</v>
      </c>
      <c r="J720" s="464"/>
      <c r="K720" s="465"/>
      <c r="L720" s="466"/>
      <c r="M720" s="467"/>
      <c r="N720" s="465"/>
      <c r="O720" s="466">
        <v>0.2</v>
      </c>
      <c r="P720" s="467"/>
      <c r="Q720" s="465"/>
      <c r="R720" s="466">
        <v>1</v>
      </c>
      <c r="S720" s="467"/>
      <c r="T720" s="465"/>
      <c r="U720" s="468">
        <v>1</v>
      </c>
      <c r="V720" s="219">
        <f>SUM(J720:L720)*H720</f>
        <v>0</v>
      </c>
      <c r="W720" s="220">
        <f>SUM(M720:O720)*H720</f>
        <v>2.0000000000000004E-2</v>
      </c>
      <c r="X720" s="220">
        <f>SUM(P720:R720)*H720</f>
        <v>0.1</v>
      </c>
      <c r="Y720" s="220">
        <f>SUM(S720:U720)*H720</f>
        <v>0.1</v>
      </c>
      <c r="Z720" s="221">
        <f t="shared" si="11"/>
        <v>0.1</v>
      </c>
      <c r="AA720" s="1170"/>
      <c r="AB720" s="599" t="s">
        <v>560</v>
      </c>
      <c r="AC720" s="861"/>
      <c r="AD720" s="1501"/>
      <c r="AE720" s="1501"/>
    </row>
    <row r="721" spans="1:31" ht="24.95" customHeight="1" x14ac:dyDescent="0.2">
      <c r="A721" s="1089"/>
      <c r="B721" s="1113"/>
      <c r="C721" s="784"/>
      <c r="D721" s="784"/>
      <c r="E721" s="784"/>
      <c r="F721" s="784"/>
      <c r="G721" s="786"/>
      <c r="H721" s="1457"/>
      <c r="I721" s="251" t="s">
        <v>601</v>
      </c>
      <c r="J721" s="474"/>
      <c r="K721" s="475"/>
      <c r="L721" s="476"/>
      <c r="M721" s="477"/>
      <c r="N721" s="475"/>
      <c r="O721" s="476"/>
      <c r="P721" s="477"/>
      <c r="Q721" s="475"/>
      <c r="R721" s="476"/>
      <c r="S721" s="477"/>
      <c r="T721" s="475"/>
      <c r="U721" s="478"/>
      <c r="V721" s="252">
        <f>SUM(J721:L721)*H720</f>
        <v>0</v>
      </c>
      <c r="W721" s="253">
        <f>SUM(M721:O721)*H720</f>
        <v>0</v>
      </c>
      <c r="X721" s="253">
        <f>SUM(P721:R721)*H720</f>
        <v>0</v>
      </c>
      <c r="Y721" s="253">
        <f>SUM(S721:U721)*H720</f>
        <v>0</v>
      </c>
      <c r="Z721" s="254">
        <f t="shared" si="11"/>
        <v>0</v>
      </c>
      <c r="AA721" s="1170"/>
      <c r="AB721" s="599" t="s">
        <v>560</v>
      </c>
      <c r="AC721" s="861"/>
      <c r="AD721" s="1501"/>
      <c r="AE721" s="1501"/>
    </row>
    <row r="722" spans="1:31" ht="24.95" customHeight="1" x14ac:dyDescent="0.2">
      <c r="A722" s="1089"/>
      <c r="B722" s="1113"/>
      <c r="C722" s="784"/>
      <c r="D722" s="784"/>
      <c r="E722" s="784"/>
      <c r="F722" s="784"/>
      <c r="G722" s="786" t="s">
        <v>911</v>
      </c>
      <c r="H722" s="1457">
        <v>0.3</v>
      </c>
      <c r="I722" s="605" t="s">
        <v>600</v>
      </c>
      <c r="J722" s="464"/>
      <c r="K722" s="465"/>
      <c r="L722" s="466"/>
      <c r="M722" s="467"/>
      <c r="N722" s="465"/>
      <c r="O722" s="466"/>
      <c r="P722" s="467"/>
      <c r="Q722" s="465"/>
      <c r="R722" s="466">
        <v>0.5</v>
      </c>
      <c r="S722" s="467"/>
      <c r="T722" s="465"/>
      <c r="U722" s="468">
        <v>1</v>
      </c>
      <c r="V722" s="219">
        <f>SUM(J722:L722)*H722</f>
        <v>0</v>
      </c>
      <c r="W722" s="220">
        <f>SUM(M722:O722)*H722</f>
        <v>0</v>
      </c>
      <c r="X722" s="220">
        <f>SUM(P722:R722)*H722</f>
        <v>0.15</v>
      </c>
      <c r="Y722" s="220">
        <f>SUM(S722:U722)*H722</f>
        <v>0.3</v>
      </c>
      <c r="Z722" s="221">
        <f t="shared" si="11"/>
        <v>0.3</v>
      </c>
      <c r="AA722" s="1170"/>
      <c r="AB722" s="599" t="s">
        <v>560</v>
      </c>
      <c r="AC722" s="861"/>
      <c r="AD722" s="1501"/>
      <c r="AE722" s="1501"/>
    </row>
    <row r="723" spans="1:31" ht="24.95" customHeight="1" x14ac:dyDescent="0.2">
      <c r="A723" s="1089"/>
      <c r="B723" s="1113"/>
      <c r="C723" s="784"/>
      <c r="D723" s="784"/>
      <c r="E723" s="784"/>
      <c r="F723" s="784"/>
      <c r="G723" s="786"/>
      <c r="H723" s="1457"/>
      <c r="I723" s="251" t="s">
        <v>601</v>
      </c>
      <c r="J723" s="474"/>
      <c r="K723" s="475"/>
      <c r="L723" s="476"/>
      <c r="M723" s="477"/>
      <c r="N723" s="475"/>
      <c r="O723" s="476"/>
      <c r="P723" s="477"/>
      <c r="Q723" s="475"/>
      <c r="R723" s="476"/>
      <c r="S723" s="477"/>
      <c r="T723" s="475"/>
      <c r="U723" s="478"/>
      <c r="V723" s="252">
        <f>SUM(J723:L723)*H722</f>
        <v>0</v>
      </c>
      <c r="W723" s="253">
        <f>SUM(M723:O723)*H722</f>
        <v>0</v>
      </c>
      <c r="X723" s="253">
        <f>SUM(P723:R723)*H722</f>
        <v>0</v>
      </c>
      <c r="Y723" s="253">
        <f>SUM(S723:U723)*H722</f>
        <v>0</v>
      </c>
      <c r="Z723" s="254">
        <f t="shared" si="11"/>
        <v>0</v>
      </c>
      <c r="AA723" s="1170"/>
      <c r="AB723" s="599" t="s">
        <v>560</v>
      </c>
      <c r="AC723" s="861"/>
      <c r="AD723" s="1501"/>
      <c r="AE723" s="1501"/>
    </row>
    <row r="724" spans="1:31" ht="24.95" customHeight="1" x14ac:dyDescent="0.2">
      <c r="A724" s="1089"/>
      <c r="B724" s="1113"/>
      <c r="C724" s="784"/>
      <c r="D724" s="784"/>
      <c r="E724" s="784"/>
      <c r="F724" s="784"/>
      <c r="G724" s="786" t="s">
        <v>912</v>
      </c>
      <c r="H724" s="1457">
        <v>0.3</v>
      </c>
      <c r="I724" s="605" t="s">
        <v>600</v>
      </c>
      <c r="J724" s="464"/>
      <c r="K724" s="465"/>
      <c r="L724" s="466"/>
      <c r="M724" s="467"/>
      <c r="N724" s="465"/>
      <c r="O724" s="466"/>
      <c r="P724" s="467"/>
      <c r="Q724" s="465"/>
      <c r="R724" s="466">
        <v>0.3</v>
      </c>
      <c r="S724" s="467"/>
      <c r="T724" s="465"/>
      <c r="U724" s="468">
        <v>1</v>
      </c>
      <c r="V724" s="219">
        <f>SUM(J724:L724)*H724</f>
        <v>0</v>
      </c>
      <c r="W724" s="220">
        <f>SUM(M724:O724)*H724</f>
        <v>0</v>
      </c>
      <c r="X724" s="220">
        <f>SUM(P724:R724)*H724</f>
        <v>0.09</v>
      </c>
      <c r="Y724" s="220">
        <f>SUM(S724:U724)*H724</f>
        <v>0.3</v>
      </c>
      <c r="Z724" s="221">
        <f t="shared" si="11"/>
        <v>0.3</v>
      </c>
      <c r="AA724" s="1170"/>
      <c r="AB724" s="599" t="s">
        <v>560</v>
      </c>
      <c r="AC724" s="861"/>
      <c r="AD724" s="1501"/>
      <c r="AE724" s="1501"/>
    </row>
    <row r="725" spans="1:31" ht="24.95" customHeight="1" thickBot="1" x14ac:dyDescent="0.25">
      <c r="A725" s="1089"/>
      <c r="B725" s="1113"/>
      <c r="C725" s="784"/>
      <c r="D725" s="784"/>
      <c r="E725" s="784"/>
      <c r="F725" s="784"/>
      <c r="G725" s="1096"/>
      <c r="H725" s="1458"/>
      <c r="I725" s="255" t="s">
        <v>601</v>
      </c>
      <c r="J725" s="479"/>
      <c r="K725" s="480"/>
      <c r="L725" s="481"/>
      <c r="M725" s="482"/>
      <c r="N725" s="480"/>
      <c r="O725" s="481"/>
      <c r="P725" s="482"/>
      <c r="Q725" s="480"/>
      <c r="R725" s="481"/>
      <c r="S725" s="482"/>
      <c r="T725" s="480"/>
      <c r="U725" s="483"/>
      <c r="V725" s="259">
        <f>SUM(J725:L725)*H724</f>
        <v>0</v>
      </c>
      <c r="W725" s="260">
        <f>SUM(M725:O725)*H724</f>
        <v>0</v>
      </c>
      <c r="X725" s="260">
        <f>SUM(P725:R725)*H724</f>
        <v>0</v>
      </c>
      <c r="Y725" s="260">
        <f>SUM(S725:U725)*H724</f>
        <v>0</v>
      </c>
      <c r="Z725" s="261">
        <f t="shared" si="11"/>
        <v>0</v>
      </c>
      <c r="AA725" s="1170"/>
      <c r="AB725" s="599" t="s">
        <v>560</v>
      </c>
      <c r="AC725" s="881"/>
      <c r="AD725" s="1501"/>
      <c r="AE725" s="1501"/>
    </row>
    <row r="726" spans="1:31" ht="24.95" customHeight="1" x14ac:dyDescent="0.2">
      <c r="A726" s="1089"/>
      <c r="B726" s="1113"/>
      <c r="C726" s="783" t="s">
        <v>358</v>
      </c>
      <c r="D726" s="783" t="s">
        <v>413</v>
      </c>
      <c r="E726" s="783" t="s">
        <v>359</v>
      </c>
      <c r="F726" s="783" t="s">
        <v>360</v>
      </c>
      <c r="G726" s="810" t="s">
        <v>990</v>
      </c>
      <c r="H726" s="1456">
        <v>0.2</v>
      </c>
      <c r="I726" s="605" t="s">
        <v>600</v>
      </c>
      <c r="J726" s="464"/>
      <c r="K726" s="465"/>
      <c r="L726" s="466">
        <v>0.5</v>
      </c>
      <c r="M726" s="467"/>
      <c r="N726" s="465"/>
      <c r="O726" s="466">
        <v>1</v>
      </c>
      <c r="P726" s="467"/>
      <c r="Q726" s="465"/>
      <c r="R726" s="466">
        <v>1</v>
      </c>
      <c r="S726" s="467"/>
      <c r="T726" s="465"/>
      <c r="U726" s="468">
        <v>1</v>
      </c>
      <c r="V726" s="219">
        <f>SUM(J726:L726)*H726</f>
        <v>0.1</v>
      </c>
      <c r="W726" s="220">
        <f>SUM(M726:O726)*H726</f>
        <v>0.2</v>
      </c>
      <c r="X726" s="220">
        <f>SUM(P726:R726)*H726</f>
        <v>0.2</v>
      </c>
      <c r="Y726" s="220">
        <f>SUM(S726:U726)*H726</f>
        <v>0.2</v>
      </c>
      <c r="Z726" s="221">
        <f t="shared" si="11"/>
        <v>0.2</v>
      </c>
      <c r="AA726" s="1170"/>
      <c r="AB726" s="599" t="s">
        <v>560</v>
      </c>
      <c r="AC726" s="861">
        <v>98</v>
      </c>
      <c r="AD726" s="1501"/>
      <c r="AE726" s="1501"/>
    </row>
    <row r="727" spans="1:31" ht="24.95" customHeight="1" x14ac:dyDescent="0.2">
      <c r="A727" s="1089"/>
      <c r="B727" s="1113"/>
      <c r="C727" s="784"/>
      <c r="D727" s="784"/>
      <c r="E727" s="784"/>
      <c r="F727" s="784"/>
      <c r="G727" s="786"/>
      <c r="H727" s="1457"/>
      <c r="I727" s="251" t="s">
        <v>601</v>
      </c>
      <c r="J727" s="474"/>
      <c r="K727" s="475"/>
      <c r="L727" s="476">
        <v>0.1</v>
      </c>
      <c r="M727" s="477"/>
      <c r="N727" s="475"/>
      <c r="O727" s="476"/>
      <c r="P727" s="477"/>
      <c r="Q727" s="475"/>
      <c r="R727" s="476"/>
      <c r="S727" s="477"/>
      <c r="T727" s="475"/>
      <c r="U727" s="478"/>
      <c r="V727" s="252">
        <f>SUM(J727:L727)*H726</f>
        <v>2.0000000000000004E-2</v>
      </c>
      <c r="W727" s="253">
        <f>SUM(M727:O727)*H726</f>
        <v>0</v>
      </c>
      <c r="X727" s="253">
        <f>SUM(P727:R727)*H726</f>
        <v>0</v>
      </c>
      <c r="Y727" s="253">
        <f>SUM(S727:U727)*H726</f>
        <v>0</v>
      </c>
      <c r="Z727" s="254">
        <f t="shared" si="11"/>
        <v>2.0000000000000004E-2</v>
      </c>
      <c r="AA727" s="1170"/>
      <c r="AB727" s="599" t="s">
        <v>560</v>
      </c>
      <c r="AC727" s="861"/>
      <c r="AD727" s="1501"/>
      <c r="AE727" s="1501"/>
    </row>
    <row r="728" spans="1:31" ht="24.95" customHeight="1" x14ac:dyDescent="0.2">
      <c r="A728" s="1089"/>
      <c r="B728" s="1113"/>
      <c r="C728" s="784"/>
      <c r="D728" s="784"/>
      <c r="E728" s="784"/>
      <c r="F728" s="784"/>
      <c r="G728" s="786" t="s">
        <v>913</v>
      </c>
      <c r="H728" s="1457">
        <v>0.2</v>
      </c>
      <c r="I728" s="605" t="s">
        <v>600</v>
      </c>
      <c r="J728" s="464"/>
      <c r="K728" s="465"/>
      <c r="L728" s="466"/>
      <c r="M728" s="467"/>
      <c r="N728" s="465"/>
      <c r="O728" s="466">
        <v>0.5</v>
      </c>
      <c r="P728" s="467"/>
      <c r="Q728" s="465"/>
      <c r="R728" s="466">
        <v>1</v>
      </c>
      <c r="S728" s="467"/>
      <c r="T728" s="465"/>
      <c r="U728" s="468">
        <v>1</v>
      </c>
      <c r="V728" s="219">
        <f>SUM(J728:L728)*H728</f>
        <v>0</v>
      </c>
      <c r="W728" s="220">
        <f>SUM(M728:O728)*H728</f>
        <v>0.1</v>
      </c>
      <c r="X728" s="220">
        <f>SUM(P728:R728)*H728</f>
        <v>0.2</v>
      </c>
      <c r="Y728" s="220">
        <f>SUM(S728:U728)*H728</f>
        <v>0.2</v>
      </c>
      <c r="Z728" s="221">
        <f t="shared" si="11"/>
        <v>0.2</v>
      </c>
      <c r="AA728" s="1170"/>
      <c r="AB728" s="599" t="s">
        <v>560</v>
      </c>
      <c r="AC728" s="861"/>
      <c r="AD728" s="1501"/>
      <c r="AE728" s="1501"/>
    </row>
    <row r="729" spans="1:31" ht="24.95" customHeight="1" x14ac:dyDescent="0.2">
      <c r="A729" s="1089"/>
      <c r="B729" s="1113"/>
      <c r="C729" s="784"/>
      <c r="D729" s="784"/>
      <c r="E729" s="784"/>
      <c r="F729" s="784"/>
      <c r="G729" s="786"/>
      <c r="H729" s="1457"/>
      <c r="I729" s="251" t="s">
        <v>601</v>
      </c>
      <c r="J729" s="474"/>
      <c r="K729" s="475"/>
      <c r="L729" s="476"/>
      <c r="M729" s="477"/>
      <c r="N729" s="475"/>
      <c r="O729" s="476"/>
      <c r="P729" s="477"/>
      <c r="Q729" s="475"/>
      <c r="R729" s="476"/>
      <c r="S729" s="477"/>
      <c r="T729" s="475"/>
      <c r="U729" s="478"/>
      <c r="V729" s="252">
        <f>SUM(J729:L729)*H728</f>
        <v>0</v>
      </c>
      <c r="W729" s="253">
        <f>SUM(M729:O729)*H728</f>
        <v>0</v>
      </c>
      <c r="X729" s="253">
        <f>SUM(P729:R729)*H728</f>
        <v>0</v>
      </c>
      <c r="Y729" s="253">
        <f>SUM(S729:U729)*H728</f>
        <v>0</v>
      </c>
      <c r="Z729" s="254">
        <f t="shared" si="11"/>
        <v>0</v>
      </c>
      <c r="AA729" s="1170"/>
      <c r="AB729" s="599" t="s">
        <v>560</v>
      </c>
      <c r="AC729" s="861"/>
      <c r="AD729" s="1501"/>
      <c r="AE729" s="1501"/>
    </row>
    <row r="730" spans="1:31" ht="24.95" customHeight="1" x14ac:dyDescent="0.2">
      <c r="A730" s="1089"/>
      <c r="B730" s="1113"/>
      <c r="C730" s="784"/>
      <c r="D730" s="784"/>
      <c r="E730" s="784"/>
      <c r="F730" s="784"/>
      <c r="G730" s="786" t="s">
        <v>914</v>
      </c>
      <c r="H730" s="1457">
        <v>0.3</v>
      </c>
      <c r="I730" s="605" t="s">
        <v>600</v>
      </c>
      <c r="J730" s="464"/>
      <c r="K730" s="465"/>
      <c r="L730" s="466"/>
      <c r="M730" s="467"/>
      <c r="N730" s="465"/>
      <c r="O730" s="466">
        <v>0.4</v>
      </c>
      <c r="P730" s="467"/>
      <c r="Q730" s="465"/>
      <c r="R730" s="466">
        <v>0.8</v>
      </c>
      <c r="S730" s="467"/>
      <c r="T730" s="465"/>
      <c r="U730" s="468">
        <v>1</v>
      </c>
      <c r="V730" s="219">
        <f>SUM(J730:L730)*H730</f>
        <v>0</v>
      </c>
      <c r="W730" s="220">
        <f>SUM(M730:O730)*H730</f>
        <v>0.12</v>
      </c>
      <c r="X730" s="220">
        <f>SUM(P730:R730)*H730</f>
        <v>0.24</v>
      </c>
      <c r="Y730" s="220">
        <f>SUM(S730:U730)*H730</f>
        <v>0.3</v>
      </c>
      <c r="Z730" s="221">
        <f t="shared" si="11"/>
        <v>0.3</v>
      </c>
      <c r="AA730" s="1170"/>
      <c r="AB730" s="599" t="s">
        <v>560</v>
      </c>
      <c r="AC730" s="861"/>
      <c r="AD730" s="1501"/>
      <c r="AE730" s="1501"/>
    </row>
    <row r="731" spans="1:31" ht="24.95" customHeight="1" x14ac:dyDescent="0.2">
      <c r="A731" s="1089"/>
      <c r="B731" s="1113"/>
      <c r="C731" s="784"/>
      <c r="D731" s="784"/>
      <c r="E731" s="784"/>
      <c r="F731" s="784"/>
      <c r="G731" s="786"/>
      <c r="H731" s="1457"/>
      <c r="I731" s="251" t="s">
        <v>601</v>
      </c>
      <c r="J731" s="474"/>
      <c r="K731" s="475"/>
      <c r="L731" s="476"/>
      <c r="M731" s="477"/>
      <c r="N731" s="475"/>
      <c r="O731" s="476"/>
      <c r="P731" s="477"/>
      <c r="Q731" s="475"/>
      <c r="R731" s="476"/>
      <c r="S731" s="477"/>
      <c r="T731" s="475"/>
      <c r="U731" s="478"/>
      <c r="V731" s="252">
        <f>SUM(J731:L731)*H730</f>
        <v>0</v>
      </c>
      <c r="W731" s="253">
        <f>SUM(M731:O731)*H730</f>
        <v>0</v>
      </c>
      <c r="X731" s="253">
        <f>SUM(P731:R731)*H730</f>
        <v>0</v>
      </c>
      <c r="Y731" s="253">
        <f>SUM(S731:U731)*H730</f>
        <v>0</v>
      </c>
      <c r="Z731" s="254">
        <f t="shared" si="11"/>
        <v>0</v>
      </c>
      <c r="AA731" s="1170"/>
      <c r="AB731" s="599" t="s">
        <v>560</v>
      </c>
      <c r="AC731" s="861"/>
      <c r="AD731" s="1501"/>
      <c r="AE731" s="1501"/>
    </row>
    <row r="732" spans="1:31" ht="24.95" customHeight="1" x14ac:dyDescent="0.2">
      <c r="A732" s="1089"/>
      <c r="B732" s="1113"/>
      <c r="C732" s="784"/>
      <c r="D732" s="784"/>
      <c r="E732" s="784"/>
      <c r="F732" s="784"/>
      <c r="G732" s="786" t="s">
        <v>915</v>
      </c>
      <c r="H732" s="1457">
        <v>0.1</v>
      </c>
      <c r="I732" s="605" t="s">
        <v>600</v>
      </c>
      <c r="J732" s="464"/>
      <c r="K732" s="465"/>
      <c r="L732" s="466"/>
      <c r="M732" s="467"/>
      <c r="N732" s="465"/>
      <c r="O732" s="466">
        <v>1</v>
      </c>
      <c r="P732" s="467"/>
      <c r="Q732" s="465"/>
      <c r="R732" s="466">
        <v>1</v>
      </c>
      <c r="S732" s="467"/>
      <c r="T732" s="465"/>
      <c r="U732" s="468">
        <v>1</v>
      </c>
      <c r="V732" s="219">
        <f>SUM(J732:L732)*H732</f>
        <v>0</v>
      </c>
      <c r="W732" s="220">
        <f>SUM(M732:O732)*H732</f>
        <v>0.1</v>
      </c>
      <c r="X732" s="220">
        <f>SUM(P732:R732)*H732</f>
        <v>0.1</v>
      </c>
      <c r="Y732" s="220">
        <f>SUM(S732:U732)*H732</f>
        <v>0.1</v>
      </c>
      <c r="Z732" s="221">
        <f t="shared" si="11"/>
        <v>0.1</v>
      </c>
      <c r="AA732" s="1170"/>
      <c r="AB732" s="599" t="s">
        <v>560</v>
      </c>
      <c r="AC732" s="861"/>
      <c r="AD732" s="1501"/>
      <c r="AE732" s="1501"/>
    </row>
    <row r="733" spans="1:31" ht="24.95" customHeight="1" x14ac:dyDescent="0.2">
      <c r="A733" s="1089"/>
      <c r="B733" s="1113"/>
      <c r="C733" s="784"/>
      <c r="D733" s="784"/>
      <c r="E733" s="784"/>
      <c r="F733" s="784"/>
      <c r="G733" s="786"/>
      <c r="H733" s="1457"/>
      <c r="I733" s="251" t="s">
        <v>601</v>
      </c>
      <c r="J733" s="474"/>
      <c r="K733" s="475"/>
      <c r="L733" s="476"/>
      <c r="M733" s="477"/>
      <c r="N733" s="475"/>
      <c r="O733" s="476"/>
      <c r="P733" s="477"/>
      <c r="Q733" s="475"/>
      <c r="R733" s="476"/>
      <c r="S733" s="477"/>
      <c r="T733" s="475"/>
      <c r="U733" s="478"/>
      <c r="V733" s="252">
        <f>SUM(J733:L733)*H732</f>
        <v>0</v>
      </c>
      <c r="W733" s="253">
        <f>SUM(M733:O733)*H732</f>
        <v>0</v>
      </c>
      <c r="X733" s="253">
        <f>SUM(P733:R733)*H732</f>
        <v>0</v>
      </c>
      <c r="Y733" s="253">
        <f>SUM(S733:U733)*H732</f>
        <v>0</v>
      </c>
      <c r="Z733" s="254">
        <f t="shared" si="11"/>
        <v>0</v>
      </c>
      <c r="AA733" s="1170"/>
      <c r="AB733" s="599" t="s">
        <v>560</v>
      </c>
      <c r="AC733" s="861"/>
      <c r="AD733" s="1501"/>
      <c r="AE733" s="1501"/>
    </row>
    <row r="734" spans="1:31" ht="24.95" customHeight="1" x14ac:dyDescent="0.2">
      <c r="A734" s="1089"/>
      <c r="B734" s="1113"/>
      <c r="C734" s="784"/>
      <c r="D734" s="784"/>
      <c r="E734" s="784"/>
      <c r="F734" s="784"/>
      <c r="G734" s="786" t="s">
        <v>916</v>
      </c>
      <c r="H734" s="1457">
        <v>0.2</v>
      </c>
      <c r="I734" s="605" t="s">
        <v>600</v>
      </c>
      <c r="J734" s="464"/>
      <c r="K734" s="465"/>
      <c r="L734" s="466"/>
      <c r="M734" s="467"/>
      <c r="N734" s="465"/>
      <c r="O734" s="466"/>
      <c r="P734" s="467"/>
      <c r="Q734" s="465"/>
      <c r="R734" s="466">
        <v>0.5</v>
      </c>
      <c r="S734" s="467"/>
      <c r="T734" s="465"/>
      <c r="U734" s="468">
        <v>1</v>
      </c>
      <c r="V734" s="219">
        <f>SUM(J734:L734)*H734</f>
        <v>0</v>
      </c>
      <c r="W734" s="220">
        <f>SUM(M734:O734)*H734</f>
        <v>0</v>
      </c>
      <c r="X734" s="220">
        <f>SUM(P734:R734)*H734</f>
        <v>0.1</v>
      </c>
      <c r="Y734" s="220">
        <f>SUM(S734:U734)*H734</f>
        <v>0.2</v>
      </c>
      <c r="Z734" s="221">
        <f t="shared" si="11"/>
        <v>0.2</v>
      </c>
      <c r="AA734" s="1170"/>
      <c r="AB734" s="599" t="s">
        <v>560</v>
      </c>
      <c r="AC734" s="861"/>
      <c r="AD734" s="1501"/>
      <c r="AE734" s="1501"/>
    </row>
    <row r="735" spans="1:31" ht="24.95" customHeight="1" thickBot="1" x14ac:dyDescent="0.25">
      <c r="A735" s="1089"/>
      <c r="B735" s="1113"/>
      <c r="C735" s="784"/>
      <c r="D735" s="784"/>
      <c r="E735" s="784"/>
      <c r="F735" s="784"/>
      <c r="G735" s="1096"/>
      <c r="H735" s="1458"/>
      <c r="I735" s="255" t="s">
        <v>601</v>
      </c>
      <c r="J735" s="479"/>
      <c r="K735" s="480"/>
      <c r="L735" s="481"/>
      <c r="M735" s="482"/>
      <c r="N735" s="480"/>
      <c r="O735" s="481"/>
      <c r="P735" s="482"/>
      <c r="Q735" s="480"/>
      <c r="R735" s="481"/>
      <c r="S735" s="482"/>
      <c r="T735" s="480"/>
      <c r="U735" s="483"/>
      <c r="V735" s="259">
        <f>SUM(J735:L735)*H734</f>
        <v>0</v>
      </c>
      <c r="W735" s="260">
        <f>SUM(M735:O735)*H734</f>
        <v>0</v>
      </c>
      <c r="X735" s="260">
        <f>SUM(P735:R735)*H734</f>
        <v>0</v>
      </c>
      <c r="Y735" s="260">
        <f>SUM(S735:U735)*H734</f>
        <v>0</v>
      </c>
      <c r="Z735" s="261">
        <f t="shared" si="11"/>
        <v>0</v>
      </c>
      <c r="AA735" s="1170"/>
      <c r="AB735" s="599" t="s">
        <v>560</v>
      </c>
      <c r="AC735" s="861"/>
      <c r="AD735" s="1501"/>
      <c r="AE735" s="1501"/>
    </row>
    <row r="736" spans="1:31" ht="24.95" customHeight="1" x14ac:dyDescent="0.2">
      <c r="A736" s="1120" t="s">
        <v>362</v>
      </c>
      <c r="B736" s="1464" t="s">
        <v>362</v>
      </c>
      <c r="C736" s="783" t="s">
        <v>518</v>
      </c>
      <c r="D736" s="783" t="s">
        <v>521</v>
      </c>
      <c r="E736" s="783" t="s">
        <v>363</v>
      </c>
      <c r="F736" s="783" t="s">
        <v>519</v>
      </c>
      <c r="G736" s="810" t="s">
        <v>917</v>
      </c>
      <c r="H736" s="1456">
        <v>0.2</v>
      </c>
      <c r="I736" s="605" t="s">
        <v>600</v>
      </c>
      <c r="J736" s="464"/>
      <c r="K736" s="465"/>
      <c r="L736" s="466">
        <v>1</v>
      </c>
      <c r="M736" s="467"/>
      <c r="N736" s="465"/>
      <c r="O736" s="461">
        <v>1</v>
      </c>
      <c r="P736" s="462"/>
      <c r="Q736" s="460"/>
      <c r="R736" s="461">
        <v>1</v>
      </c>
      <c r="S736" s="462"/>
      <c r="T736" s="460"/>
      <c r="U736" s="463">
        <v>1</v>
      </c>
      <c r="V736" s="216">
        <f>SUM(J736:L736)*H736</f>
        <v>0.2</v>
      </c>
      <c r="W736" s="217">
        <f>SUM(M736:O736)*H736</f>
        <v>0.2</v>
      </c>
      <c r="X736" s="217">
        <f>SUM(P736:R736)*H736</f>
        <v>0.2</v>
      </c>
      <c r="Y736" s="217">
        <f>SUM(S736:U736)*H736</f>
        <v>0.2</v>
      </c>
      <c r="Z736" s="218">
        <f t="shared" si="11"/>
        <v>0.2</v>
      </c>
      <c r="AA736" s="1109" t="s">
        <v>364</v>
      </c>
      <c r="AB736" s="606" t="s">
        <v>557</v>
      </c>
      <c r="AC736" s="860">
        <v>99</v>
      </c>
      <c r="AD736" s="1484" t="s">
        <v>1022</v>
      </c>
      <c r="AE736" s="1484"/>
    </row>
    <row r="737" spans="1:31" ht="24.95" customHeight="1" x14ac:dyDescent="0.2">
      <c r="A737" s="1121"/>
      <c r="B737" s="1124"/>
      <c r="C737" s="784"/>
      <c r="D737" s="784"/>
      <c r="E737" s="784"/>
      <c r="F737" s="784"/>
      <c r="G737" s="786"/>
      <c r="H737" s="1457"/>
      <c r="I737" s="251" t="s">
        <v>601</v>
      </c>
      <c r="J737" s="474"/>
      <c r="K737" s="475"/>
      <c r="L737" s="476">
        <v>1</v>
      </c>
      <c r="M737" s="477"/>
      <c r="N737" s="475"/>
      <c r="O737" s="476"/>
      <c r="P737" s="477"/>
      <c r="Q737" s="475"/>
      <c r="R737" s="476"/>
      <c r="S737" s="477"/>
      <c r="T737" s="475"/>
      <c r="U737" s="478"/>
      <c r="V737" s="252">
        <f>SUM(J737:L737)*H736</f>
        <v>0.2</v>
      </c>
      <c r="W737" s="253">
        <f>SUM(M737:O737)*H736</f>
        <v>0</v>
      </c>
      <c r="X737" s="253">
        <f>SUM(P737:R737)*H736</f>
        <v>0</v>
      </c>
      <c r="Y737" s="253">
        <f>SUM(S737:U737)*H736</f>
        <v>0</v>
      </c>
      <c r="Z737" s="254">
        <f t="shared" si="11"/>
        <v>0.2</v>
      </c>
      <c r="AA737" s="1110"/>
      <c r="AB737" s="607" t="s">
        <v>557</v>
      </c>
      <c r="AC737" s="861"/>
      <c r="AD737" s="1485"/>
      <c r="AE737" s="1485"/>
    </row>
    <row r="738" spans="1:31" ht="24.95" customHeight="1" x14ac:dyDescent="0.2">
      <c r="A738" s="1121"/>
      <c r="B738" s="1124"/>
      <c r="C738" s="784"/>
      <c r="D738" s="784"/>
      <c r="E738" s="784"/>
      <c r="F738" s="784"/>
      <c r="G738" s="786" t="s">
        <v>918</v>
      </c>
      <c r="H738" s="1457">
        <v>0.2</v>
      </c>
      <c r="I738" s="605" t="s">
        <v>600</v>
      </c>
      <c r="J738" s="464"/>
      <c r="K738" s="465"/>
      <c r="L738" s="466">
        <v>1</v>
      </c>
      <c r="M738" s="467"/>
      <c r="N738" s="465"/>
      <c r="O738" s="466">
        <v>1</v>
      </c>
      <c r="P738" s="467"/>
      <c r="Q738" s="465"/>
      <c r="R738" s="466">
        <v>1</v>
      </c>
      <c r="S738" s="467"/>
      <c r="T738" s="465"/>
      <c r="U738" s="468">
        <v>1</v>
      </c>
      <c r="V738" s="219">
        <f>SUM(J738:L738)*H738</f>
        <v>0.2</v>
      </c>
      <c r="W738" s="220">
        <f>SUM(M738:O738)*H738</f>
        <v>0.2</v>
      </c>
      <c r="X738" s="220">
        <f>SUM(P738:R738)*H738</f>
        <v>0.2</v>
      </c>
      <c r="Y738" s="220">
        <f>SUM(S738:U738)*H738</f>
        <v>0.2</v>
      </c>
      <c r="Z738" s="221">
        <f t="shared" si="11"/>
        <v>0.2</v>
      </c>
      <c r="AA738" s="1110"/>
      <c r="AB738" s="607" t="s">
        <v>557</v>
      </c>
      <c r="AC738" s="861"/>
      <c r="AD738" s="1485"/>
      <c r="AE738" s="1485"/>
    </row>
    <row r="739" spans="1:31" ht="24.95" customHeight="1" x14ac:dyDescent="0.2">
      <c r="A739" s="1121"/>
      <c r="B739" s="1124"/>
      <c r="C739" s="784"/>
      <c r="D739" s="784"/>
      <c r="E739" s="784"/>
      <c r="F739" s="784"/>
      <c r="G739" s="786"/>
      <c r="H739" s="1457"/>
      <c r="I739" s="251" t="s">
        <v>601</v>
      </c>
      <c r="J739" s="474"/>
      <c r="K739" s="475"/>
      <c r="L739" s="476">
        <v>1</v>
      </c>
      <c r="M739" s="477"/>
      <c r="N739" s="475"/>
      <c r="O739" s="476"/>
      <c r="P739" s="477"/>
      <c r="Q739" s="475"/>
      <c r="R739" s="476"/>
      <c r="S739" s="477"/>
      <c r="T739" s="475"/>
      <c r="U739" s="478"/>
      <c r="V739" s="252">
        <f>SUM(J739:L739)*H738</f>
        <v>0.2</v>
      </c>
      <c r="W739" s="253">
        <f>SUM(M739:O739)*H738</f>
        <v>0</v>
      </c>
      <c r="X739" s="253">
        <f>SUM(P739:R739)*H738</f>
        <v>0</v>
      </c>
      <c r="Y739" s="253">
        <f>SUM(S739:U739)*H738</f>
        <v>0</v>
      </c>
      <c r="Z739" s="254">
        <f t="shared" si="11"/>
        <v>0.2</v>
      </c>
      <c r="AA739" s="1110"/>
      <c r="AB739" s="607" t="s">
        <v>557</v>
      </c>
      <c r="AC739" s="861"/>
      <c r="AD739" s="1485"/>
      <c r="AE739" s="1485"/>
    </row>
    <row r="740" spans="1:31" ht="24.95" customHeight="1" x14ac:dyDescent="0.2">
      <c r="A740" s="1121"/>
      <c r="B740" s="1124"/>
      <c r="C740" s="784"/>
      <c r="D740" s="784"/>
      <c r="E740" s="784"/>
      <c r="F740" s="784"/>
      <c r="G740" s="786" t="s">
        <v>919</v>
      </c>
      <c r="H740" s="1457">
        <v>0.2</v>
      </c>
      <c r="I740" s="605" t="s">
        <v>600</v>
      </c>
      <c r="J740" s="464"/>
      <c r="K740" s="465"/>
      <c r="L740" s="466"/>
      <c r="M740" s="467"/>
      <c r="N740" s="465"/>
      <c r="O740" s="466">
        <v>1</v>
      </c>
      <c r="P740" s="467"/>
      <c r="Q740" s="465"/>
      <c r="R740" s="466">
        <v>1</v>
      </c>
      <c r="S740" s="467"/>
      <c r="T740" s="465"/>
      <c r="U740" s="468">
        <v>1</v>
      </c>
      <c r="V740" s="219">
        <f>SUM(J740:L740)*H740</f>
        <v>0</v>
      </c>
      <c r="W740" s="220">
        <f>SUM(M740:O740)*H740</f>
        <v>0.2</v>
      </c>
      <c r="X740" s="220">
        <f>SUM(P740:R740)*H740</f>
        <v>0.2</v>
      </c>
      <c r="Y740" s="220">
        <f>SUM(S740:U740)*H740</f>
        <v>0.2</v>
      </c>
      <c r="Z740" s="221">
        <f t="shared" si="11"/>
        <v>0.2</v>
      </c>
      <c r="AA740" s="1110"/>
      <c r="AB740" s="607" t="s">
        <v>557</v>
      </c>
      <c r="AC740" s="861"/>
      <c r="AD740" s="1485"/>
      <c r="AE740" s="1485"/>
    </row>
    <row r="741" spans="1:31" ht="24.95" customHeight="1" x14ac:dyDescent="0.2">
      <c r="A741" s="1121"/>
      <c r="B741" s="1124"/>
      <c r="C741" s="784"/>
      <c r="D741" s="784"/>
      <c r="E741" s="784"/>
      <c r="F741" s="784"/>
      <c r="G741" s="786"/>
      <c r="H741" s="1457"/>
      <c r="I741" s="251" t="s">
        <v>601</v>
      </c>
      <c r="J741" s="474"/>
      <c r="K741" s="475"/>
      <c r="L741" s="476"/>
      <c r="M741" s="477"/>
      <c r="N741" s="475"/>
      <c r="O741" s="476"/>
      <c r="P741" s="477"/>
      <c r="Q741" s="475"/>
      <c r="R741" s="476"/>
      <c r="S741" s="477"/>
      <c r="T741" s="475"/>
      <c r="U741" s="478"/>
      <c r="V741" s="252">
        <f>SUM(J741:L741)*H740</f>
        <v>0</v>
      </c>
      <c r="W741" s="253">
        <f>SUM(M741:O741)*H740</f>
        <v>0</v>
      </c>
      <c r="X741" s="253">
        <f>SUM(P741:R741)*H740</f>
        <v>0</v>
      </c>
      <c r="Y741" s="253">
        <f>SUM(S741:U741)*H740</f>
        <v>0</v>
      </c>
      <c r="Z741" s="254">
        <f t="shared" si="11"/>
        <v>0</v>
      </c>
      <c r="AA741" s="1110"/>
      <c r="AB741" s="607" t="s">
        <v>557</v>
      </c>
      <c r="AC741" s="861"/>
      <c r="AD741" s="1485"/>
      <c r="AE741" s="1485"/>
    </row>
    <row r="742" spans="1:31" ht="24.95" customHeight="1" x14ac:dyDescent="0.2">
      <c r="A742" s="1121"/>
      <c r="B742" s="1124"/>
      <c r="C742" s="784"/>
      <c r="D742" s="784"/>
      <c r="E742" s="784"/>
      <c r="F742" s="784"/>
      <c r="G742" s="786" t="s">
        <v>920</v>
      </c>
      <c r="H742" s="1457">
        <v>0.2</v>
      </c>
      <c r="I742" s="605" t="s">
        <v>600</v>
      </c>
      <c r="J742" s="464"/>
      <c r="K742" s="465"/>
      <c r="L742" s="466">
        <v>1</v>
      </c>
      <c r="M742" s="467"/>
      <c r="N742" s="465"/>
      <c r="O742" s="466">
        <v>1</v>
      </c>
      <c r="P742" s="467"/>
      <c r="Q742" s="465"/>
      <c r="R742" s="466">
        <v>1</v>
      </c>
      <c r="S742" s="467"/>
      <c r="T742" s="465"/>
      <c r="U742" s="468">
        <v>1</v>
      </c>
      <c r="V742" s="219">
        <f>SUM(J742:L742)*H742</f>
        <v>0.2</v>
      </c>
      <c r="W742" s="220">
        <f>SUM(M742:O742)*H742</f>
        <v>0.2</v>
      </c>
      <c r="X742" s="220">
        <f>SUM(P742:R742)*H742</f>
        <v>0.2</v>
      </c>
      <c r="Y742" s="220">
        <f>SUM(S742:U742)*H742</f>
        <v>0.2</v>
      </c>
      <c r="Z742" s="221">
        <f t="shared" si="11"/>
        <v>0.2</v>
      </c>
      <c r="AA742" s="1110"/>
      <c r="AB742" s="607" t="s">
        <v>557</v>
      </c>
      <c r="AC742" s="861"/>
      <c r="AD742" s="1485"/>
      <c r="AE742" s="1485"/>
    </row>
    <row r="743" spans="1:31" ht="24.95" customHeight="1" x14ac:dyDescent="0.2">
      <c r="A743" s="1121"/>
      <c r="B743" s="1124"/>
      <c r="C743" s="784"/>
      <c r="D743" s="784"/>
      <c r="E743" s="784"/>
      <c r="F743" s="784"/>
      <c r="G743" s="786"/>
      <c r="H743" s="1457"/>
      <c r="I743" s="251" t="s">
        <v>601</v>
      </c>
      <c r="J743" s="474"/>
      <c r="K743" s="475"/>
      <c r="L743" s="476"/>
      <c r="M743" s="477"/>
      <c r="N743" s="475"/>
      <c r="O743" s="476"/>
      <c r="P743" s="477"/>
      <c r="Q743" s="475"/>
      <c r="R743" s="476"/>
      <c r="S743" s="477"/>
      <c r="T743" s="475"/>
      <c r="U743" s="478"/>
      <c r="V743" s="252">
        <f>SUM(J743:L743)*H742</f>
        <v>0</v>
      </c>
      <c r="W743" s="253">
        <f>SUM(M743:O743)*H742</f>
        <v>0</v>
      </c>
      <c r="X743" s="253">
        <f>SUM(P743:R743)*H742</f>
        <v>0</v>
      </c>
      <c r="Y743" s="253">
        <f>SUM(S743:U743)*H742</f>
        <v>0</v>
      </c>
      <c r="Z743" s="254">
        <f t="shared" si="11"/>
        <v>0</v>
      </c>
      <c r="AA743" s="1110"/>
      <c r="AB743" s="607" t="s">
        <v>557</v>
      </c>
      <c r="AC743" s="861"/>
      <c r="AD743" s="1485"/>
      <c r="AE743" s="1485"/>
    </row>
    <row r="744" spans="1:31" ht="24.95" customHeight="1" x14ac:dyDescent="0.2">
      <c r="A744" s="1121"/>
      <c r="B744" s="1124"/>
      <c r="C744" s="784"/>
      <c r="D744" s="784"/>
      <c r="E744" s="784"/>
      <c r="F744" s="784"/>
      <c r="G744" s="786" t="s">
        <v>921</v>
      </c>
      <c r="H744" s="1457">
        <v>0.2</v>
      </c>
      <c r="I744" s="605" t="s">
        <v>600</v>
      </c>
      <c r="J744" s="464"/>
      <c r="K744" s="465"/>
      <c r="L744" s="466">
        <v>1</v>
      </c>
      <c r="M744" s="467"/>
      <c r="N744" s="465"/>
      <c r="O744" s="466">
        <v>1</v>
      </c>
      <c r="P744" s="467"/>
      <c r="Q744" s="465"/>
      <c r="R744" s="466">
        <v>1</v>
      </c>
      <c r="S744" s="467"/>
      <c r="T744" s="465"/>
      <c r="U744" s="468">
        <v>1</v>
      </c>
      <c r="V744" s="219">
        <f>SUM(J744:L744)*H744</f>
        <v>0.2</v>
      </c>
      <c r="W744" s="220">
        <f>SUM(M744:O744)*H744</f>
        <v>0.2</v>
      </c>
      <c r="X744" s="220">
        <f>SUM(P744:R744)*H744</f>
        <v>0.2</v>
      </c>
      <c r="Y744" s="220">
        <f>SUM(S744:U744)*H744</f>
        <v>0.2</v>
      </c>
      <c r="Z744" s="221">
        <f t="shared" si="11"/>
        <v>0.2</v>
      </c>
      <c r="AA744" s="1110"/>
      <c r="AB744" s="607" t="s">
        <v>557</v>
      </c>
      <c r="AC744" s="861"/>
      <c r="AD744" s="1485"/>
      <c r="AE744" s="1485"/>
    </row>
    <row r="745" spans="1:31" ht="24.95" customHeight="1" thickBot="1" x14ac:dyDescent="0.25">
      <c r="A745" s="1121"/>
      <c r="B745" s="1124"/>
      <c r="C745" s="784"/>
      <c r="D745" s="784"/>
      <c r="E745" s="784"/>
      <c r="F745" s="784"/>
      <c r="G745" s="1096"/>
      <c r="H745" s="1458"/>
      <c r="I745" s="255" t="s">
        <v>601</v>
      </c>
      <c r="J745" s="479"/>
      <c r="K745" s="480"/>
      <c r="L745" s="481"/>
      <c r="M745" s="482"/>
      <c r="N745" s="480"/>
      <c r="O745" s="481"/>
      <c r="P745" s="482"/>
      <c r="Q745" s="480"/>
      <c r="R745" s="481"/>
      <c r="S745" s="482"/>
      <c r="T745" s="480"/>
      <c r="U745" s="483"/>
      <c r="V745" s="259">
        <f>SUM(J745:L745)*H744</f>
        <v>0</v>
      </c>
      <c r="W745" s="260">
        <f>SUM(M745:O745)*H744</f>
        <v>0</v>
      </c>
      <c r="X745" s="260">
        <f>SUM(P745:R745)*H744</f>
        <v>0</v>
      </c>
      <c r="Y745" s="260">
        <f>SUM(S745:U745)*H744</f>
        <v>0</v>
      </c>
      <c r="Z745" s="261">
        <f t="shared" si="11"/>
        <v>0</v>
      </c>
      <c r="AA745" s="1111"/>
      <c r="AB745" s="607" t="s">
        <v>557</v>
      </c>
      <c r="AC745" s="881"/>
      <c r="AD745" s="1486"/>
      <c r="AE745" s="1486"/>
    </row>
    <row r="746" spans="1:31" ht="24.95" customHeight="1" x14ac:dyDescent="0.2">
      <c r="A746" s="1121"/>
      <c r="B746" s="1124"/>
      <c r="C746" s="783" t="s">
        <v>512</v>
      </c>
      <c r="D746" s="783" t="s">
        <v>517</v>
      </c>
      <c r="E746" s="783" t="s">
        <v>515</v>
      </c>
      <c r="F746" s="783" t="s">
        <v>516</v>
      </c>
      <c r="G746" s="810" t="s">
        <v>922</v>
      </c>
      <c r="H746" s="1456">
        <v>0.2</v>
      </c>
      <c r="I746" s="226" t="s">
        <v>600</v>
      </c>
      <c r="J746" s="459"/>
      <c r="K746" s="460"/>
      <c r="L746" s="461"/>
      <c r="M746" s="462"/>
      <c r="N746" s="460"/>
      <c r="O746" s="461">
        <v>0.5</v>
      </c>
      <c r="P746" s="462"/>
      <c r="Q746" s="460"/>
      <c r="R746" s="461">
        <v>0.5</v>
      </c>
      <c r="S746" s="462"/>
      <c r="T746" s="460"/>
      <c r="U746" s="463">
        <v>1</v>
      </c>
      <c r="V746" s="216">
        <f>SUM(J746:L746)*H746</f>
        <v>0</v>
      </c>
      <c r="W746" s="217">
        <f>SUM(M746:O746)*H746</f>
        <v>0.1</v>
      </c>
      <c r="X746" s="217">
        <f>SUM(P746:R746)*H746</f>
        <v>0.1</v>
      </c>
      <c r="Y746" s="217">
        <f>SUM(S746:U746)*H746</f>
        <v>0.2</v>
      </c>
      <c r="Z746" s="218">
        <f t="shared" si="11"/>
        <v>0.2</v>
      </c>
      <c r="AA746" s="1110" t="s">
        <v>365</v>
      </c>
      <c r="AB746" s="607" t="s">
        <v>557</v>
      </c>
      <c r="AC746" s="861">
        <v>100</v>
      </c>
      <c r="AD746" s="1485" t="s">
        <v>1022</v>
      </c>
      <c r="AE746" s="1485"/>
    </row>
    <row r="747" spans="1:31" ht="24.95" customHeight="1" x14ac:dyDescent="0.2">
      <c r="A747" s="1121"/>
      <c r="B747" s="1124"/>
      <c r="C747" s="784"/>
      <c r="D747" s="784"/>
      <c r="E747" s="784"/>
      <c r="F747" s="784"/>
      <c r="G747" s="786"/>
      <c r="H747" s="1457"/>
      <c r="I747" s="251" t="s">
        <v>601</v>
      </c>
      <c r="J747" s="474"/>
      <c r="K747" s="475"/>
      <c r="L747" s="476"/>
      <c r="M747" s="477"/>
      <c r="N747" s="475"/>
      <c r="O747" s="476"/>
      <c r="P747" s="477"/>
      <c r="Q747" s="475"/>
      <c r="R747" s="476"/>
      <c r="S747" s="477"/>
      <c r="T747" s="475"/>
      <c r="U747" s="478"/>
      <c r="V747" s="252">
        <f>SUM(J747:L747)*H746</f>
        <v>0</v>
      </c>
      <c r="W747" s="253">
        <f>SUM(M747:O747)*H746</f>
        <v>0</v>
      </c>
      <c r="X747" s="253">
        <f>SUM(P747:R747)*H746</f>
        <v>0</v>
      </c>
      <c r="Y747" s="253">
        <f>SUM(S747:U747)*H746</f>
        <v>0</v>
      </c>
      <c r="Z747" s="254">
        <f t="shared" si="11"/>
        <v>0</v>
      </c>
      <c r="AA747" s="1110"/>
      <c r="AB747" s="607" t="s">
        <v>557</v>
      </c>
      <c r="AC747" s="861"/>
      <c r="AD747" s="1485"/>
      <c r="AE747" s="1485"/>
    </row>
    <row r="748" spans="1:31" ht="24.95" customHeight="1" x14ac:dyDescent="0.2">
      <c r="A748" s="1121"/>
      <c r="B748" s="1124"/>
      <c r="C748" s="784"/>
      <c r="D748" s="784"/>
      <c r="E748" s="784"/>
      <c r="F748" s="784"/>
      <c r="G748" s="786" t="s">
        <v>923</v>
      </c>
      <c r="H748" s="1457">
        <v>0.4</v>
      </c>
      <c r="I748" s="605" t="s">
        <v>600</v>
      </c>
      <c r="J748" s="464"/>
      <c r="K748" s="465"/>
      <c r="L748" s="466">
        <v>0.25</v>
      </c>
      <c r="M748" s="467"/>
      <c r="N748" s="465"/>
      <c r="O748" s="466">
        <v>0.5</v>
      </c>
      <c r="P748" s="467"/>
      <c r="Q748" s="465"/>
      <c r="R748" s="466">
        <v>0.75</v>
      </c>
      <c r="S748" s="467"/>
      <c r="T748" s="465"/>
      <c r="U748" s="468">
        <v>1</v>
      </c>
      <c r="V748" s="219">
        <f>SUM(J748:L748)*H748</f>
        <v>0.1</v>
      </c>
      <c r="W748" s="220">
        <f>SUM(M748:O748)*H748</f>
        <v>0.2</v>
      </c>
      <c r="X748" s="220">
        <f>SUM(P748:R748)*H748</f>
        <v>0.30000000000000004</v>
      </c>
      <c r="Y748" s="220">
        <f>SUM(S748:U748)*H748</f>
        <v>0.4</v>
      </c>
      <c r="Z748" s="221">
        <f t="shared" si="11"/>
        <v>0.4</v>
      </c>
      <c r="AA748" s="1110"/>
      <c r="AB748" s="607" t="s">
        <v>557</v>
      </c>
      <c r="AC748" s="861"/>
      <c r="AD748" s="1485"/>
      <c r="AE748" s="1485"/>
    </row>
    <row r="749" spans="1:31" ht="24.95" customHeight="1" x14ac:dyDescent="0.2">
      <c r="A749" s="1121"/>
      <c r="B749" s="1124"/>
      <c r="C749" s="784"/>
      <c r="D749" s="784"/>
      <c r="E749" s="784"/>
      <c r="F749" s="784"/>
      <c r="G749" s="786"/>
      <c r="H749" s="1457"/>
      <c r="I749" s="251" t="s">
        <v>601</v>
      </c>
      <c r="J749" s="474"/>
      <c r="K749" s="475"/>
      <c r="L749" s="476">
        <v>0.25</v>
      </c>
      <c r="M749" s="477"/>
      <c r="N749" s="475"/>
      <c r="O749" s="476"/>
      <c r="P749" s="477"/>
      <c r="Q749" s="475"/>
      <c r="R749" s="476"/>
      <c r="S749" s="477"/>
      <c r="T749" s="475"/>
      <c r="U749" s="478"/>
      <c r="V749" s="252">
        <f>SUM(J749:L749)*H748</f>
        <v>0.1</v>
      </c>
      <c r="W749" s="253">
        <f>SUM(M749:O749)*H748</f>
        <v>0</v>
      </c>
      <c r="X749" s="253">
        <f>SUM(P749:R749)*H748</f>
        <v>0</v>
      </c>
      <c r="Y749" s="253">
        <f>SUM(S749:U749)*H748</f>
        <v>0</v>
      </c>
      <c r="Z749" s="254">
        <f t="shared" si="11"/>
        <v>0.1</v>
      </c>
      <c r="AA749" s="1110"/>
      <c r="AB749" s="607" t="s">
        <v>557</v>
      </c>
      <c r="AC749" s="861"/>
      <c r="AD749" s="1485"/>
      <c r="AE749" s="1485"/>
    </row>
    <row r="750" spans="1:31" ht="24.95" customHeight="1" x14ac:dyDescent="0.2">
      <c r="A750" s="1121"/>
      <c r="B750" s="1124"/>
      <c r="C750" s="784"/>
      <c r="D750" s="784"/>
      <c r="E750" s="784"/>
      <c r="F750" s="784"/>
      <c r="G750" s="786" t="s">
        <v>924</v>
      </c>
      <c r="H750" s="1457">
        <v>0.3</v>
      </c>
      <c r="I750" s="605" t="s">
        <v>600</v>
      </c>
      <c r="J750" s="464"/>
      <c r="K750" s="465"/>
      <c r="L750" s="466">
        <v>0.25</v>
      </c>
      <c r="M750" s="467"/>
      <c r="N750" s="465"/>
      <c r="O750" s="466">
        <v>0.5</v>
      </c>
      <c r="P750" s="467"/>
      <c r="Q750" s="465"/>
      <c r="R750" s="466">
        <v>0.75</v>
      </c>
      <c r="S750" s="467"/>
      <c r="T750" s="465"/>
      <c r="U750" s="468">
        <v>1</v>
      </c>
      <c r="V750" s="219">
        <f>SUM(J750:L750)*H750</f>
        <v>7.4999999999999997E-2</v>
      </c>
      <c r="W750" s="220">
        <f>SUM(M750:O750)*H750</f>
        <v>0.15</v>
      </c>
      <c r="X750" s="220">
        <f>SUM(P750:R750)*H750</f>
        <v>0.22499999999999998</v>
      </c>
      <c r="Y750" s="220">
        <f>SUM(S750:U750)*H750</f>
        <v>0.3</v>
      </c>
      <c r="Z750" s="221">
        <f t="shared" si="11"/>
        <v>0.3</v>
      </c>
      <c r="AA750" s="1110"/>
      <c r="AB750" s="607" t="s">
        <v>557</v>
      </c>
      <c r="AC750" s="861"/>
      <c r="AD750" s="1485"/>
      <c r="AE750" s="1485"/>
    </row>
    <row r="751" spans="1:31" ht="24.95" customHeight="1" x14ac:dyDescent="0.2">
      <c r="A751" s="1121"/>
      <c r="B751" s="1124"/>
      <c r="C751" s="784"/>
      <c r="D751" s="784"/>
      <c r="E751" s="784"/>
      <c r="F751" s="784"/>
      <c r="G751" s="786"/>
      <c r="H751" s="1457"/>
      <c r="I751" s="251" t="s">
        <v>601</v>
      </c>
      <c r="J751" s="474"/>
      <c r="K751" s="475"/>
      <c r="L751" s="476">
        <v>0.25</v>
      </c>
      <c r="M751" s="477"/>
      <c r="N751" s="475"/>
      <c r="O751" s="476"/>
      <c r="P751" s="477"/>
      <c r="Q751" s="475"/>
      <c r="R751" s="476"/>
      <c r="S751" s="477"/>
      <c r="T751" s="475"/>
      <c r="U751" s="478"/>
      <c r="V751" s="252">
        <f>SUM(J751:L751)*H750</f>
        <v>7.4999999999999997E-2</v>
      </c>
      <c r="W751" s="253">
        <f>SUM(M751:O751)*H750</f>
        <v>0</v>
      </c>
      <c r="X751" s="253">
        <f>SUM(P751:R751)*H750</f>
        <v>0</v>
      </c>
      <c r="Y751" s="253">
        <f>SUM(S751:U751)*H750</f>
        <v>0</v>
      </c>
      <c r="Z751" s="254">
        <f t="shared" si="11"/>
        <v>7.4999999999999997E-2</v>
      </c>
      <c r="AA751" s="1110"/>
      <c r="AB751" s="607" t="s">
        <v>557</v>
      </c>
      <c r="AC751" s="861"/>
      <c r="AD751" s="1485"/>
      <c r="AE751" s="1485"/>
    </row>
    <row r="752" spans="1:31" ht="24.95" customHeight="1" x14ac:dyDescent="0.2">
      <c r="A752" s="1121"/>
      <c r="B752" s="1124"/>
      <c r="C752" s="784"/>
      <c r="D752" s="784"/>
      <c r="E752" s="784"/>
      <c r="F752" s="784"/>
      <c r="G752" s="786" t="s">
        <v>925</v>
      </c>
      <c r="H752" s="1457">
        <v>0.1</v>
      </c>
      <c r="I752" s="605" t="s">
        <v>600</v>
      </c>
      <c r="J752" s="464"/>
      <c r="K752" s="465"/>
      <c r="L752" s="466"/>
      <c r="M752" s="467"/>
      <c r="N752" s="465"/>
      <c r="O752" s="466">
        <v>0.5</v>
      </c>
      <c r="P752" s="467"/>
      <c r="Q752" s="465"/>
      <c r="R752" s="466">
        <v>0.5</v>
      </c>
      <c r="S752" s="467"/>
      <c r="T752" s="465"/>
      <c r="U752" s="468">
        <v>1</v>
      </c>
      <c r="V752" s="219">
        <f>SUM(J752:L752)*H752</f>
        <v>0</v>
      </c>
      <c r="W752" s="220">
        <f>SUM(M752:O752)*H752</f>
        <v>0.05</v>
      </c>
      <c r="X752" s="220">
        <f>SUM(P752:R752)*H752</f>
        <v>0.05</v>
      </c>
      <c r="Y752" s="220">
        <f>SUM(S752:U752)*H752</f>
        <v>0.1</v>
      </c>
      <c r="Z752" s="221">
        <f t="shared" si="11"/>
        <v>0.1</v>
      </c>
      <c r="AA752" s="1110"/>
      <c r="AB752" s="607" t="s">
        <v>557</v>
      </c>
      <c r="AC752" s="861"/>
      <c r="AD752" s="1485"/>
      <c r="AE752" s="1485"/>
    </row>
    <row r="753" spans="1:31" ht="24.95" customHeight="1" thickBot="1" x14ac:dyDescent="0.25">
      <c r="A753" s="1121"/>
      <c r="B753" s="1124"/>
      <c r="C753" s="784"/>
      <c r="D753" s="784"/>
      <c r="E753" s="784"/>
      <c r="F753" s="784"/>
      <c r="G753" s="1096"/>
      <c r="H753" s="1458"/>
      <c r="I753" s="255" t="s">
        <v>601</v>
      </c>
      <c r="J753" s="479"/>
      <c r="K753" s="480"/>
      <c r="L753" s="481"/>
      <c r="M753" s="482"/>
      <c r="N753" s="480"/>
      <c r="O753" s="481"/>
      <c r="P753" s="482"/>
      <c r="Q753" s="480"/>
      <c r="R753" s="481"/>
      <c r="S753" s="482"/>
      <c r="T753" s="480"/>
      <c r="U753" s="483"/>
      <c r="V753" s="259">
        <f>SUM(J753:L753)*H752</f>
        <v>0</v>
      </c>
      <c r="W753" s="260">
        <f>SUM(M753:O753)*H752</f>
        <v>0</v>
      </c>
      <c r="X753" s="260">
        <f>SUM(P753:R753)*H752</f>
        <v>0</v>
      </c>
      <c r="Y753" s="260">
        <f>SUM(S753:U753)*H752</f>
        <v>0</v>
      </c>
      <c r="Z753" s="261">
        <f t="shared" si="11"/>
        <v>0</v>
      </c>
      <c r="AA753" s="1111"/>
      <c r="AB753" s="607" t="s">
        <v>557</v>
      </c>
      <c r="AC753" s="881"/>
      <c r="AD753" s="1486"/>
      <c r="AE753" s="1486"/>
    </row>
    <row r="754" spans="1:31" ht="24.95" customHeight="1" x14ac:dyDescent="0.2">
      <c r="A754" s="1121"/>
      <c r="B754" s="1124"/>
      <c r="C754" s="783" t="s">
        <v>366</v>
      </c>
      <c r="D754" s="783" t="s">
        <v>367</v>
      </c>
      <c r="E754" s="783" t="s">
        <v>368</v>
      </c>
      <c r="F754" s="783" t="s">
        <v>369</v>
      </c>
      <c r="G754" s="1125" t="s">
        <v>926</v>
      </c>
      <c r="H754" s="1463">
        <v>0.35</v>
      </c>
      <c r="I754" s="605" t="s">
        <v>600</v>
      </c>
      <c r="J754" s="464"/>
      <c r="K754" s="465"/>
      <c r="L754" s="466">
        <v>0.1</v>
      </c>
      <c r="M754" s="467"/>
      <c r="N754" s="465"/>
      <c r="O754" s="466">
        <v>0.7</v>
      </c>
      <c r="P754" s="467"/>
      <c r="Q754" s="465"/>
      <c r="R754" s="466">
        <v>1</v>
      </c>
      <c r="S754" s="467"/>
      <c r="T754" s="465"/>
      <c r="U754" s="468">
        <v>1</v>
      </c>
      <c r="V754" s="219">
        <f>SUM(J754:L754)*H754</f>
        <v>3.4999999999999996E-2</v>
      </c>
      <c r="W754" s="220">
        <f>SUM(M754:O754)*H754</f>
        <v>0.24499999999999997</v>
      </c>
      <c r="X754" s="220">
        <f>SUM(P754:R754)*H754</f>
        <v>0.35</v>
      </c>
      <c r="Y754" s="220">
        <f>SUM(S754:U754)*H754</f>
        <v>0.35</v>
      </c>
      <c r="Z754" s="221">
        <f t="shared" si="11"/>
        <v>0.35</v>
      </c>
      <c r="AA754" s="1109" t="s">
        <v>414</v>
      </c>
      <c r="AB754" s="607" t="s">
        <v>557</v>
      </c>
      <c r="AC754" s="861">
        <v>101</v>
      </c>
      <c r="AD754" s="1484" t="s">
        <v>1022</v>
      </c>
      <c r="AE754" s="1484"/>
    </row>
    <row r="755" spans="1:31" ht="24.95" customHeight="1" x14ac:dyDescent="0.2">
      <c r="A755" s="1121"/>
      <c r="B755" s="1124"/>
      <c r="C755" s="784"/>
      <c r="D755" s="784"/>
      <c r="E755" s="784"/>
      <c r="F755" s="784"/>
      <c r="G755" s="786"/>
      <c r="H755" s="1457"/>
      <c r="I755" s="251" t="s">
        <v>601</v>
      </c>
      <c r="J755" s="474"/>
      <c r="K755" s="475"/>
      <c r="L755" s="476">
        <v>0.1</v>
      </c>
      <c r="M755" s="477"/>
      <c r="N755" s="475"/>
      <c r="O755" s="476"/>
      <c r="P755" s="477"/>
      <c r="Q755" s="475"/>
      <c r="R755" s="476"/>
      <c r="S755" s="477"/>
      <c r="T755" s="475"/>
      <c r="U755" s="478"/>
      <c r="V755" s="252">
        <f>SUM(J755:L755)*H754</f>
        <v>3.4999999999999996E-2</v>
      </c>
      <c r="W755" s="253">
        <f>SUM(M755:O755)*H754</f>
        <v>0</v>
      </c>
      <c r="X755" s="253">
        <f>SUM(P755:R755)*H754</f>
        <v>0</v>
      </c>
      <c r="Y755" s="253">
        <f>SUM(S755:U755)*H754</f>
        <v>0</v>
      </c>
      <c r="Z755" s="254">
        <f t="shared" si="11"/>
        <v>3.4999999999999996E-2</v>
      </c>
      <c r="AA755" s="1110"/>
      <c r="AB755" s="607" t="s">
        <v>557</v>
      </c>
      <c r="AC755" s="861"/>
      <c r="AD755" s="1485"/>
      <c r="AE755" s="1485"/>
    </row>
    <row r="756" spans="1:31" ht="24.95" customHeight="1" x14ac:dyDescent="0.2">
      <c r="A756" s="1121"/>
      <c r="B756" s="1124"/>
      <c r="C756" s="784"/>
      <c r="D756" s="784"/>
      <c r="E756" s="784"/>
      <c r="F756" s="784"/>
      <c r="G756" s="786" t="s">
        <v>927</v>
      </c>
      <c r="H756" s="1457">
        <v>0.35</v>
      </c>
      <c r="I756" s="605" t="s">
        <v>600</v>
      </c>
      <c r="J756" s="464"/>
      <c r="K756" s="465"/>
      <c r="L756" s="466"/>
      <c r="M756" s="467"/>
      <c r="N756" s="465"/>
      <c r="O756" s="466">
        <v>0.5</v>
      </c>
      <c r="P756" s="467"/>
      <c r="Q756" s="465"/>
      <c r="R756" s="466">
        <v>1</v>
      </c>
      <c r="S756" s="467"/>
      <c r="T756" s="465"/>
      <c r="U756" s="468">
        <v>1</v>
      </c>
      <c r="V756" s="219">
        <f>SUM(J756:L756)*H756</f>
        <v>0</v>
      </c>
      <c r="W756" s="220">
        <f>SUM(M756:O756)*H756</f>
        <v>0.17499999999999999</v>
      </c>
      <c r="X756" s="220">
        <f>SUM(P756:R756)*H756</f>
        <v>0.35</v>
      </c>
      <c r="Y756" s="220">
        <f>SUM(S756:U756)*H756</f>
        <v>0.35</v>
      </c>
      <c r="Z756" s="221">
        <f t="shared" si="11"/>
        <v>0.35</v>
      </c>
      <c r="AA756" s="1110"/>
      <c r="AB756" s="607" t="s">
        <v>557</v>
      </c>
      <c r="AC756" s="861"/>
      <c r="AD756" s="1485"/>
      <c r="AE756" s="1485"/>
    </row>
    <row r="757" spans="1:31" ht="24.95" customHeight="1" x14ac:dyDescent="0.2">
      <c r="A757" s="1121"/>
      <c r="B757" s="1124"/>
      <c r="C757" s="784"/>
      <c r="D757" s="784"/>
      <c r="E757" s="784"/>
      <c r="F757" s="784"/>
      <c r="G757" s="786"/>
      <c r="H757" s="1457"/>
      <c r="I757" s="251" t="s">
        <v>601</v>
      </c>
      <c r="J757" s="474"/>
      <c r="K757" s="475"/>
      <c r="L757" s="476"/>
      <c r="M757" s="477"/>
      <c r="N757" s="475"/>
      <c r="O757" s="476"/>
      <c r="P757" s="477"/>
      <c r="Q757" s="475"/>
      <c r="R757" s="476"/>
      <c r="S757" s="477"/>
      <c r="T757" s="475"/>
      <c r="U757" s="478"/>
      <c r="V757" s="252">
        <f>SUM(J757:L757)*H756</f>
        <v>0</v>
      </c>
      <c r="W757" s="253">
        <f>SUM(M757:O757)*H756</f>
        <v>0</v>
      </c>
      <c r="X757" s="253">
        <f>SUM(P757:R757)*H756</f>
        <v>0</v>
      </c>
      <c r="Y757" s="253">
        <f>SUM(S757:U757)*H756</f>
        <v>0</v>
      </c>
      <c r="Z757" s="254">
        <f t="shared" si="11"/>
        <v>0</v>
      </c>
      <c r="AA757" s="1110"/>
      <c r="AB757" s="607" t="s">
        <v>557</v>
      </c>
      <c r="AC757" s="861"/>
      <c r="AD757" s="1485"/>
      <c r="AE757" s="1485"/>
    </row>
    <row r="758" spans="1:31" ht="24.95" customHeight="1" x14ac:dyDescent="0.2">
      <c r="A758" s="1121"/>
      <c r="B758" s="1124"/>
      <c r="C758" s="784"/>
      <c r="D758" s="784"/>
      <c r="E758" s="784"/>
      <c r="F758" s="784"/>
      <c r="G758" s="786" t="s">
        <v>928</v>
      </c>
      <c r="H758" s="1457">
        <v>0.3</v>
      </c>
      <c r="I758" s="605" t="s">
        <v>600</v>
      </c>
      <c r="J758" s="464"/>
      <c r="K758" s="465"/>
      <c r="L758" s="466"/>
      <c r="M758" s="467"/>
      <c r="N758" s="465"/>
      <c r="O758" s="466"/>
      <c r="P758" s="467"/>
      <c r="Q758" s="465"/>
      <c r="R758" s="466">
        <v>0.2</v>
      </c>
      <c r="S758" s="467"/>
      <c r="T758" s="465"/>
      <c r="U758" s="468">
        <v>1</v>
      </c>
      <c r="V758" s="219">
        <f>SUM(J758:L758)*H758</f>
        <v>0</v>
      </c>
      <c r="W758" s="220">
        <f>SUM(M758:O758)*H758</f>
        <v>0</v>
      </c>
      <c r="X758" s="220">
        <f>SUM(P758:R758)*H758</f>
        <v>0.06</v>
      </c>
      <c r="Y758" s="220">
        <f>SUM(S758:U758)*H758</f>
        <v>0.3</v>
      </c>
      <c r="Z758" s="221">
        <f t="shared" si="11"/>
        <v>0.3</v>
      </c>
      <c r="AA758" s="1110"/>
      <c r="AB758" s="607" t="s">
        <v>557</v>
      </c>
      <c r="AC758" s="861"/>
      <c r="AD758" s="1485"/>
      <c r="AE758" s="1485"/>
    </row>
    <row r="759" spans="1:31" ht="24.95" customHeight="1" thickBot="1" x14ac:dyDescent="0.25">
      <c r="A759" s="1121"/>
      <c r="B759" s="1124"/>
      <c r="C759" s="784"/>
      <c r="D759" s="784"/>
      <c r="E759" s="784"/>
      <c r="F759" s="784"/>
      <c r="G759" s="1096"/>
      <c r="H759" s="1458"/>
      <c r="I759" s="255" t="s">
        <v>601</v>
      </c>
      <c r="J759" s="479"/>
      <c r="K759" s="480"/>
      <c r="L759" s="481"/>
      <c r="M759" s="482"/>
      <c r="N759" s="480"/>
      <c r="O759" s="481"/>
      <c r="P759" s="482"/>
      <c r="Q759" s="480"/>
      <c r="R759" s="481"/>
      <c r="S759" s="482"/>
      <c r="T759" s="480"/>
      <c r="U759" s="483"/>
      <c r="V759" s="259">
        <f>SUM(J759:L759)*H758</f>
        <v>0</v>
      </c>
      <c r="W759" s="260">
        <f>SUM(M759:O759)*H758</f>
        <v>0</v>
      </c>
      <c r="X759" s="260">
        <f>SUM(P759:R759)*H758</f>
        <v>0</v>
      </c>
      <c r="Y759" s="260">
        <f>SUM(S759:U759)*H758</f>
        <v>0</v>
      </c>
      <c r="Z759" s="261">
        <f t="shared" si="11"/>
        <v>0</v>
      </c>
      <c r="AA759" s="1111"/>
      <c r="AB759" s="607" t="s">
        <v>557</v>
      </c>
      <c r="AC759" s="861"/>
      <c r="AD759" s="1486"/>
      <c r="AE759" s="1486"/>
    </row>
    <row r="760" spans="1:31" ht="24.95" customHeight="1" x14ac:dyDescent="0.2">
      <c r="A760" s="1114" t="s">
        <v>504</v>
      </c>
      <c r="B760" s="783" t="s">
        <v>929</v>
      </c>
      <c r="C760" s="783" t="s">
        <v>372</v>
      </c>
      <c r="D760" s="783" t="s">
        <v>373</v>
      </c>
      <c r="E760" s="783" t="s">
        <v>373</v>
      </c>
      <c r="F760" s="783" t="s">
        <v>369</v>
      </c>
      <c r="G760" s="1125" t="s">
        <v>930</v>
      </c>
      <c r="H760" s="1456">
        <v>0.2</v>
      </c>
      <c r="I760" s="226" t="s">
        <v>600</v>
      </c>
      <c r="J760" s="459"/>
      <c r="K760" s="460"/>
      <c r="L760" s="461">
        <v>0.2</v>
      </c>
      <c r="M760" s="462"/>
      <c r="N760" s="460"/>
      <c r="O760" s="461">
        <v>1</v>
      </c>
      <c r="P760" s="462"/>
      <c r="Q760" s="460"/>
      <c r="R760" s="461">
        <v>1</v>
      </c>
      <c r="S760" s="462"/>
      <c r="T760" s="460"/>
      <c r="U760" s="463">
        <v>1</v>
      </c>
      <c r="V760" s="216">
        <f>SUM(J760:L760)*H760</f>
        <v>4.0000000000000008E-2</v>
      </c>
      <c r="W760" s="217">
        <f>SUM(M760:O760)*H760</f>
        <v>0.2</v>
      </c>
      <c r="X760" s="217">
        <f>SUM(P760:R760)*H760</f>
        <v>0.2</v>
      </c>
      <c r="Y760" s="217">
        <f>SUM(S760:U760)*H760</f>
        <v>0.2</v>
      </c>
      <c r="Z760" s="218">
        <f t="shared" si="11"/>
        <v>0.2</v>
      </c>
      <c r="AA760" s="1109" t="s">
        <v>513</v>
      </c>
      <c r="AB760" s="607" t="s">
        <v>557</v>
      </c>
      <c r="AC760" s="860">
        <v>102</v>
      </c>
      <c r="AD760" s="1484" t="s">
        <v>1022</v>
      </c>
      <c r="AE760" s="1484"/>
    </row>
    <row r="761" spans="1:31" ht="24.95" customHeight="1" x14ac:dyDescent="0.2">
      <c r="A761" s="1115"/>
      <c r="B761" s="784"/>
      <c r="C761" s="784"/>
      <c r="D761" s="784"/>
      <c r="E761" s="784"/>
      <c r="F761" s="784"/>
      <c r="G761" s="786"/>
      <c r="H761" s="1457"/>
      <c r="I761" s="251" t="s">
        <v>601</v>
      </c>
      <c r="J761" s="474"/>
      <c r="K761" s="475"/>
      <c r="L761" s="476">
        <v>0.2</v>
      </c>
      <c r="M761" s="477"/>
      <c r="N761" s="475"/>
      <c r="O761" s="476"/>
      <c r="P761" s="477"/>
      <c r="Q761" s="475"/>
      <c r="R761" s="476"/>
      <c r="S761" s="477"/>
      <c r="T761" s="475"/>
      <c r="U761" s="478"/>
      <c r="V761" s="252">
        <f>SUM(J761:L761)*H760</f>
        <v>4.0000000000000008E-2</v>
      </c>
      <c r="W761" s="253">
        <f>SUM(M761:O761)*H760</f>
        <v>0</v>
      </c>
      <c r="X761" s="253">
        <f>SUM(P761:R761)*H760</f>
        <v>0</v>
      </c>
      <c r="Y761" s="253">
        <f>SUM(S761:U761)*H760</f>
        <v>0</v>
      </c>
      <c r="Z761" s="254">
        <f t="shared" si="11"/>
        <v>4.0000000000000008E-2</v>
      </c>
      <c r="AA761" s="1110"/>
      <c r="AB761" s="607" t="s">
        <v>557</v>
      </c>
      <c r="AC761" s="861"/>
      <c r="AD761" s="1485"/>
      <c r="AE761" s="1485"/>
    </row>
    <row r="762" spans="1:31" ht="24.95" customHeight="1" x14ac:dyDescent="0.2">
      <c r="A762" s="1115"/>
      <c r="B762" s="784"/>
      <c r="C762" s="784"/>
      <c r="D762" s="784"/>
      <c r="E762" s="784"/>
      <c r="F762" s="784"/>
      <c r="G762" s="786" t="s">
        <v>931</v>
      </c>
      <c r="H762" s="1457">
        <v>0.3</v>
      </c>
      <c r="I762" s="605" t="s">
        <v>600</v>
      </c>
      <c r="J762" s="464"/>
      <c r="K762" s="465"/>
      <c r="L762" s="466"/>
      <c r="M762" s="467"/>
      <c r="N762" s="465"/>
      <c r="O762" s="466">
        <v>0.6</v>
      </c>
      <c r="P762" s="467"/>
      <c r="Q762" s="465"/>
      <c r="R762" s="466">
        <v>1</v>
      </c>
      <c r="S762" s="467"/>
      <c r="T762" s="465"/>
      <c r="U762" s="468">
        <v>1</v>
      </c>
      <c r="V762" s="219">
        <f>SUM(J762:L762)*H762</f>
        <v>0</v>
      </c>
      <c r="W762" s="220">
        <f>SUM(M762:O762)*H762</f>
        <v>0.18</v>
      </c>
      <c r="X762" s="220">
        <f>SUM(P762:R762)*H762</f>
        <v>0.3</v>
      </c>
      <c r="Y762" s="220">
        <f>SUM(S762:U762)*H762</f>
        <v>0.3</v>
      </c>
      <c r="Z762" s="221">
        <f t="shared" si="11"/>
        <v>0.3</v>
      </c>
      <c r="AA762" s="1110"/>
      <c r="AB762" s="607" t="s">
        <v>557</v>
      </c>
      <c r="AC762" s="861"/>
      <c r="AD762" s="1485"/>
      <c r="AE762" s="1485"/>
    </row>
    <row r="763" spans="1:31" ht="24.95" customHeight="1" x14ac:dyDescent="0.2">
      <c r="A763" s="1115"/>
      <c r="B763" s="784"/>
      <c r="C763" s="784"/>
      <c r="D763" s="784"/>
      <c r="E763" s="784"/>
      <c r="F763" s="784"/>
      <c r="G763" s="786"/>
      <c r="H763" s="1457"/>
      <c r="I763" s="251" t="s">
        <v>601</v>
      </c>
      <c r="J763" s="474"/>
      <c r="K763" s="475"/>
      <c r="L763" s="476"/>
      <c r="M763" s="477"/>
      <c r="N763" s="475"/>
      <c r="O763" s="476"/>
      <c r="P763" s="477"/>
      <c r="Q763" s="475"/>
      <c r="R763" s="476"/>
      <c r="S763" s="477"/>
      <c r="T763" s="475"/>
      <c r="U763" s="478"/>
      <c r="V763" s="252">
        <f>SUM(J763:L763)*H762</f>
        <v>0</v>
      </c>
      <c r="W763" s="253">
        <f>SUM(M763:O763)*H762</f>
        <v>0</v>
      </c>
      <c r="X763" s="253">
        <f>SUM(P763:R763)*H762</f>
        <v>0</v>
      </c>
      <c r="Y763" s="253">
        <f>SUM(S763:U763)*H762</f>
        <v>0</v>
      </c>
      <c r="Z763" s="254">
        <f t="shared" si="11"/>
        <v>0</v>
      </c>
      <c r="AA763" s="1110"/>
      <c r="AB763" s="607" t="s">
        <v>557</v>
      </c>
      <c r="AC763" s="861"/>
      <c r="AD763" s="1485"/>
      <c r="AE763" s="1485"/>
    </row>
    <row r="764" spans="1:31" ht="24.95" customHeight="1" x14ac:dyDescent="0.2">
      <c r="A764" s="1115"/>
      <c r="B764" s="784"/>
      <c r="C764" s="784"/>
      <c r="D764" s="784"/>
      <c r="E764" s="784"/>
      <c r="F764" s="784"/>
      <c r="G764" s="786" t="s">
        <v>932</v>
      </c>
      <c r="H764" s="1457">
        <v>0.3</v>
      </c>
      <c r="I764" s="605" t="s">
        <v>600</v>
      </c>
      <c r="J764" s="464"/>
      <c r="K764" s="465"/>
      <c r="L764" s="466"/>
      <c r="M764" s="467"/>
      <c r="N764" s="465"/>
      <c r="O764" s="466"/>
      <c r="P764" s="467"/>
      <c r="Q764" s="465"/>
      <c r="R764" s="466">
        <v>1</v>
      </c>
      <c r="S764" s="467"/>
      <c r="T764" s="465"/>
      <c r="U764" s="468">
        <v>1</v>
      </c>
      <c r="V764" s="219">
        <f>SUM(J764:L764)*H764</f>
        <v>0</v>
      </c>
      <c r="W764" s="220">
        <f>SUM(M764:O764)*H764</f>
        <v>0</v>
      </c>
      <c r="X764" s="220">
        <f>SUM(P764:R764)*H764</f>
        <v>0.3</v>
      </c>
      <c r="Y764" s="220">
        <f>SUM(S764:U764)*H764</f>
        <v>0.3</v>
      </c>
      <c r="Z764" s="221">
        <f t="shared" si="11"/>
        <v>0.3</v>
      </c>
      <c r="AA764" s="1110"/>
      <c r="AB764" s="607" t="s">
        <v>557</v>
      </c>
      <c r="AC764" s="861"/>
      <c r="AD764" s="1485"/>
      <c r="AE764" s="1485"/>
    </row>
    <row r="765" spans="1:31" ht="24.95" customHeight="1" x14ac:dyDescent="0.2">
      <c r="A765" s="1115"/>
      <c r="B765" s="784"/>
      <c r="C765" s="784"/>
      <c r="D765" s="784"/>
      <c r="E765" s="784"/>
      <c r="F765" s="784"/>
      <c r="G765" s="786"/>
      <c r="H765" s="1457"/>
      <c r="I765" s="251" t="s">
        <v>601</v>
      </c>
      <c r="J765" s="474"/>
      <c r="K765" s="475"/>
      <c r="L765" s="476"/>
      <c r="M765" s="477"/>
      <c r="N765" s="475"/>
      <c r="O765" s="476"/>
      <c r="P765" s="477"/>
      <c r="Q765" s="475"/>
      <c r="R765" s="476"/>
      <c r="S765" s="477"/>
      <c r="T765" s="475"/>
      <c r="U765" s="478"/>
      <c r="V765" s="252">
        <f>SUM(J765:L765)*H764</f>
        <v>0</v>
      </c>
      <c r="W765" s="253">
        <f>SUM(M765:O765)*H764</f>
        <v>0</v>
      </c>
      <c r="X765" s="253">
        <f>SUM(P765:R765)*H764</f>
        <v>0</v>
      </c>
      <c r="Y765" s="253">
        <f>SUM(S765:U765)*H764</f>
        <v>0</v>
      </c>
      <c r="Z765" s="254">
        <f t="shared" si="11"/>
        <v>0</v>
      </c>
      <c r="AA765" s="1110"/>
      <c r="AB765" s="607" t="s">
        <v>557</v>
      </c>
      <c r="AC765" s="861"/>
      <c r="AD765" s="1485"/>
      <c r="AE765" s="1485"/>
    </row>
    <row r="766" spans="1:31" ht="24.95" customHeight="1" x14ac:dyDescent="0.2">
      <c r="A766" s="1115"/>
      <c r="B766" s="784"/>
      <c r="C766" s="784"/>
      <c r="D766" s="784"/>
      <c r="E766" s="784"/>
      <c r="F766" s="784"/>
      <c r="G766" s="786" t="s">
        <v>933</v>
      </c>
      <c r="H766" s="1457">
        <v>0.2</v>
      </c>
      <c r="I766" s="605" t="s">
        <v>600</v>
      </c>
      <c r="J766" s="464"/>
      <c r="K766" s="465"/>
      <c r="L766" s="466"/>
      <c r="M766" s="467"/>
      <c r="N766" s="465"/>
      <c r="O766" s="466"/>
      <c r="P766" s="467"/>
      <c r="Q766" s="465"/>
      <c r="R766" s="466">
        <v>0.2</v>
      </c>
      <c r="S766" s="467"/>
      <c r="T766" s="465"/>
      <c r="U766" s="468">
        <v>1</v>
      </c>
      <c r="V766" s="219">
        <f>SUM(J766:L766)*H766</f>
        <v>0</v>
      </c>
      <c r="W766" s="220">
        <f>SUM(M766:O766)*H766</f>
        <v>0</v>
      </c>
      <c r="X766" s="220">
        <f>SUM(P766:R766)*H766</f>
        <v>4.0000000000000008E-2</v>
      </c>
      <c r="Y766" s="220">
        <f>SUM(S766:U766)*H766</f>
        <v>0.2</v>
      </c>
      <c r="Z766" s="221">
        <f t="shared" si="11"/>
        <v>0.2</v>
      </c>
      <c r="AA766" s="1110"/>
      <c r="AB766" s="607" t="s">
        <v>557</v>
      </c>
      <c r="AC766" s="861"/>
      <c r="AD766" s="1485"/>
      <c r="AE766" s="1485"/>
    </row>
    <row r="767" spans="1:31" ht="24.95" customHeight="1" thickBot="1" x14ac:dyDescent="0.25">
      <c r="A767" s="1116"/>
      <c r="B767" s="784"/>
      <c r="C767" s="784"/>
      <c r="D767" s="784"/>
      <c r="E767" s="784"/>
      <c r="F767" s="784"/>
      <c r="G767" s="1096"/>
      <c r="H767" s="1458"/>
      <c r="I767" s="255" t="s">
        <v>601</v>
      </c>
      <c r="J767" s="479"/>
      <c r="K767" s="480"/>
      <c r="L767" s="481"/>
      <c r="M767" s="482"/>
      <c r="N767" s="480"/>
      <c r="O767" s="481"/>
      <c r="P767" s="482"/>
      <c r="Q767" s="480"/>
      <c r="R767" s="481"/>
      <c r="S767" s="482"/>
      <c r="T767" s="480"/>
      <c r="U767" s="483"/>
      <c r="V767" s="259">
        <f>SUM(J767:L767)*H766</f>
        <v>0</v>
      </c>
      <c r="W767" s="260">
        <f>SUM(M767:O767)*H766</f>
        <v>0</v>
      </c>
      <c r="X767" s="260">
        <f>SUM(P767:R767)*H766</f>
        <v>0</v>
      </c>
      <c r="Y767" s="260">
        <f>SUM(S767:U767)*H766</f>
        <v>0</v>
      </c>
      <c r="Z767" s="261">
        <f t="shared" si="11"/>
        <v>0</v>
      </c>
      <c r="AA767" s="1111"/>
      <c r="AB767" s="607" t="s">
        <v>557</v>
      </c>
      <c r="AC767" s="861"/>
      <c r="AD767" s="1486"/>
      <c r="AE767" s="1486"/>
    </row>
    <row r="768" spans="1:31" ht="24.95" customHeight="1" x14ac:dyDescent="0.2">
      <c r="A768" s="1157" t="s">
        <v>375</v>
      </c>
      <c r="B768" s="1131" t="s">
        <v>376</v>
      </c>
      <c r="C768" s="1106" t="s">
        <v>377</v>
      </c>
      <c r="D768" s="783" t="s">
        <v>378</v>
      </c>
      <c r="E768" s="783" t="s">
        <v>379</v>
      </c>
      <c r="F768" s="1106" t="s">
        <v>380</v>
      </c>
      <c r="G768" s="810" t="s">
        <v>935</v>
      </c>
      <c r="H768" s="1456">
        <v>0.2</v>
      </c>
      <c r="I768" s="226" t="s">
        <v>600</v>
      </c>
      <c r="J768" s="459"/>
      <c r="K768" s="460"/>
      <c r="L768" s="461"/>
      <c r="M768" s="462"/>
      <c r="N768" s="460"/>
      <c r="O768" s="461">
        <v>0.5</v>
      </c>
      <c r="P768" s="462"/>
      <c r="Q768" s="460"/>
      <c r="R768" s="461">
        <v>1</v>
      </c>
      <c r="S768" s="462"/>
      <c r="T768" s="460"/>
      <c r="U768" s="463">
        <v>1</v>
      </c>
      <c r="V768" s="216">
        <f>SUM(J768:L768)*H768</f>
        <v>0</v>
      </c>
      <c r="W768" s="217">
        <f>SUM(M768:O768)*H768</f>
        <v>0.1</v>
      </c>
      <c r="X768" s="217">
        <f>SUM(P768:R768)*H768</f>
        <v>0.2</v>
      </c>
      <c r="Y768" s="217">
        <f>SUM(S768:U768)*H768</f>
        <v>0.2</v>
      </c>
      <c r="Z768" s="218">
        <f>MAX(V768:Y768)</f>
        <v>0.2</v>
      </c>
      <c r="AA768" s="1110" t="s">
        <v>381</v>
      </c>
      <c r="AB768" s="606" t="s">
        <v>564</v>
      </c>
      <c r="AC768" s="860">
        <v>103</v>
      </c>
      <c r="AD768" s="1485" t="s">
        <v>1022</v>
      </c>
      <c r="AE768" s="1485" t="s">
        <v>1022</v>
      </c>
    </row>
    <row r="769" spans="1:31" ht="24.95" customHeight="1" x14ac:dyDescent="0.2">
      <c r="A769" s="1157"/>
      <c r="B769" s="1132"/>
      <c r="C769" s="1107"/>
      <c r="D769" s="784"/>
      <c r="E769" s="784"/>
      <c r="F769" s="1107"/>
      <c r="G769" s="786"/>
      <c r="H769" s="1457"/>
      <c r="I769" s="251" t="s">
        <v>601</v>
      </c>
      <c r="J769" s="474"/>
      <c r="K769" s="475"/>
      <c r="L769" s="476"/>
      <c r="M769" s="477"/>
      <c r="N769" s="475"/>
      <c r="O769" s="476"/>
      <c r="P769" s="477"/>
      <c r="Q769" s="475"/>
      <c r="R769" s="476"/>
      <c r="S769" s="477"/>
      <c r="T769" s="475"/>
      <c r="U769" s="478"/>
      <c r="V769" s="252">
        <f>SUM(J769:L769)*H768</f>
        <v>0</v>
      </c>
      <c r="W769" s="253">
        <f>SUM(M769:O769)*H768</f>
        <v>0</v>
      </c>
      <c r="X769" s="253">
        <f>SUM(P769:R769)*H768</f>
        <v>0</v>
      </c>
      <c r="Y769" s="253">
        <f>SUM(S769:U769)*H768</f>
        <v>0</v>
      </c>
      <c r="Z769" s="254">
        <f>MAX(V769:Y769)</f>
        <v>0</v>
      </c>
      <c r="AA769" s="1110"/>
      <c r="AB769" s="607" t="s">
        <v>564</v>
      </c>
      <c r="AC769" s="861"/>
      <c r="AD769" s="1485"/>
      <c r="AE769" s="1485"/>
    </row>
    <row r="770" spans="1:31" ht="24.95" customHeight="1" x14ac:dyDescent="0.2">
      <c r="A770" s="1157"/>
      <c r="B770" s="1132"/>
      <c r="C770" s="1107"/>
      <c r="D770" s="784"/>
      <c r="E770" s="784"/>
      <c r="F770" s="1107"/>
      <c r="G770" s="786" t="s">
        <v>936</v>
      </c>
      <c r="H770" s="1457">
        <v>0.15</v>
      </c>
      <c r="I770" s="605" t="s">
        <v>600</v>
      </c>
      <c r="J770" s="464"/>
      <c r="K770" s="465"/>
      <c r="L770" s="466">
        <v>0.25</v>
      </c>
      <c r="M770" s="467"/>
      <c r="N770" s="465"/>
      <c r="O770" s="466">
        <v>0.5</v>
      </c>
      <c r="P770" s="467"/>
      <c r="Q770" s="465"/>
      <c r="R770" s="466">
        <v>0.75</v>
      </c>
      <c r="S770" s="467"/>
      <c r="T770" s="465"/>
      <c r="U770" s="468">
        <v>1</v>
      </c>
      <c r="V770" s="219">
        <f>SUM(J770:L770)*H770</f>
        <v>3.7499999999999999E-2</v>
      </c>
      <c r="W770" s="220">
        <f>SUM(M770:O770)*H770</f>
        <v>7.4999999999999997E-2</v>
      </c>
      <c r="X770" s="220">
        <f>SUM(P770:R770)*H770</f>
        <v>0.11249999999999999</v>
      </c>
      <c r="Y770" s="220">
        <f>SUM(S770:U770)*H770</f>
        <v>0.15</v>
      </c>
      <c r="Z770" s="221">
        <f>MAX(V770:Y770)</f>
        <v>0.15</v>
      </c>
      <c r="AA770" s="1110"/>
      <c r="AB770" s="607" t="s">
        <v>564</v>
      </c>
      <c r="AC770" s="861"/>
      <c r="AD770" s="1485"/>
      <c r="AE770" s="1485"/>
    </row>
    <row r="771" spans="1:31" ht="24.95" customHeight="1" x14ac:dyDescent="0.2">
      <c r="A771" s="1157"/>
      <c r="B771" s="1132"/>
      <c r="C771" s="1107"/>
      <c r="D771" s="784"/>
      <c r="E771" s="784"/>
      <c r="F771" s="1107"/>
      <c r="G771" s="786"/>
      <c r="H771" s="1457"/>
      <c r="I771" s="251" t="s">
        <v>601</v>
      </c>
      <c r="J771" s="474"/>
      <c r="K771" s="475"/>
      <c r="L771" s="476">
        <v>0.25</v>
      </c>
      <c r="M771" s="477"/>
      <c r="N771" s="475"/>
      <c r="O771" s="476"/>
      <c r="P771" s="477"/>
      <c r="Q771" s="475"/>
      <c r="R771" s="476"/>
      <c r="S771" s="477"/>
      <c r="T771" s="475"/>
      <c r="U771" s="478"/>
      <c r="V771" s="252">
        <f>SUM(J771:L771)*H770</f>
        <v>3.7499999999999999E-2</v>
      </c>
      <c r="W771" s="253">
        <f>SUM(M771:O771)*H770</f>
        <v>0</v>
      </c>
      <c r="X771" s="253">
        <f>SUM(P771:R771)*H770</f>
        <v>0</v>
      </c>
      <c r="Y771" s="253">
        <f>SUM(S771:U771)*H770</f>
        <v>0</v>
      </c>
      <c r="Z771" s="254">
        <f t="shared" ref="Z771:Z785" si="12">MAX(V771:Y771)</f>
        <v>3.7499999999999999E-2</v>
      </c>
      <c r="AA771" s="1110"/>
      <c r="AB771" s="607" t="s">
        <v>564</v>
      </c>
      <c r="AC771" s="861"/>
      <c r="AD771" s="1485"/>
      <c r="AE771" s="1485"/>
    </row>
    <row r="772" spans="1:31" ht="24.95" customHeight="1" x14ac:dyDescent="0.2">
      <c r="A772" s="1157"/>
      <c r="B772" s="1132"/>
      <c r="C772" s="1107"/>
      <c r="D772" s="784"/>
      <c r="E772" s="784"/>
      <c r="F772" s="1107"/>
      <c r="G772" s="786" t="s">
        <v>937</v>
      </c>
      <c r="H772" s="1457">
        <v>0.15</v>
      </c>
      <c r="I772" s="605" t="s">
        <v>600</v>
      </c>
      <c r="J772" s="464"/>
      <c r="K772" s="465"/>
      <c r="L772" s="466">
        <v>0.25</v>
      </c>
      <c r="M772" s="467"/>
      <c r="N772" s="465"/>
      <c r="O772" s="466">
        <v>0.5</v>
      </c>
      <c r="P772" s="467"/>
      <c r="Q772" s="465"/>
      <c r="R772" s="466">
        <v>0.75</v>
      </c>
      <c r="S772" s="467"/>
      <c r="T772" s="465"/>
      <c r="U772" s="468">
        <v>1</v>
      </c>
      <c r="V772" s="219">
        <f>SUM(J772:L772)*H772</f>
        <v>3.7499999999999999E-2</v>
      </c>
      <c r="W772" s="220">
        <f>SUM(M772:O772)*H772</f>
        <v>7.4999999999999997E-2</v>
      </c>
      <c r="X772" s="220">
        <f>SUM(P772:R772)*H772</f>
        <v>0.11249999999999999</v>
      </c>
      <c r="Y772" s="220">
        <f>SUM(S772:U772)*H772</f>
        <v>0.15</v>
      </c>
      <c r="Z772" s="221">
        <f t="shared" si="12"/>
        <v>0.15</v>
      </c>
      <c r="AA772" s="1110"/>
      <c r="AB772" s="607" t="s">
        <v>564</v>
      </c>
      <c r="AC772" s="861"/>
      <c r="AD772" s="1485"/>
      <c r="AE772" s="1485"/>
    </row>
    <row r="773" spans="1:31" ht="24.95" customHeight="1" x14ac:dyDescent="0.2">
      <c r="A773" s="1157"/>
      <c r="B773" s="1132"/>
      <c r="C773" s="1107"/>
      <c r="D773" s="784"/>
      <c r="E773" s="784"/>
      <c r="F773" s="1107"/>
      <c r="G773" s="786"/>
      <c r="H773" s="1457"/>
      <c r="I773" s="251" t="s">
        <v>601</v>
      </c>
      <c r="J773" s="474"/>
      <c r="K773" s="475"/>
      <c r="L773" s="476">
        <v>0.25</v>
      </c>
      <c r="M773" s="477"/>
      <c r="N773" s="475"/>
      <c r="O773" s="476"/>
      <c r="P773" s="477"/>
      <c r="Q773" s="475"/>
      <c r="R773" s="476"/>
      <c r="S773" s="477"/>
      <c r="T773" s="475"/>
      <c r="U773" s="478"/>
      <c r="V773" s="252">
        <f>SUM(J773:L773)*H772</f>
        <v>3.7499999999999999E-2</v>
      </c>
      <c r="W773" s="253">
        <f>SUM(M773:O773)*H772</f>
        <v>0</v>
      </c>
      <c r="X773" s="253">
        <f>SUM(P773:R773)*H772</f>
        <v>0</v>
      </c>
      <c r="Y773" s="253">
        <f>SUM(S773:U773)*H772</f>
        <v>0</v>
      </c>
      <c r="Z773" s="254">
        <f t="shared" si="12"/>
        <v>3.7499999999999999E-2</v>
      </c>
      <c r="AA773" s="1110"/>
      <c r="AB773" s="607" t="s">
        <v>564</v>
      </c>
      <c r="AC773" s="861"/>
      <c r="AD773" s="1485"/>
      <c r="AE773" s="1485"/>
    </row>
    <row r="774" spans="1:31" ht="24.95" customHeight="1" x14ac:dyDescent="0.2">
      <c r="A774" s="1157"/>
      <c r="B774" s="1132"/>
      <c r="C774" s="1107"/>
      <c r="D774" s="784"/>
      <c r="E774" s="784"/>
      <c r="F774" s="1107"/>
      <c r="G774" s="786" t="s">
        <v>938</v>
      </c>
      <c r="H774" s="1457">
        <v>0.15</v>
      </c>
      <c r="I774" s="605" t="s">
        <v>600</v>
      </c>
      <c r="J774" s="464"/>
      <c r="K774" s="465"/>
      <c r="L774" s="466"/>
      <c r="M774" s="467"/>
      <c r="N774" s="465"/>
      <c r="O774" s="466">
        <v>0.2</v>
      </c>
      <c r="P774" s="467"/>
      <c r="Q774" s="465"/>
      <c r="R774" s="466">
        <v>0.6</v>
      </c>
      <c r="S774" s="467"/>
      <c r="T774" s="465"/>
      <c r="U774" s="468">
        <v>1</v>
      </c>
      <c r="V774" s="219">
        <f>SUM(J774:L774)*H774</f>
        <v>0</v>
      </c>
      <c r="W774" s="220">
        <f>SUM(M774:O774)*H774</f>
        <v>0.03</v>
      </c>
      <c r="X774" s="220">
        <f>SUM(P774:R774)*H774</f>
        <v>0.09</v>
      </c>
      <c r="Y774" s="220">
        <f>SUM(S774:U774)*H774</f>
        <v>0.15</v>
      </c>
      <c r="Z774" s="221">
        <f t="shared" si="12"/>
        <v>0.15</v>
      </c>
      <c r="AA774" s="1110"/>
      <c r="AB774" s="607" t="s">
        <v>564</v>
      </c>
      <c r="AC774" s="861"/>
      <c r="AD774" s="1485"/>
      <c r="AE774" s="1485"/>
    </row>
    <row r="775" spans="1:31" ht="24.95" customHeight="1" x14ac:dyDescent="0.2">
      <c r="A775" s="1157"/>
      <c r="B775" s="1132"/>
      <c r="C775" s="1107"/>
      <c r="D775" s="784"/>
      <c r="E775" s="784"/>
      <c r="F775" s="1107"/>
      <c r="G775" s="786"/>
      <c r="H775" s="1457"/>
      <c r="I775" s="251" t="s">
        <v>601</v>
      </c>
      <c r="J775" s="474"/>
      <c r="K775" s="475"/>
      <c r="L775" s="476"/>
      <c r="M775" s="477"/>
      <c r="N775" s="475"/>
      <c r="O775" s="476"/>
      <c r="P775" s="477"/>
      <c r="Q775" s="475"/>
      <c r="R775" s="476"/>
      <c r="S775" s="477"/>
      <c r="T775" s="475"/>
      <c r="U775" s="478"/>
      <c r="V775" s="252">
        <f>SUM(J775:L775)*H774</f>
        <v>0</v>
      </c>
      <c r="W775" s="253">
        <f>SUM(M775:O775)*H774</f>
        <v>0</v>
      </c>
      <c r="X775" s="253">
        <f>SUM(P775:R775)*H774</f>
        <v>0</v>
      </c>
      <c r="Y775" s="253">
        <f>SUM(S775:U775)*H774</f>
        <v>0</v>
      </c>
      <c r="Z775" s="254">
        <f t="shared" si="12"/>
        <v>0</v>
      </c>
      <c r="AA775" s="1110"/>
      <c r="AB775" s="607" t="s">
        <v>564</v>
      </c>
      <c r="AC775" s="861"/>
      <c r="AD775" s="1485"/>
      <c r="AE775" s="1485"/>
    </row>
    <row r="776" spans="1:31" ht="24.95" customHeight="1" x14ac:dyDescent="0.2">
      <c r="A776" s="1157"/>
      <c r="B776" s="1132"/>
      <c r="C776" s="1107"/>
      <c r="D776" s="784"/>
      <c r="E776" s="784"/>
      <c r="F776" s="1107"/>
      <c r="G776" s="786" t="s">
        <v>939</v>
      </c>
      <c r="H776" s="1457">
        <v>0.15</v>
      </c>
      <c r="I776" s="605" t="s">
        <v>600</v>
      </c>
      <c r="J776" s="464"/>
      <c r="K776" s="465"/>
      <c r="L776" s="466">
        <v>0.25</v>
      </c>
      <c r="M776" s="467"/>
      <c r="N776" s="465"/>
      <c r="O776" s="466">
        <v>0.5</v>
      </c>
      <c r="P776" s="467"/>
      <c r="Q776" s="465"/>
      <c r="R776" s="466">
        <v>0.75</v>
      </c>
      <c r="S776" s="467"/>
      <c r="T776" s="465"/>
      <c r="U776" s="468">
        <v>1</v>
      </c>
      <c r="V776" s="219">
        <f>SUM(J776:L776)*H776</f>
        <v>3.7499999999999999E-2</v>
      </c>
      <c r="W776" s="220">
        <f>SUM(M776:O776)*H776</f>
        <v>7.4999999999999997E-2</v>
      </c>
      <c r="X776" s="220">
        <f>SUM(P776:R776)*H776</f>
        <v>0.11249999999999999</v>
      </c>
      <c r="Y776" s="220">
        <f>SUM(S776:U776)*H776</f>
        <v>0.15</v>
      </c>
      <c r="Z776" s="221">
        <f t="shared" si="12"/>
        <v>0.15</v>
      </c>
      <c r="AA776" s="1110"/>
      <c r="AB776" s="607" t="s">
        <v>564</v>
      </c>
      <c r="AC776" s="861"/>
      <c r="AD776" s="1485"/>
      <c r="AE776" s="1485"/>
    </row>
    <row r="777" spans="1:31" ht="24.95" customHeight="1" x14ac:dyDescent="0.2">
      <c r="A777" s="1157"/>
      <c r="B777" s="1132"/>
      <c r="C777" s="1107"/>
      <c r="D777" s="784"/>
      <c r="E777" s="784"/>
      <c r="F777" s="1107"/>
      <c r="G777" s="786"/>
      <c r="H777" s="1457"/>
      <c r="I777" s="251" t="s">
        <v>601</v>
      </c>
      <c r="J777" s="474"/>
      <c r="K777" s="475"/>
      <c r="L777" s="476">
        <v>0.25</v>
      </c>
      <c r="M777" s="477"/>
      <c r="N777" s="475"/>
      <c r="O777" s="476"/>
      <c r="P777" s="477"/>
      <c r="Q777" s="475"/>
      <c r="R777" s="476"/>
      <c r="S777" s="477"/>
      <c r="T777" s="475"/>
      <c r="U777" s="478"/>
      <c r="V777" s="252">
        <f>SUM(J777:L777)*H776</f>
        <v>3.7499999999999999E-2</v>
      </c>
      <c r="W777" s="253">
        <f>SUM(M777:O777)*H776</f>
        <v>0</v>
      </c>
      <c r="X777" s="253">
        <f>SUM(P777:R777)*H776</f>
        <v>0</v>
      </c>
      <c r="Y777" s="253">
        <f>SUM(S777:U777)*H776</f>
        <v>0</v>
      </c>
      <c r="Z777" s="254">
        <f t="shared" si="12"/>
        <v>3.7499999999999999E-2</v>
      </c>
      <c r="AA777" s="1110"/>
      <c r="AB777" s="607" t="s">
        <v>564</v>
      </c>
      <c r="AC777" s="861"/>
      <c r="AD777" s="1485"/>
      <c r="AE777" s="1485"/>
    </row>
    <row r="778" spans="1:31" ht="24.95" customHeight="1" x14ac:dyDescent="0.2">
      <c r="A778" s="1157"/>
      <c r="B778" s="1132"/>
      <c r="C778" s="1107"/>
      <c r="D778" s="784"/>
      <c r="E778" s="784"/>
      <c r="F778" s="1107"/>
      <c r="G778" s="786" t="s">
        <v>940</v>
      </c>
      <c r="H778" s="1457">
        <v>0.2</v>
      </c>
      <c r="I778" s="605" t="s">
        <v>600</v>
      </c>
      <c r="J778" s="464"/>
      <c r="K778" s="465"/>
      <c r="L778" s="466">
        <v>0.4</v>
      </c>
      <c r="M778" s="467"/>
      <c r="N778" s="465"/>
      <c r="O778" s="466">
        <v>0.7</v>
      </c>
      <c r="P778" s="467"/>
      <c r="Q778" s="465"/>
      <c r="R778" s="466">
        <v>0.85</v>
      </c>
      <c r="S778" s="467"/>
      <c r="T778" s="465"/>
      <c r="U778" s="468">
        <v>1</v>
      </c>
      <c r="V778" s="219">
        <f>SUM(J778:L778)*H778</f>
        <v>8.0000000000000016E-2</v>
      </c>
      <c r="W778" s="220">
        <f>SUM(M778:O778)*H778</f>
        <v>0.13999999999999999</v>
      </c>
      <c r="X778" s="220">
        <f>SUM(P778:R778)*H778</f>
        <v>0.17</v>
      </c>
      <c r="Y778" s="220">
        <f>SUM(S778:U778)*H778</f>
        <v>0.2</v>
      </c>
      <c r="Z778" s="221">
        <f t="shared" si="12"/>
        <v>0.2</v>
      </c>
      <c r="AA778" s="1110"/>
      <c r="AB778" s="607" t="s">
        <v>564</v>
      </c>
      <c r="AC778" s="861"/>
      <c r="AD778" s="1485"/>
      <c r="AE778" s="1485"/>
    </row>
    <row r="779" spans="1:31" ht="24.95" customHeight="1" thickBot="1" x14ac:dyDescent="0.25">
      <c r="A779" s="1157"/>
      <c r="B779" s="1132"/>
      <c r="C779" s="1107"/>
      <c r="D779" s="784"/>
      <c r="E779" s="784"/>
      <c r="F779" s="1107"/>
      <c r="G779" s="1096"/>
      <c r="H779" s="1458"/>
      <c r="I779" s="255" t="s">
        <v>601</v>
      </c>
      <c r="J779" s="479"/>
      <c r="K779" s="480"/>
      <c r="L779" s="481">
        <v>0.4</v>
      </c>
      <c r="M779" s="482"/>
      <c r="N779" s="480"/>
      <c r="O779" s="481"/>
      <c r="P779" s="482"/>
      <c r="Q779" s="480"/>
      <c r="R779" s="481"/>
      <c r="S779" s="482"/>
      <c r="T779" s="480"/>
      <c r="U779" s="483"/>
      <c r="V779" s="259">
        <f>SUM(J779:L779)*H778</f>
        <v>8.0000000000000016E-2</v>
      </c>
      <c r="W779" s="260">
        <f>SUM(M779:O779)*H778</f>
        <v>0</v>
      </c>
      <c r="X779" s="260">
        <f>SUM(P779:R779)*H778</f>
        <v>0</v>
      </c>
      <c r="Y779" s="260">
        <f>SUM(S779:U779)*H778</f>
        <v>0</v>
      </c>
      <c r="Z779" s="261">
        <f t="shared" si="12"/>
        <v>8.0000000000000016E-2</v>
      </c>
      <c r="AA779" s="1110"/>
      <c r="AB779" s="607" t="s">
        <v>564</v>
      </c>
      <c r="AC779" s="881"/>
      <c r="AD779" s="1485"/>
      <c r="AE779" s="1485"/>
    </row>
    <row r="780" spans="1:31" ht="24.95" customHeight="1" x14ac:dyDescent="0.2">
      <c r="A780" s="1157"/>
      <c r="B780" s="1132"/>
      <c r="C780" s="1106" t="s">
        <v>382</v>
      </c>
      <c r="D780" s="783" t="s">
        <v>383</v>
      </c>
      <c r="E780" s="783" t="s">
        <v>384</v>
      </c>
      <c r="F780" s="1106" t="s">
        <v>415</v>
      </c>
      <c r="G780" s="1125" t="s">
        <v>934</v>
      </c>
      <c r="H780" s="1463">
        <v>1</v>
      </c>
      <c r="I780" s="226" t="s">
        <v>600</v>
      </c>
      <c r="J780" s="459"/>
      <c r="K780" s="460"/>
      <c r="L780" s="461">
        <v>0.25</v>
      </c>
      <c r="M780" s="462"/>
      <c r="N780" s="460"/>
      <c r="O780" s="461">
        <v>0.5</v>
      </c>
      <c r="P780" s="462"/>
      <c r="Q780" s="460"/>
      <c r="R780" s="461">
        <v>0.75</v>
      </c>
      <c r="S780" s="462"/>
      <c r="T780" s="460"/>
      <c r="U780" s="463">
        <v>1</v>
      </c>
      <c r="V780" s="216">
        <f>SUM(J780:L780)*H780</f>
        <v>0.25</v>
      </c>
      <c r="W780" s="217">
        <f>SUM(M780:O780)*H780</f>
        <v>0.5</v>
      </c>
      <c r="X780" s="217">
        <f>SUM(P780:R780)*H780</f>
        <v>0.75</v>
      </c>
      <c r="Y780" s="217">
        <f>SUM(S780:U780)*H780</f>
        <v>1</v>
      </c>
      <c r="Z780" s="218">
        <f t="shared" si="12"/>
        <v>1</v>
      </c>
      <c r="AA780" s="1110"/>
      <c r="AB780" s="607" t="s">
        <v>564</v>
      </c>
      <c r="AC780" s="861">
        <v>104</v>
      </c>
      <c r="AD780" s="1485"/>
      <c r="AE780" s="1485"/>
    </row>
    <row r="781" spans="1:31" ht="24.95" customHeight="1" thickBot="1" x14ac:dyDescent="0.25">
      <c r="A781" s="1157"/>
      <c r="B781" s="1132"/>
      <c r="C781" s="1107"/>
      <c r="D781" s="784"/>
      <c r="E781" s="784"/>
      <c r="F781" s="1107"/>
      <c r="G781" s="1096"/>
      <c r="H781" s="1458"/>
      <c r="I781" s="251" t="s">
        <v>601</v>
      </c>
      <c r="J781" s="474"/>
      <c r="K781" s="475"/>
      <c r="L781" s="476">
        <v>0.25</v>
      </c>
      <c r="M781" s="477"/>
      <c r="N781" s="475"/>
      <c r="O781" s="476"/>
      <c r="P781" s="477"/>
      <c r="Q781" s="475"/>
      <c r="R781" s="476"/>
      <c r="S781" s="477"/>
      <c r="T781" s="475"/>
      <c r="U781" s="478"/>
      <c r="V781" s="252">
        <f>SUM(J781:L781)*H780</f>
        <v>0.25</v>
      </c>
      <c r="W781" s="253">
        <f>SUM(M781:O781)*H780</f>
        <v>0</v>
      </c>
      <c r="X781" s="253">
        <f>SUM(P781:R781)*H780</f>
        <v>0</v>
      </c>
      <c r="Y781" s="253">
        <f>SUM(S781:U781)*H780</f>
        <v>0</v>
      </c>
      <c r="Z781" s="254">
        <f t="shared" si="12"/>
        <v>0.25</v>
      </c>
      <c r="AA781" s="1110"/>
      <c r="AB781" s="607" t="s">
        <v>564</v>
      </c>
      <c r="AC781" s="861"/>
      <c r="AD781" s="1485"/>
      <c r="AE781" s="1485"/>
    </row>
    <row r="782" spans="1:31" ht="24.95" customHeight="1" x14ac:dyDescent="0.2">
      <c r="A782" s="1157"/>
      <c r="B782" s="1159" t="s">
        <v>496</v>
      </c>
      <c r="C782" s="1135" t="s">
        <v>390</v>
      </c>
      <c r="D782" s="1164" t="s">
        <v>386</v>
      </c>
      <c r="E782" s="1164" t="s">
        <v>391</v>
      </c>
      <c r="F782" s="1135" t="s">
        <v>387</v>
      </c>
      <c r="G782" s="1125" t="s">
        <v>948</v>
      </c>
      <c r="H782" s="1463">
        <v>0.6</v>
      </c>
      <c r="I782" s="604" t="s">
        <v>600</v>
      </c>
      <c r="J782" s="454"/>
      <c r="K782" s="455"/>
      <c r="L782" s="456">
        <v>0.25</v>
      </c>
      <c r="M782" s="457"/>
      <c r="N782" s="455"/>
      <c r="O782" s="456">
        <v>0.5</v>
      </c>
      <c r="P782" s="457"/>
      <c r="Q782" s="455"/>
      <c r="R782" s="456">
        <v>0.75</v>
      </c>
      <c r="S782" s="457"/>
      <c r="T782" s="455"/>
      <c r="U782" s="458">
        <v>1</v>
      </c>
      <c r="V782" s="222">
        <f>SUM(J782:L782)*H782</f>
        <v>0.15</v>
      </c>
      <c r="W782" s="223">
        <f>SUM(M782:O782)*H782</f>
        <v>0.3</v>
      </c>
      <c r="X782" s="223">
        <f>SUM(P782:R782)*H782</f>
        <v>0.44999999999999996</v>
      </c>
      <c r="Y782" s="223">
        <f>SUM(S782:U782)*H782</f>
        <v>0.6</v>
      </c>
      <c r="Z782" s="224">
        <f t="shared" si="12"/>
        <v>0.6</v>
      </c>
      <c r="AA782" s="1109" t="s">
        <v>388</v>
      </c>
      <c r="AB782" s="601" t="s">
        <v>565</v>
      </c>
      <c r="AC782" s="860">
        <v>105</v>
      </c>
      <c r="AD782" s="1484" t="s">
        <v>1022</v>
      </c>
      <c r="AE782" s="1484"/>
    </row>
    <row r="783" spans="1:31" ht="24.95" customHeight="1" x14ac:dyDescent="0.2">
      <c r="A783" s="1157"/>
      <c r="B783" s="1160"/>
      <c r="C783" s="1136"/>
      <c r="D783" s="1165"/>
      <c r="E783" s="1165"/>
      <c r="F783" s="1136"/>
      <c r="G783" s="786"/>
      <c r="H783" s="1457"/>
      <c r="I783" s="251" t="s">
        <v>601</v>
      </c>
      <c r="J783" s="474"/>
      <c r="K783" s="475"/>
      <c r="L783" s="476">
        <v>0.25</v>
      </c>
      <c r="M783" s="477"/>
      <c r="N783" s="475"/>
      <c r="O783" s="476"/>
      <c r="P783" s="477"/>
      <c r="Q783" s="475"/>
      <c r="R783" s="476"/>
      <c r="S783" s="477"/>
      <c r="T783" s="475"/>
      <c r="U783" s="478"/>
      <c r="V783" s="252">
        <f>SUM(J783:L783)*H782</f>
        <v>0.15</v>
      </c>
      <c r="W783" s="253">
        <f>SUM(M783:O783)*H782</f>
        <v>0</v>
      </c>
      <c r="X783" s="253">
        <f>SUM(P783:R783)*H782</f>
        <v>0</v>
      </c>
      <c r="Y783" s="253">
        <f>SUM(S783:U783)*H782</f>
        <v>0</v>
      </c>
      <c r="Z783" s="254">
        <f t="shared" si="12"/>
        <v>0.15</v>
      </c>
      <c r="AA783" s="1110"/>
      <c r="AB783" s="602" t="s">
        <v>565</v>
      </c>
      <c r="AC783" s="861"/>
      <c r="AD783" s="1485"/>
      <c r="AE783" s="1485"/>
    </row>
    <row r="784" spans="1:31" ht="24.95" customHeight="1" x14ac:dyDescent="0.2">
      <c r="A784" s="1157"/>
      <c r="B784" s="1160"/>
      <c r="C784" s="1136"/>
      <c r="D784" s="1165"/>
      <c r="E784" s="1165"/>
      <c r="F784" s="1136"/>
      <c r="G784" s="786" t="s">
        <v>941</v>
      </c>
      <c r="H784" s="1457">
        <v>0.4</v>
      </c>
      <c r="I784" s="605" t="s">
        <v>600</v>
      </c>
      <c r="J784" s="464"/>
      <c r="K784" s="465"/>
      <c r="L784" s="466">
        <v>0.25</v>
      </c>
      <c r="M784" s="467"/>
      <c r="N784" s="465"/>
      <c r="O784" s="466">
        <v>0.5</v>
      </c>
      <c r="P784" s="467"/>
      <c r="Q784" s="465"/>
      <c r="R784" s="466">
        <v>0.75</v>
      </c>
      <c r="S784" s="467"/>
      <c r="T784" s="465"/>
      <c r="U784" s="468">
        <v>1</v>
      </c>
      <c r="V784" s="219">
        <f>SUM(J784:L784)*H784</f>
        <v>0.1</v>
      </c>
      <c r="W784" s="220">
        <f>SUM(M784:O784)*H784</f>
        <v>0.2</v>
      </c>
      <c r="X784" s="220">
        <f>SUM(P784:R784)*H784</f>
        <v>0.30000000000000004</v>
      </c>
      <c r="Y784" s="220">
        <f>SUM(S784:U784)*H784</f>
        <v>0.4</v>
      </c>
      <c r="Z784" s="221">
        <f t="shared" si="12"/>
        <v>0.4</v>
      </c>
      <c r="AA784" s="1110"/>
      <c r="AB784" s="602" t="s">
        <v>565</v>
      </c>
      <c r="AC784" s="861"/>
      <c r="AD784" s="1485"/>
      <c r="AE784" s="1485"/>
    </row>
    <row r="785" spans="1:31" ht="24.95" customHeight="1" thickBot="1" x14ac:dyDescent="0.25">
      <c r="A785" s="1157"/>
      <c r="B785" s="1160"/>
      <c r="C785" s="1136"/>
      <c r="D785" s="1165"/>
      <c r="E785" s="1165"/>
      <c r="F785" s="1137"/>
      <c r="G785" s="1096"/>
      <c r="H785" s="1458"/>
      <c r="I785" s="255" t="s">
        <v>601</v>
      </c>
      <c r="J785" s="479"/>
      <c r="K785" s="480"/>
      <c r="L785" s="481">
        <v>0.25</v>
      </c>
      <c r="M785" s="482"/>
      <c r="N785" s="480"/>
      <c r="O785" s="481"/>
      <c r="P785" s="482"/>
      <c r="Q785" s="480"/>
      <c r="R785" s="481"/>
      <c r="S785" s="482"/>
      <c r="T785" s="480"/>
      <c r="U785" s="483"/>
      <c r="V785" s="259">
        <f>SUM(J785:L785)*H784</f>
        <v>0.1</v>
      </c>
      <c r="W785" s="260">
        <f>SUM(M785:O785)*H784</f>
        <v>0</v>
      </c>
      <c r="X785" s="260">
        <f>SUM(P785:R785)*H784</f>
        <v>0</v>
      </c>
      <c r="Y785" s="260">
        <f>SUM(S785:U785)*H784</f>
        <v>0</v>
      </c>
      <c r="Z785" s="261">
        <f t="shared" si="12"/>
        <v>0.1</v>
      </c>
      <c r="AA785" s="1111"/>
      <c r="AB785" s="602" t="s">
        <v>565</v>
      </c>
      <c r="AC785" s="861"/>
      <c r="AD785" s="1486"/>
      <c r="AE785" s="1486"/>
    </row>
    <row r="786" spans="1:31" ht="24.95" customHeight="1" x14ac:dyDescent="0.2">
      <c r="A786" s="1157"/>
      <c r="B786" s="1160"/>
      <c r="C786" s="1136"/>
      <c r="D786" s="1165"/>
      <c r="E786" s="1165"/>
      <c r="F786" s="1135" t="s">
        <v>387</v>
      </c>
      <c r="G786" s="1125" t="s">
        <v>949</v>
      </c>
      <c r="H786" s="1463">
        <v>0.6</v>
      </c>
      <c r="I786" s="604" t="s">
        <v>600</v>
      </c>
      <c r="J786" s="454"/>
      <c r="K786" s="455"/>
      <c r="L786" s="456">
        <v>0.25</v>
      </c>
      <c r="M786" s="457"/>
      <c r="N786" s="455"/>
      <c r="O786" s="456">
        <v>0.5</v>
      </c>
      <c r="P786" s="457"/>
      <c r="Q786" s="455"/>
      <c r="R786" s="456">
        <v>0.75</v>
      </c>
      <c r="S786" s="457"/>
      <c r="T786" s="455"/>
      <c r="U786" s="458">
        <v>1</v>
      </c>
      <c r="V786" s="222">
        <f>SUM(J786:L786)*H786</f>
        <v>0.15</v>
      </c>
      <c r="W786" s="223">
        <f>SUM(M786:O786)*H786</f>
        <v>0.3</v>
      </c>
      <c r="X786" s="223">
        <f>SUM(P786:R786)*H786</f>
        <v>0.44999999999999996</v>
      </c>
      <c r="Y786" s="223">
        <f>SUM(S786:U786)*H786</f>
        <v>0.6</v>
      </c>
      <c r="Z786" s="224">
        <f>MAX(V786:Y786)</f>
        <v>0.6</v>
      </c>
      <c r="AA786" s="1109" t="s">
        <v>388</v>
      </c>
      <c r="AB786" s="602" t="s">
        <v>565</v>
      </c>
      <c r="AC786" s="861"/>
      <c r="AD786" s="1484" t="s">
        <v>1022</v>
      </c>
      <c r="AE786" s="1484"/>
    </row>
    <row r="787" spans="1:31" ht="24.95" customHeight="1" x14ac:dyDescent="0.2">
      <c r="A787" s="1157"/>
      <c r="B787" s="1160"/>
      <c r="C787" s="1136"/>
      <c r="D787" s="1165"/>
      <c r="E787" s="1165"/>
      <c r="F787" s="1136"/>
      <c r="G787" s="786"/>
      <c r="H787" s="1457"/>
      <c r="I787" s="251" t="s">
        <v>601</v>
      </c>
      <c r="J787" s="474"/>
      <c r="K787" s="475"/>
      <c r="L787" s="476">
        <v>0.25</v>
      </c>
      <c r="M787" s="477"/>
      <c r="N787" s="475"/>
      <c r="O787" s="476"/>
      <c r="P787" s="477"/>
      <c r="Q787" s="475"/>
      <c r="R787" s="476"/>
      <c r="S787" s="477"/>
      <c r="T787" s="475"/>
      <c r="U787" s="478"/>
      <c r="V787" s="252">
        <f>SUM(J787:L787)*H786</f>
        <v>0.15</v>
      </c>
      <c r="W787" s="253">
        <f>SUM(M787:O787)*H786</f>
        <v>0</v>
      </c>
      <c r="X787" s="253">
        <f>SUM(P787:R787)*H786</f>
        <v>0</v>
      </c>
      <c r="Y787" s="253">
        <f>SUM(S787:U787)*H786</f>
        <v>0</v>
      </c>
      <c r="Z787" s="254">
        <f>MAX(V787:Y787)</f>
        <v>0.15</v>
      </c>
      <c r="AA787" s="1110"/>
      <c r="AB787" s="602" t="s">
        <v>565</v>
      </c>
      <c r="AC787" s="861"/>
      <c r="AD787" s="1485"/>
      <c r="AE787" s="1485"/>
    </row>
    <row r="788" spans="1:31" ht="24.95" customHeight="1" x14ac:dyDescent="0.2">
      <c r="A788" s="1157"/>
      <c r="B788" s="1160"/>
      <c r="C788" s="1136"/>
      <c r="D788" s="1165"/>
      <c r="E788" s="1165"/>
      <c r="F788" s="1136"/>
      <c r="G788" s="786" t="s">
        <v>941</v>
      </c>
      <c r="H788" s="1457">
        <v>0.4</v>
      </c>
      <c r="I788" s="605" t="s">
        <v>600</v>
      </c>
      <c r="J788" s="464"/>
      <c r="K788" s="465"/>
      <c r="L788" s="466">
        <v>0.25</v>
      </c>
      <c r="M788" s="467"/>
      <c r="N788" s="465"/>
      <c r="O788" s="466">
        <v>0.5</v>
      </c>
      <c r="P788" s="467"/>
      <c r="Q788" s="465"/>
      <c r="R788" s="466">
        <v>0.75</v>
      </c>
      <c r="S788" s="467"/>
      <c r="T788" s="465"/>
      <c r="U788" s="468">
        <v>1</v>
      </c>
      <c r="V788" s="219">
        <f>SUM(J788:L788)*H788</f>
        <v>0.1</v>
      </c>
      <c r="W788" s="220">
        <f>SUM(M788:O788)*H788</f>
        <v>0.2</v>
      </c>
      <c r="X788" s="220">
        <f>SUM(P788:R788)*H788</f>
        <v>0.30000000000000004</v>
      </c>
      <c r="Y788" s="220">
        <f>SUM(S788:U788)*H788</f>
        <v>0.4</v>
      </c>
      <c r="Z788" s="221">
        <f>MAX(V788:Y788)</f>
        <v>0.4</v>
      </c>
      <c r="AA788" s="1110"/>
      <c r="AB788" s="602" t="s">
        <v>565</v>
      </c>
      <c r="AC788" s="861"/>
      <c r="AD788" s="1485"/>
      <c r="AE788" s="1485"/>
    </row>
    <row r="789" spans="1:31" ht="24.95" customHeight="1" thickBot="1" x14ac:dyDescent="0.25">
      <c r="A789" s="1157"/>
      <c r="B789" s="1160"/>
      <c r="C789" s="1136"/>
      <c r="D789" s="1165"/>
      <c r="E789" s="1165"/>
      <c r="F789" s="1137"/>
      <c r="G789" s="1096"/>
      <c r="H789" s="1458"/>
      <c r="I789" s="255" t="s">
        <v>601</v>
      </c>
      <c r="J789" s="479"/>
      <c r="K789" s="480"/>
      <c r="L789" s="481">
        <v>0.25</v>
      </c>
      <c r="M789" s="482"/>
      <c r="N789" s="480"/>
      <c r="O789" s="481"/>
      <c r="P789" s="482"/>
      <c r="Q789" s="480"/>
      <c r="R789" s="481"/>
      <c r="S789" s="482"/>
      <c r="T789" s="480"/>
      <c r="U789" s="483"/>
      <c r="V789" s="259">
        <f>SUM(J789:L789)*H788</f>
        <v>0.1</v>
      </c>
      <c r="W789" s="260">
        <f>SUM(M789:O789)*H788</f>
        <v>0</v>
      </c>
      <c r="X789" s="260">
        <f>SUM(P789:R789)*H788</f>
        <v>0</v>
      </c>
      <c r="Y789" s="260">
        <f>SUM(S789:U789)*H788</f>
        <v>0</v>
      </c>
      <c r="Z789" s="261">
        <f>MAX(V789:Y789)</f>
        <v>0.1</v>
      </c>
      <c r="AA789" s="1111"/>
      <c r="AB789" s="602" t="s">
        <v>565</v>
      </c>
      <c r="AC789" s="861"/>
      <c r="AD789" s="1486"/>
      <c r="AE789" s="1486"/>
    </row>
    <row r="790" spans="1:31" ht="24.95" customHeight="1" x14ac:dyDescent="0.2">
      <c r="A790" s="1157"/>
      <c r="B790" s="1160"/>
      <c r="C790" s="1136"/>
      <c r="D790" s="1165"/>
      <c r="E790" s="1165"/>
      <c r="F790" s="1135" t="s">
        <v>387</v>
      </c>
      <c r="G790" s="1125" t="s">
        <v>950</v>
      </c>
      <c r="H790" s="1463">
        <v>0.6</v>
      </c>
      <c r="I790" s="604" t="s">
        <v>600</v>
      </c>
      <c r="J790" s="454"/>
      <c r="K790" s="455"/>
      <c r="L790" s="456">
        <v>0.25</v>
      </c>
      <c r="M790" s="457"/>
      <c r="N790" s="455"/>
      <c r="O790" s="456">
        <v>0.5</v>
      </c>
      <c r="P790" s="457"/>
      <c r="Q790" s="455"/>
      <c r="R790" s="456">
        <v>0.75</v>
      </c>
      <c r="S790" s="457"/>
      <c r="T790" s="455"/>
      <c r="U790" s="458">
        <v>1</v>
      </c>
      <c r="V790" s="222">
        <f>SUM(J790:L790)*H790</f>
        <v>0.15</v>
      </c>
      <c r="W790" s="223">
        <f>SUM(M790:O790)*H790</f>
        <v>0.3</v>
      </c>
      <c r="X790" s="223">
        <f>SUM(P790:R790)*H790</f>
        <v>0.44999999999999996</v>
      </c>
      <c r="Y790" s="223">
        <f>SUM(S790:U790)*H790</f>
        <v>0.6</v>
      </c>
      <c r="Z790" s="224">
        <f t="shared" ref="Z790:Z805" si="13">MAX(V790:Y790)</f>
        <v>0.6</v>
      </c>
      <c r="AA790" s="1109" t="s">
        <v>388</v>
      </c>
      <c r="AB790" s="602" t="s">
        <v>565</v>
      </c>
      <c r="AC790" s="861"/>
      <c r="AD790" s="1484" t="s">
        <v>1022</v>
      </c>
      <c r="AE790" s="1484"/>
    </row>
    <row r="791" spans="1:31" ht="24.95" customHeight="1" x14ac:dyDescent="0.2">
      <c r="A791" s="1157"/>
      <c r="B791" s="1160"/>
      <c r="C791" s="1136"/>
      <c r="D791" s="1165"/>
      <c r="E791" s="1165"/>
      <c r="F791" s="1136"/>
      <c r="G791" s="786"/>
      <c r="H791" s="1457"/>
      <c r="I791" s="251" t="s">
        <v>601</v>
      </c>
      <c r="J791" s="474"/>
      <c r="K791" s="475"/>
      <c r="L791" s="476">
        <v>0.16700000000000001</v>
      </c>
      <c r="M791" s="477"/>
      <c r="N791" s="475"/>
      <c r="O791" s="476"/>
      <c r="P791" s="477"/>
      <c r="Q791" s="475"/>
      <c r="R791" s="476"/>
      <c r="S791" s="477"/>
      <c r="T791" s="475"/>
      <c r="U791" s="478"/>
      <c r="V791" s="252">
        <f>SUM(J791:L791)*H790</f>
        <v>0.1002</v>
      </c>
      <c r="W791" s="253">
        <f>SUM(M791:O791)*H790</f>
        <v>0</v>
      </c>
      <c r="X791" s="253">
        <f>SUM(P791:R791)*H790</f>
        <v>0</v>
      </c>
      <c r="Y791" s="253">
        <f>SUM(S791:U791)*H790</f>
        <v>0</v>
      </c>
      <c r="Z791" s="254">
        <f t="shared" si="13"/>
        <v>0.1002</v>
      </c>
      <c r="AA791" s="1110"/>
      <c r="AB791" s="602" t="s">
        <v>565</v>
      </c>
      <c r="AC791" s="861"/>
      <c r="AD791" s="1485"/>
      <c r="AE791" s="1485"/>
    </row>
    <row r="792" spans="1:31" ht="24.95" customHeight="1" x14ac:dyDescent="0.2">
      <c r="A792" s="1157"/>
      <c r="B792" s="1160"/>
      <c r="C792" s="1136"/>
      <c r="D792" s="1165"/>
      <c r="E792" s="1165"/>
      <c r="F792" s="1136"/>
      <c r="G792" s="786" t="s">
        <v>941</v>
      </c>
      <c r="H792" s="1457">
        <v>0.4</v>
      </c>
      <c r="I792" s="605" t="s">
        <v>600</v>
      </c>
      <c r="J792" s="464"/>
      <c r="K792" s="465"/>
      <c r="L792" s="466">
        <v>0.25</v>
      </c>
      <c r="M792" s="467"/>
      <c r="N792" s="465"/>
      <c r="O792" s="466">
        <v>0.5</v>
      </c>
      <c r="P792" s="467"/>
      <c r="Q792" s="465"/>
      <c r="R792" s="466">
        <v>0.75</v>
      </c>
      <c r="S792" s="467"/>
      <c r="T792" s="465"/>
      <c r="U792" s="468">
        <v>1</v>
      </c>
      <c r="V792" s="219">
        <f>SUM(J792:L792)*H792</f>
        <v>0.1</v>
      </c>
      <c r="W792" s="220">
        <f>SUM(M792:O792)*H792</f>
        <v>0.2</v>
      </c>
      <c r="X792" s="220">
        <f>SUM(P792:R792)*H792</f>
        <v>0.30000000000000004</v>
      </c>
      <c r="Y792" s="220">
        <f>SUM(S792:U792)*H792</f>
        <v>0.4</v>
      </c>
      <c r="Z792" s="221">
        <f t="shared" si="13"/>
        <v>0.4</v>
      </c>
      <c r="AA792" s="1110"/>
      <c r="AB792" s="602" t="s">
        <v>565</v>
      </c>
      <c r="AC792" s="861"/>
      <c r="AD792" s="1485"/>
      <c r="AE792" s="1485"/>
    </row>
    <row r="793" spans="1:31" ht="24.95" customHeight="1" thickBot="1" x14ac:dyDescent="0.25">
      <c r="A793" s="1157"/>
      <c r="B793" s="1160"/>
      <c r="C793" s="1136"/>
      <c r="D793" s="1165"/>
      <c r="E793" s="1165"/>
      <c r="F793" s="1137"/>
      <c r="G793" s="1096"/>
      <c r="H793" s="1458"/>
      <c r="I793" s="255" t="s">
        <v>601</v>
      </c>
      <c r="J793" s="479"/>
      <c r="K793" s="480"/>
      <c r="L793" s="481">
        <v>0.16700000000000001</v>
      </c>
      <c r="M793" s="482"/>
      <c r="N793" s="480"/>
      <c r="O793" s="481"/>
      <c r="P793" s="482"/>
      <c r="Q793" s="480"/>
      <c r="R793" s="481"/>
      <c r="S793" s="482"/>
      <c r="T793" s="480"/>
      <c r="U793" s="483"/>
      <c r="V793" s="259">
        <f>SUM(J793:L793)*H792</f>
        <v>6.6800000000000012E-2</v>
      </c>
      <c r="W793" s="260">
        <f>SUM(M793:O793)*H792</f>
        <v>0</v>
      </c>
      <c r="X793" s="260">
        <f>SUM(P793:R793)*H792</f>
        <v>0</v>
      </c>
      <c r="Y793" s="260">
        <f>SUM(S793:U793)*H792</f>
        <v>0</v>
      </c>
      <c r="Z793" s="261">
        <f t="shared" si="13"/>
        <v>6.6800000000000012E-2</v>
      </c>
      <c r="AA793" s="1111"/>
      <c r="AB793" s="602" t="s">
        <v>565</v>
      </c>
      <c r="AC793" s="861"/>
      <c r="AD793" s="1486"/>
      <c r="AE793" s="1486"/>
    </row>
    <row r="794" spans="1:31" ht="24.95" customHeight="1" x14ac:dyDescent="0.2">
      <c r="A794" s="1157"/>
      <c r="B794" s="1160"/>
      <c r="C794" s="1136"/>
      <c r="D794" s="1165"/>
      <c r="E794" s="1165"/>
      <c r="F794" s="1135" t="s">
        <v>387</v>
      </c>
      <c r="G794" s="1125" t="s">
        <v>947</v>
      </c>
      <c r="H794" s="1463">
        <v>0.6</v>
      </c>
      <c r="I794" s="604" t="s">
        <v>600</v>
      </c>
      <c r="J794" s="454"/>
      <c r="K794" s="455"/>
      <c r="L794" s="456">
        <v>0.25</v>
      </c>
      <c r="M794" s="457"/>
      <c r="N794" s="455"/>
      <c r="O794" s="456">
        <v>0.5</v>
      </c>
      <c r="P794" s="457"/>
      <c r="Q794" s="455"/>
      <c r="R794" s="456">
        <v>0.75</v>
      </c>
      <c r="S794" s="457"/>
      <c r="T794" s="455"/>
      <c r="U794" s="458">
        <v>1</v>
      </c>
      <c r="V794" s="222">
        <f>SUM(J794:L794)*H794</f>
        <v>0.15</v>
      </c>
      <c r="W794" s="223">
        <f>SUM(M794:O794)*H794</f>
        <v>0.3</v>
      </c>
      <c r="X794" s="223">
        <f>SUM(P794:R794)*H794</f>
        <v>0.44999999999999996</v>
      </c>
      <c r="Y794" s="223">
        <f>SUM(S794:U794)*H794</f>
        <v>0.6</v>
      </c>
      <c r="Z794" s="224">
        <f t="shared" si="13"/>
        <v>0.6</v>
      </c>
      <c r="AA794" s="1109" t="s">
        <v>388</v>
      </c>
      <c r="AB794" s="602" t="s">
        <v>565</v>
      </c>
      <c r="AC794" s="861"/>
      <c r="AD794" s="1484" t="s">
        <v>1022</v>
      </c>
      <c r="AE794" s="1484"/>
    </row>
    <row r="795" spans="1:31" ht="24.95" customHeight="1" x14ac:dyDescent="0.2">
      <c r="A795" s="1157"/>
      <c r="B795" s="1160"/>
      <c r="C795" s="1136"/>
      <c r="D795" s="1165"/>
      <c r="E795" s="1165"/>
      <c r="F795" s="1136"/>
      <c r="G795" s="786"/>
      <c r="H795" s="1457"/>
      <c r="I795" s="251" t="s">
        <v>601</v>
      </c>
      <c r="J795" s="474"/>
      <c r="K795" s="475"/>
      <c r="L795" s="476">
        <v>0.25</v>
      </c>
      <c r="M795" s="477"/>
      <c r="N795" s="475"/>
      <c r="O795" s="476"/>
      <c r="P795" s="477"/>
      <c r="Q795" s="475"/>
      <c r="R795" s="476"/>
      <c r="S795" s="477"/>
      <c r="T795" s="475"/>
      <c r="U795" s="478"/>
      <c r="V795" s="252">
        <f>SUM(J795:L795)*H794</f>
        <v>0.15</v>
      </c>
      <c r="W795" s="253">
        <f>SUM(M795:O795)*H794</f>
        <v>0</v>
      </c>
      <c r="X795" s="253">
        <f>SUM(P795:R795)*H794</f>
        <v>0</v>
      </c>
      <c r="Y795" s="253">
        <f>SUM(S795:U795)*H794</f>
        <v>0</v>
      </c>
      <c r="Z795" s="254">
        <f t="shared" si="13"/>
        <v>0.15</v>
      </c>
      <c r="AA795" s="1110"/>
      <c r="AB795" s="602" t="s">
        <v>565</v>
      </c>
      <c r="AC795" s="861"/>
      <c r="AD795" s="1485"/>
      <c r="AE795" s="1485"/>
    </row>
    <row r="796" spans="1:31" ht="24.95" customHeight="1" x14ac:dyDescent="0.2">
      <c r="A796" s="1157"/>
      <c r="B796" s="1160"/>
      <c r="C796" s="1136"/>
      <c r="D796" s="1165"/>
      <c r="E796" s="1165"/>
      <c r="F796" s="1136"/>
      <c r="G796" s="786" t="s">
        <v>941</v>
      </c>
      <c r="H796" s="1457">
        <v>0.4</v>
      </c>
      <c r="I796" s="605" t="s">
        <v>600</v>
      </c>
      <c r="J796" s="464"/>
      <c r="K796" s="465"/>
      <c r="L796" s="466">
        <v>0.25</v>
      </c>
      <c r="M796" s="467"/>
      <c r="N796" s="465"/>
      <c r="O796" s="466">
        <v>0.5</v>
      </c>
      <c r="P796" s="467"/>
      <c r="Q796" s="465"/>
      <c r="R796" s="466">
        <v>0.75</v>
      </c>
      <c r="S796" s="467"/>
      <c r="T796" s="465"/>
      <c r="U796" s="468">
        <v>1</v>
      </c>
      <c r="V796" s="219">
        <f>SUM(J796:L796)*H796</f>
        <v>0.1</v>
      </c>
      <c r="W796" s="220">
        <f>SUM(M796:O796)*H796</f>
        <v>0.2</v>
      </c>
      <c r="X796" s="220">
        <f>SUM(P796:R796)*H796</f>
        <v>0.30000000000000004</v>
      </c>
      <c r="Y796" s="220">
        <f>SUM(S796:U796)*H796</f>
        <v>0.4</v>
      </c>
      <c r="Z796" s="221">
        <f t="shared" si="13"/>
        <v>0.4</v>
      </c>
      <c r="AA796" s="1110"/>
      <c r="AB796" s="602" t="s">
        <v>565</v>
      </c>
      <c r="AC796" s="861"/>
      <c r="AD796" s="1485"/>
      <c r="AE796" s="1485"/>
    </row>
    <row r="797" spans="1:31" ht="24.95" customHeight="1" thickBot="1" x14ac:dyDescent="0.25">
      <c r="A797" s="1157"/>
      <c r="B797" s="1160"/>
      <c r="C797" s="1136"/>
      <c r="D797" s="1165"/>
      <c r="E797" s="1165"/>
      <c r="F797" s="1137"/>
      <c r="G797" s="1096"/>
      <c r="H797" s="1458"/>
      <c r="I797" s="255" t="s">
        <v>601</v>
      </c>
      <c r="J797" s="479"/>
      <c r="K797" s="480"/>
      <c r="L797" s="486">
        <f>(2/12)</f>
        <v>0.16666666666666666</v>
      </c>
      <c r="M797" s="482"/>
      <c r="N797" s="480"/>
      <c r="O797" s="481"/>
      <c r="P797" s="482"/>
      <c r="Q797" s="480"/>
      <c r="R797" s="481"/>
      <c r="S797" s="482"/>
      <c r="T797" s="480"/>
      <c r="U797" s="483"/>
      <c r="V797" s="259">
        <f>SUM(J797:L797)*H796</f>
        <v>6.6666666666666666E-2</v>
      </c>
      <c r="W797" s="260">
        <f>SUM(M797:O797)*H796</f>
        <v>0</v>
      </c>
      <c r="X797" s="260">
        <f>SUM(P797:R797)*H796</f>
        <v>0</v>
      </c>
      <c r="Y797" s="260">
        <f>SUM(S797:U797)*H796</f>
        <v>0</v>
      </c>
      <c r="Z797" s="261">
        <f t="shared" si="13"/>
        <v>6.6666666666666666E-2</v>
      </c>
      <c r="AA797" s="1111"/>
      <c r="AB797" s="602" t="s">
        <v>565</v>
      </c>
      <c r="AC797" s="861"/>
      <c r="AD797" s="1486"/>
      <c r="AE797" s="1486"/>
    </row>
    <row r="798" spans="1:31" ht="24.95" customHeight="1" x14ac:dyDescent="0.2">
      <c r="A798" s="1157"/>
      <c r="B798" s="1160"/>
      <c r="C798" s="1136"/>
      <c r="D798" s="1165"/>
      <c r="E798" s="1165"/>
      <c r="F798" s="1135" t="s">
        <v>387</v>
      </c>
      <c r="G798" s="1125" t="s">
        <v>951</v>
      </c>
      <c r="H798" s="1463">
        <v>0.6</v>
      </c>
      <c r="I798" s="604" t="s">
        <v>600</v>
      </c>
      <c r="J798" s="454"/>
      <c r="K798" s="455"/>
      <c r="L798" s="456">
        <v>0.25</v>
      </c>
      <c r="M798" s="457"/>
      <c r="N798" s="455"/>
      <c r="O798" s="456">
        <v>0.5</v>
      </c>
      <c r="P798" s="457"/>
      <c r="Q798" s="455"/>
      <c r="R798" s="456">
        <v>0.75</v>
      </c>
      <c r="S798" s="457"/>
      <c r="T798" s="455"/>
      <c r="U798" s="458">
        <v>1</v>
      </c>
      <c r="V798" s="222">
        <f>SUM(J798:L798)*H798</f>
        <v>0.15</v>
      </c>
      <c r="W798" s="223">
        <f>SUM(M798:O798)*H798</f>
        <v>0.3</v>
      </c>
      <c r="X798" s="223">
        <f>SUM(P798:R798)*H798</f>
        <v>0.44999999999999996</v>
      </c>
      <c r="Y798" s="223">
        <f>SUM(S798:U798)*H798</f>
        <v>0.6</v>
      </c>
      <c r="Z798" s="224">
        <f t="shared" si="13"/>
        <v>0.6</v>
      </c>
      <c r="AA798" s="1109" t="s">
        <v>388</v>
      </c>
      <c r="AB798" s="602" t="s">
        <v>565</v>
      </c>
      <c r="AC798" s="861"/>
      <c r="AD798" s="1484" t="s">
        <v>1022</v>
      </c>
      <c r="AE798" s="1484"/>
    </row>
    <row r="799" spans="1:31" ht="24.95" customHeight="1" x14ac:dyDescent="0.2">
      <c r="A799" s="1157"/>
      <c r="B799" s="1160"/>
      <c r="C799" s="1136"/>
      <c r="D799" s="1165"/>
      <c r="E799" s="1165"/>
      <c r="F799" s="1136"/>
      <c r="G799" s="786"/>
      <c r="H799" s="1457"/>
      <c r="I799" s="251" t="s">
        <v>601</v>
      </c>
      <c r="J799" s="509"/>
      <c r="K799" s="510"/>
      <c r="L799" s="511">
        <v>0.25</v>
      </c>
      <c r="M799" s="512"/>
      <c r="N799" s="510"/>
      <c r="O799" s="511"/>
      <c r="P799" s="512"/>
      <c r="Q799" s="510"/>
      <c r="R799" s="511"/>
      <c r="S799" s="512"/>
      <c r="T799" s="510"/>
      <c r="U799" s="513"/>
      <c r="V799" s="252">
        <f>SUM(J799:L799)*H798</f>
        <v>0.15</v>
      </c>
      <c r="W799" s="253">
        <f>SUM(M799:O799)*H798</f>
        <v>0</v>
      </c>
      <c r="X799" s="253">
        <f>SUM(P799:R799)*H798</f>
        <v>0</v>
      </c>
      <c r="Y799" s="253">
        <f>SUM(S799:U799)*H798</f>
        <v>0</v>
      </c>
      <c r="Z799" s="254">
        <f t="shared" si="13"/>
        <v>0.15</v>
      </c>
      <c r="AA799" s="1110"/>
      <c r="AB799" s="602" t="s">
        <v>565</v>
      </c>
      <c r="AC799" s="861"/>
      <c r="AD799" s="1485"/>
      <c r="AE799" s="1485"/>
    </row>
    <row r="800" spans="1:31" ht="24.95" customHeight="1" x14ac:dyDescent="0.2">
      <c r="A800" s="1157"/>
      <c r="B800" s="1160"/>
      <c r="C800" s="1136"/>
      <c r="D800" s="1165"/>
      <c r="E800" s="1165"/>
      <c r="F800" s="1136"/>
      <c r="G800" s="786" t="s">
        <v>941</v>
      </c>
      <c r="H800" s="1457">
        <v>0.4</v>
      </c>
      <c r="I800" s="605" t="s">
        <v>600</v>
      </c>
      <c r="J800" s="464"/>
      <c r="K800" s="465"/>
      <c r="L800" s="466">
        <v>0.25</v>
      </c>
      <c r="M800" s="467"/>
      <c r="N800" s="465"/>
      <c r="O800" s="466">
        <v>0.5</v>
      </c>
      <c r="P800" s="467"/>
      <c r="Q800" s="465"/>
      <c r="R800" s="466">
        <v>0.75</v>
      </c>
      <c r="S800" s="467"/>
      <c r="T800" s="465"/>
      <c r="U800" s="468">
        <v>1</v>
      </c>
      <c r="V800" s="219">
        <f>SUM(J800:L800)*H800</f>
        <v>0.1</v>
      </c>
      <c r="W800" s="220">
        <f>SUM(M800:O800)*H800</f>
        <v>0.2</v>
      </c>
      <c r="X800" s="220">
        <f>SUM(P800:R800)*H800</f>
        <v>0.30000000000000004</v>
      </c>
      <c r="Y800" s="220">
        <f>SUM(S800:U800)*H800</f>
        <v>0.4</v>
      </c>
      <c r="Z800" s="221">
        <f t="shared" si="13"/>
        <v>0.4</v>
      </c>
      <c r="AA800" s="1110"/>
      <c r="AB800" s="602" t="s">
        <v>565</v>
      </c>
      <c r="AC800" s="861"/>
      <c r="AD800" s="1485"/>
      <c r="AE800" s="1485"/>
    </row>
    <row r="801" spans="1:31" ht="24.95" customHeight="1" thickBot="1" x14ac:dyDescent="0.25">
      <c r="A801" s="1157"/>
      <c r="B801" s="1160"/>
      <c r="C801" s="1136"/>
      <c r="D801" s="1165"/>
      <c r="E801" s="1165"/>
      <c r="F801" s="1137"/>
      <c r="G801" s="1096"/>
      <c r="H801" s="1458"/>
      <c r="I801" s="255" t="s">
        <v>601</v>
      </c>
      <c r="J801" s="479"/>
      <c r="K801" s="480"/>
      <c r="L801" s="481">
        <v>0.25</v>
      </c>
      <c r="M801" s="482"/>
      <c r="N801" s="480"/>
      <c r="O801" s="481"/>
      <c r="P801" s="482"/>
      <c r="Q801" s="480"/>
      <c r="R801" s="481"/>
      <c r="S801" s="482"/>
      <c r="T801" s="480"/>
      <c r="U801" s="483"/>
      <c r="V801" s="259">
        <f>SUM(J801:L801)*H800</f>
        <v>0.1</v>
      </c>
      <c r="W801" s="260">
        <f>SUM(M801:O801)*H800</f>
        <v>0</v>
      </c>
      <c r="X801" s="260">
        <f>SUM(P801:R801)*H800</f>
        <v>0</v>
      </c>
      <c r="Y801" s="260">
        <f>SUM(S801:U801)*H800</f>
        <v>0</v>
      </c>
      <c r="Z801" s="261">
        <f t="shared" si="13"/>
        <v>0.1</v>
      </c>
      <c r="AA801" s="1111"/>
      <c r="AB801" s="602" t="s">
        <v>565</v>
      </c>
      <c r="AC801" s="861"/>
      <c r="AD801" s="1486"/>
      <c r="AE801" s="1486"/>
    </row>
    <row r="802" spans="1:31" ht="24.95" customHeight="1" x14ac:dyDescent="0.2">
      <c r="A802" s="1157"/>
      <c r="B802" s="1160"/>
      <c r="C802" s="1136"/>
      <c r="D802" s="1165"/>
      <c r="E802" s="1165"/>
      <c r="F802" s="1135" t="s">
        <v>387</v>
      </c>
      <c r="G802" s="1125" t="s">
        <v>952</v>
      </c>
      <c r="H802" s="1463">
        <v>0.6</v>
      </c>
      <c r="I802" s="604" t="s">
        <v>600</v>
      </c>
      <c r="J802" s="454"/>
      <c r="K802" s="455"/>
      <c r="L802" s="456">
        <v>0.25</v>
      </c>
      <c r="M802" s="457"/>
      <c r="N802" s="455"/>
      <c r="O802" s="456">
        <v>0.5</v>
      </c>
      <c r="P802" s="457"/>
      <c r="Q802" s="455"/>
      <c r="R802" s="456">
        <v>0.75</v>
      </c>
      <c r="S802" s="457"/>
      <c r="T802" s="455"/>
      <c r="U802" s="458">
        <v>1</v>
      </c>
      <c r="V802" s="222">
        <f>SUM(J802:L802)*H802</f>
        <v>0.15</v>
      </c>
      <c r="W802" s="223">
        <f>SUM(M802:O802)*H802</f>
        <v>0.3</v>
      </c>
      <c r="X802" s="223">
        <f>SUM(P802:R802)*H802</f>
        <v>0.44999999999999996</v>
      </c>
      <c r="Y802" s="223">
        <f>SUM(S802:U802)*H802</f>
        <v>0.6</v>
      </c>
      <c r="Z802" s="224">
        <f t="shared" si="13"/>
        <v>0.6</v>
      </c>
      <c r="AA802" s="1109" t="s">
        <v>388</v>
      </c>
      <c r="AB802" s="602" t="s">
        <v>565</v>
      </c>
      <c r="AC802" s="861"/>
      <c r="AD802" s="1484" t="s">
        <v>1022</v>
      </c>
      <c r="AE802" s="1484"/>
    </row>
    <row r="803" spans="1:31" ht="24.95" customHeight="1" x14ac:dyDescent="0.2">
      <c r="A803" s="1157"/>
      <c r="B803" s="1160"/>
      <c r="C803" s="1136"/>
      <c r="D803" s="1165"/>
      <c r="E803" s="1165"/>
      <c r="F803" s="1136"/>
      <c r="G803" s="786"/>
      <c r="H803" s="1457"/>
      <c r="I803" s="251" t="s">
        <v>601</v>
      </c>
      <c r="J803" s="474"/>
      <c r="K803" s="475"/>
      <c r="L803" s="476">
        <v>0.25</v>
      </c>
      <c r="M803" s="477"/>
      <c r="N803" s="475"/>
      <c r="O803" s="476"/>
      <c r="P803" s="477"/>
      <c r="Q803" s="475"/>
      <c r="R803" s="476"/>
      <c r="S803" s="477"/>
      <c r="T803" s="475"/>
      <c r="U803" s="478"/>
      <c r="V803" s="252">
        <f>SUM(J803:L803)*H802</f>
        <v>0.15</v>
      </c>
      <c r="W803" s="253">
        <f>SUM(M803:O803)*H802</f>
        <v>0</v>
      </c>
      <c r="X803" s="253">
        <f>SUM(P803:R803)*H802</f>
        <v>0</v>
      </c>
      <c r="Y803" s="253">
        <f>SUM(S803:U803)*H802</f>
        <v>0</v>
      </c>
      <c r="Z803" s="254">
        <f t="shared" si="13"/>
        <v>0.15</v>
      </c>
      <c r="AA803" s="1110"/>
      <c r="AB803" s="602" t="s">
        <v>565</v>
      </c>
      <c r="AC803" s="861"/>
      <c r="AD803" s="1485"/>
      <c r="AE803" s="1485"/>
    </row>
    <row r="804" spans="1:31" ht="24.95" customHeight="1" x14ac:dyDescent="0.2">
      <c r="A804" s="1157"/>
      <c r="B804" s="1160"/>
      <c r="C804" s="1136"/>
      <c r="D804" s="1165"/>
      <c r="E804" s="1165"/>
      <c r="F804" s="1136"/>
      <c r="G804" s="786" t="s">
        <v>941</v>
      </c>
      <c r="H804" s="1457">
        <v>0.4</v>
      </c>
      <c r="I804" s="605" t="s">
        <v>600</v>
      </c>
      <c r="J804" s="464"/>
      <c r="K804" s="465"/>
      <c r="L804" s="466">
        <v>0.25</v>
      </c>
      <c r="M804" s="467"/>
      <c r="N804" s="465"/>
      <c r="O804" s="466">
        <v>0.5</v>
      </c>
      <c r="P804" s="467"/>
      <c r="Q804" s="465"/>
      <c r="R804" s="466">
        <v>0.75</v>
      </c>
      <c r="S804" s="467"/>
      <c r="T804" s="465"/>
      <c r="U804" s="468">
        <v>1</v>
      </c>
      <c r="V804" s="219">
        <f>SUM(J804:L804)*H804</f>
        <v>0.1</v>
      </c>
      <c r="W804" s="220">
        <f>SUM(M804:O804)*H804</f>
        <v>0.2</v>
      </c>
      <c r="X804" s="220">
        <f>SUM(P804:R804)*H804</f>
        <v>0.30000000000000004</v>
      </c>
      <c r="Y804" s="220">
        <f>SUM(S804:U804)*H804</f>
        <v>0.4</v>
      </c>
      <c r="Z804" s="221">
        <f t="shared" si="13"/>
        <v>0.4</v>
      </c>
      <c r="AA804" s="1110"/>
      <c r="AB804" s="602" t="s">
        <v>565</v>
      </c>
      <c r="AC804" s="861"/>
      <c r="AD804" s="1485"/>
      <c r="AE804" s="1485"/>
    </row>
    <row r="805" spans="1:31" ht="24.95" customHeight="1" thickBot="1" x14ac:dyDescent="0.25">
      <c r="A805" s="1158"/>
      <c r="B805" s="1161"/>
      <c r="C805" s="1137"/>
      <c r="D805" s="1166"/>
      <c r="E805" s="1166"/>
      <c r="F805" s="1137"/>
      <c r="G805" s="1096"/>
      <c r="H805" s="1458"/>
      <c r="I805" s="255" t="s">
        <v>601</v>
      </c>
      <c r="J805" s="479"/>
      <c r="K805" s="480"/>
      <c r="L805" s="481">
        <v>0.25</v>
      </c>
      <c r="M805" s="482"/>
      <c r="N805" s="480"/>
      <c r="O805" s="481"/>
      <c r="P805" s="482"/>
      <c r="Q805" s="480"/>
      <c r="R805" s="481"/>
      <c r="S805" s="482"/>
      <c r="T805" s="480"/>
      <c r="U805" s="483"/>
      <c r="V805" s="259">
        <f>SUM(J805:L805)*H804</f>
        <v>0.1</v>
      </c>
      <c r="W805" s="260">
        <f>SUM(M805:O805)*H804</f>
        <v>0</v>
      </c>
      <c r="X805" s="260">
        <f>SUM(P805:R805)*H804</f>
        <v>0</v>
      </c>
      <c r="Y805" s="260">
        <f>SUM(S805:U805)*H804</f>
        <v>0</v>
      </c>
      <c r="Z805" s="261">
        <f t="shared" si="13"/>
        <v>0.1</v>
      </c>
      <c r="AA805" s="1111"/>
      <c r="AB805" s="603" t="s">
        <v>565</v>
      </c>
      <c r="AC805" s="881"/>
      <c r="AD805" s="1486"/>
      <c r="AE805" s="1486"/>
    </row>
    <row r="806" spans="1:31" ht="14.25" customHeight="1" x14ac:dyDescent="0.2">
      <c r="A806" s="1140" t="s">
        <v>944</v>
      </c>
      <c r="B806" s="1141"/>
      <c r="C806" s="1141"/>
      <c r="D806" s="1141"/>
      <c r="E806" s="1141"/>
      <c r="F806" s="1141"/>
      <c r="G806" s="1141"/>
      <c r="H806" s="1142"/>
      <c r="I806" s="1153" t="s">
        <v>600</v>
      </c>
      <c r="J806" s="237">
        <f t="shared" ref="J806:Y806" si="14">+SUMIF($I$4:$I$805,"P",J$4:J$805)/($AC$782+10)</f>
        <v>0</v>
      </c>
      <c r="K806" s="238">
        <f t="shared" si="14"/>
        <v>0</v>
      </c>
      <c r="L806" s="239">
        <f t="shared" si="14"/>
        <v>0.68384200431699038</v>
      </c>
      <c r="M806" s="243">
        <f t="shared" si="14"/>
        <v>0</v>
      </c>
      <c r="N806" s="238">
        <f t="shared" si="14"/>
        <v>0</v>
      </c>
      <c r="O806" s="239">
        <f t="shared" si="14"/>
        <v>1.3799269565217382</v>
      </c>
      <c r="P806" s="243">
        <f t="shared" si="14"/>
        <v>0</v>
      </c>
      <c r="Q806" s="238">
        <f t="shared" si="14"/>
        <v>0</v>
      </c>
      <c r="R806" s="239">
        <f t="shared" si="14"/>
        <v>2.1101808695652169</v>
      </c>
      <c r="S806" s="243">
        <f t="shared" si="14"/>
        <v>0</v>
      </c>
      <c r="T806" s="238">
        <f t="shared" si="14"/>
        <v>0</v>
      </c>
      <c r="U806" s="249">
        <f t="shared" si="14"/>
        <v>3.4260869565217393</v>
      </c>
      <c r="V806" s="1149">
        <f t="shared" si="14"/>
        <v>0.20322244711686707</v>
      </c>
      <c r="W806" s="1138">
        <f t="shared" si="14"/>
        <v>0.41117113043478271</v>
      </c>
      <c r="X806" s="1138">
        <f t="shared" si="14"/>
        <v>0.63843639130434782</v>
      </c>
      <c r="Y806" s="1138">
        <f t="shared" si="14"/>
        <v>0.99513043478260943</v>
      </c>
      <c r="Z806" s="1133">
        <f>+SUMIF($I$4:$I$805,"P",$Z$4:$Z$805)/($AC$782+10)</f>
        <v>0.99513043478260943</v>
      </c>
      <c r="AB806" s="212" t="s">
        <v>1017</v>
      </c>
    </row>
    <row r="807" spans="1:31" ht="15" customHeight="1" thickBot="1" x14ac:dyDescent="0.25">
      <c r="A807" s="1143"/>
      <c r="B807" s="1144"/>
      <c r="C807" s="1144"/>
      <c r="D807" s="1144"/>
      <c r="E807" s="1144"/>
      <c r="F807" s="1144"/>
      <c r="G807" s="1144"/>
      <c r="H807" s="1145"/>
      <c r="I807" s="1154"/>
      <c r="J807" s="240">
        <f>+J806</f>
        <v>0</v>
      </c>
      <c r="K807" s="241">
        <f>+J807+K806</f>
        <v>0</v>
      </c>
      <c r="L807" s="242">
        <f t="shared" ref="L807:U807" si="15">+K807+L806</f>
        <v>0.68384200431699038</v>
      </c>
      <c r="M807" s="244">
        <f t="shared" si="15"/>
        <v>0.68384200431699038</v>
      </c>
      <c r="N807" s="241">
        <f t="shared" si="15"/>
        <v>0.68384200431699038</v>
      </c>
      <c r="O807" s="242">
        <f t="shared" si="15"/>
        <v>2.0637689608387286</v>
      </c>
      <c r="P807" s="244">
        <f t="shared" si="15"/>
        <v>2.0637689608387286</v>
      </c>
      <c r="Q807" s="241">
        <f t="shared" si="15"/>
        <v>2.0637689608387286</v>
      </c>
      <c r="R807" s="242">
        <f t="shared" si="15"/>
        <v>4.1739498304039451</v>
      </c>
      <c r="S807" s="244">
        <f t="shared" si="15"/>
        <v>4.1739498304039451</v>
      </c>
      <c r="T807" s="241">
        <f t="shared" si="15"/>
        <v>4.1739498304039451</v>
      </c>
      <c r="U807" s="250">
        <f t="shared" si="15"/>
        <v>7.6000367869256849</v>
      </c>
      <c r="V807" s="1150"/>
      <c r="W807" s="1139"/>
      <c r="X807" s="1139"/>
      <c r="Y807" s="1139"/>
      <c r="Z807" s="1134"/>
      <c r="AB807" s="212" t="s">
        <v>1017</v>
      </c>
    </row>
    <row r="808" spans="1:31" ht="15" customHeight="1" thickBot="1" x14ac:dyDescent="0.25">
      <c r="A808" s="1146"/>
      <c r="B808" s="1147"/>
      <c r="C808" s="1147"/>
      <c r="D808" s="1147"/>
      <c r="E808" s="1147"/>
      <c r="F808" s="1147"/>
      <c r="G808" s="1147"/>
      <c r="H808" s="1148"/>
      <c r="I808" s="1155" t="s">
        <v>601</v>
      </c>
      <c r="J808" s="237">
        <f t="shared" ref="J808:U808" si="16">+SUMIF($I$4:$I$805,"E",J4:J805)/$H$809</f>
        <v>0</v>
      </c>
      <c r="K808" s="238">
        <f t="shared" si="16"/>
        <v>0</v>
      </c>
      <c r="L808" s="239">
        <f t="shared" si="16"/>
        <v>0.60632829131652666</v>
      </c>
      <c r="M808" s="243">
        <f t="shared" si="16"/>
        <v>0</v>
      </c>
      <c r="N808" s="238">
        <f t="shared" si="16"/>
        <v>0</v>
      </c>
      <c r="O808" s="239">
        <f t="shared" si="16"/>
        <v>0</v>
      </c>
      <c r="P808" s="243">
        <f t="shared" si="16"/>
        <v>0</v>
      </c>
      <c r="Q808" s="238">
        <f t="shared" si="16"/>
        <v>0</v>
      </c>
      <c r="R808" s="239">
        <f t="shared" si="16"/>
        <v>0</v>
      </c>
      <c r="S808" s="243">
        <f t="shared" si="16"/>
        <v>0</v>
      </c>
      <c r="T808" s="238">
        <f t="shared" si="16"/>
        <v>0</v>
      </c>
      <c r="U808" s="249">
        <f t="shared" si="16"/>
        <v>0</v>
      </c>
      <c r="V808" s="1149">
        <f>+SUMIF($I$4:$I$805,"E",V4:V805)/($AC$782+10)</f>
        <v>0.18717908405797098</v>
      </c>
      <c r="W808" s="1138"/>
      <c r="X808" s="1138"/>
      <c r="Y808" s="1138"/>
      <c r="Z808" s="1133">
        <f>+SUMIF($I$4:$I$805,"E",$Z$4:$Z$805)/($AC$782+10)</f>
        <v>0.18717908405797098</v>
      </c>
      <c r="AB808" s="212" t="s">
        <v>1017</v>
      </c>
    </row>
    <row r="809" spans="1:31" ht="15" customHeight="1" thickBot="1" x14ac:dyDescent="0.25">
      <c r="A809" s="1151" t="s">
        <v>945</v>
      </c>
      <c r="B809" s="1152"/>
      <c r="C809" s="1152"/>
      <c r="D809" s="1152"/>
      <c r="E809" s="1152"/>
      <c r="F809" s="1152"/>
      <c r="G809" s="1152"/>
      <c r="H809" s="228">
        <f>+COUNTA($F$4:$F$805)+10</f>
        <v>119</v>
      </c>
      <c r="I809" s="1156"/>
      <c r="J809" s="240">
        <f>+J808</f>
        <v>0</v>
      </c>
      <c r="K809" s="241">
        <f>+J809+K808</f>
        <v>0</v>
      </c>
      <c r="L809" s="242">
        <f t="shared" ref="L809:U809" si="17">+K809+L808</f>
        <v>0.60632829131652666</v>
      </c>
      <c r="M809" s="244">
        <f t="shared" si="17"/>
        <v>0.60632829131652666</v>
      </c>
      <c r="N809" s="241">
        <f t="shared" si="17"/>
        <v>0.60632829131652666</v>
      </c>
      <c r="O809" s="242">
        <f t="shared" si="17"/>
        <v>0.60632829131652666</v>
      </c>
      <c r="P809" s="244">
        <f t="shared" si="17"/>
        <v>0.60632829131652666</v>
      </c>
      <c r="Q809" s="241">
        <f t="shared" si="17"/>
        <v>0.60632829131652666</v>
      </c>
      <c r="R809" s="242">
        <f t="shared" si="17"/>
        <v>0.60632829131652666</v>
      </c>
      <c r="S809" s="244">
        <f t="shared" si="17"/>
        <v>0.60632829131652666</v>
      </c>
      <c r="T809" s="241">
        <f t="shared" si="17"/>
        <v>0.60632829131652666</v>
      </c>
      <c r="U809" s="250">
        <f t="shared" si="17"/>
        <v>0.60632829131652666</v>
      </c>
      <c r="V809" s="1150"/>
      <c r="W809" s="1139"/>
      <c r="X809" s="1139"/>
      <c r="Y809" s="1139"/>
      <c r="Z809" s="1134"/>
      <c r="AB809" s="212" t="s">
        <v>1017</v>
      </c>
    </row>
    <row r="812" spans="1:31" x14ac:dyDescent="0.2">
      <c r="H812" s="517"/>
    </row>
    <row r="814" spans="1:31" x14ac:dyDescent="0.2">
      <c r="H814" s="517"/>
    </row>
    <row r="815" spans="1:31" x14ac:dyDescent="0.2">
      <c r="H815" s="517"/>
    </row>
    <row r="817" spans="8:8" x14ac:dyDescent="0.2">
      <c r="H817" s="518"/>
    </row>
    <row r="818" spans="8:8" x14ac:dyDescent="0.2">
      <c r="H818" s="516"/>
    </row>
  </sheetData>
  <autoFilter ref="A3:AC809"/>
  <mergeCells count="1547">
    <mergeCell ref="AE786:AE789"/>
    <mergeCell ref="AE790:AE793"/>
    <mergeCell ref="AE794:AE797"/>
    <mergeCell ref="AE798:AE801"/>
    <mergeCell ref="AE802:AE805"/>
    <mergeCell ref="AE736:AE745"/>
    <mergeCell ref="AE746:AE753"/>
    <mergeCell ref="AE754:AE759"/>
    <mergeCell ref="AE760:AE767"/>
    <mergeCell ref="AE768:AE781"/>
    <mergeCell ref="AE782:AE785"/>
    <mergeCell ref="AE594:AE633"/>
    <mergeCell ref="AE634:AE669"/>
    <mergeCell ref="AE670:AE693"/>
    <mergeCell ref="AE694:AE705"/>
    <mergeCell ref="AE706:AE709"/>
    <mergeCell ref="AE710:AE735"/>
    <mergeCell ref="AE484:AE487"/>
    <mergeCell ref="AE488:AE541"/>
    <mergeCell ref="AE542:AE547"/>
    <mergeCell ref="AE548:AE553"/>
    <mergeCell ref="AE554:AE561"/>
    <mergeCell ref="AE562:AE593"/>
    <mergeCell ref="AE406:AE415"/>
    <mergeCell ref="AE416:AE443"/>
    <mergeCell ref="AE444:AE449"/>
    <mergeCell ref="AE450:AE457"/>
    <mergeCell ref="AE458:AE475"/>
    <mergeCell ref="AE476:AE483"/>
    <mergeCell ref="AE370:AE375"/>
    <mergeCell ref="AE376:AE381"/>
    <mergeCell ref="AE382:AE387"/>
    <mergeCell ref="AE388:AE393"/>
    <mergeCell ref="AE394:AE399"/>
    <mergeCell ref="AE400:AE405"/>
    <mergeCell ref="AE332:AE337"/>
    <mergeCell ref="AE338:AE343"/>
    <mergeCell ref="AE344:AE349"/>
    <mergeCell ref="AE350:AE357"/>
    <mergeCell ref="AE358:AE363"/>
    <mergeCell ref="AE364:AE369"/>
    <mergeCell ref="AE288:AE293"/>
    <mergeCell ref="AE294:AE299"/>
    <mergeCell ref="AE300:AE305"/>
    <mergeCell ref="AE306:AE313"/>
    <mergeCell ref="AE314:AE319"/>
    <mergeCell ref="AE320:AE331"/>
    <mergeCell ref="AE226:AE241"/>
    <mergeCell ref="AE242:AE259"/>
    <mergeCell ref="AE260:AE265"/>
    <mergeCell ref="AE266:AE271"/>
    <mergeCell ref="AE272:AE281"/>
    <mergeCell ref="AE282:AE287"/>
    <mergeCell ref="AE168:AE177"/>
    <mergeCell ref="AE178:AE183"/>
    <mergeCell ref="AE184:AE195"/>
    <mergeCell ref="AE196:AE205"/>
    <mergeCell ref="AE206:AE215"/>
    <mergeCell ref="AE216:AE225"/>
    <mergeCell ref="AE104:AE109"/>
    <mergeCell ref="AE110:AE117"/>
    <mergeCell ref="AE118:AE125"/>
    <mergeCell ref="AE126:AE133"/>
    <mergeCell ref="AE134:AE159"/>
    <mergeCell ref="AE160:AE167"/>
    <mergeCell ref="AD794:AD797"/>
    <mergeCell ref="AD798:AD801"/>
    <mergeCell ref="AD802:AD805"/>
    <mergeCell ref="AE4:AE21"/>
    <mergeCell ref="AE22:AE29"/>
    <mergeCell ref="AE30:AE35"/>
    <mergeCell ref="AE36:AE45"/>
    <mergeCell ref="AE46:AE55"/>
    <mergeCell ref="AE56:AE57"/>
    <mergeCell ref="AE58:AE103"/>
    <mergeCell ref="AD754:AD759"/>
    <mergeCell ref="AD760:AD767"/>
    <mergeCell ref="AD768:AD781"/>
    <mergeCell ref="AD782:AD785"/>
    <mergeCell ref="AD786:AD789"/>
    <mergeCell ref="AD790:AD793"/>
    <mergeCell ref="AD670:AD693"/>
    <mergeCell ref="AD694:AD705"/>
    <mergeCell ref="AD706:AD709"/>
    <mergeCell ref="AD710:AD735"/>
    <mergeCell ref="AD736:AD745"/>
    <mergeCell ref="AD746:AD753"/>
    <mergeCell ref="AD542:AD547"/>
    <mergeCell ref="AD548:AD553"/>
    <mergeCell ref="AD554:AD561"/>
    <mergeCell ref="AD562:AD593"/>
    <mergeCell ref="AD594:AD633"/>
    <mergeCell ref="AD634:AD669"/>
    <mergeCell ref="AD444:AD449"/>
    <mergeCell ref="AD450:AD457"/>
    <mergeCell ref="AD458:AD475"/>
    <mergeCell ref="AD476:AD483"/>
    <mergeCell ref="AD484:AD487"/>
    <mergeCell ref="AD488:AD541"/>
    <mergeCell ref="AD382:AD387"/>
    <mergeCell ref="AD388:AD393"/>
    <mergeCell ref="AD394:AD399"/>
    <mergeCell ref="AD400:AD405"/>
    <mergeCell ref="AD406:AD415"/>
    <mergeCell ref="AD416:AD443"/>
    <mergeCell ref="AD344:AD349"/>
    <mergeCell ref="AD350:AD357"/>
    <mergeCell ref="AD358:AD363"/>
    <mergeCell ref="AD364:AD369"/>
    <mergeCell ref="AD370:AD375"/>
    <mergeCell ref="AD376:AD381"/>
    <mergeCell ref="AD300:AD305"/>
    <mergeCell ref="AD306:AD313"/>
    <mergeCell ref="AD314:AD319"/>
    <mergeCell ref="AD320:AD331"/>
    <mergeCell ref="AD332:AD337"/>
    <mergeCell ref="AD338:AD343"/>
    <mergeCell ref="AD260:AD265"/>
    <mergeCell ref="AD266:AD271"/>
    <mergeCell ref="AD272:AD281"/>
    <mergeCell ref="AD282:AD287"/>
    <mergeCell ref="AD288:AD293"/>
    <mergeCell ref="AD294:AD299"/>
    <mergeCell ref="AD184:AD195"/>
    <mergeCell ref="AD196:AD205"/>
    <mergeCell ref="AD206:AD215"/>
    <mergeCell ref="AD216:AD225"/>
    <mergeCell ref="AD226:AD241"/>
    <mergeCell ref="AD242:AD259"/>
    <mergeCell ref="AD118:AD125"/>
    <mergeCell ref="AD126:AD133"/>
    <mergeCell ref="AD134:AD159"/>
    <mergeCell ref="AD160:AD167"/>
    <mergeCell ref="AD168:AD177"/>
    <mergeCell ref="AD178:AD183"/>
    <mergeCell ref="A809:G809"/>
    <mergeCell ref="AD4:AD21"/>
    <mergeCell ref="AD22:AD29"/>
    <mergeCell ref="AD30:AD35"/>
    <mergeCell ref="AD36:AD45"/>
    <mergeCell ref="AD46:AD55"/>
    <mergeCell ref="AD56:AD57"/>
    <mergeCell ref="AD58:AD103"/>
    <mergeCell ref="AD104:AD109"/>
    <mergeCell ref="AD110:AD117"/>
    <mergeCell ref="Y806:Y807"/>
    <mergeCell ref="Z806:Z807"/>
    <mergeCell ref="I808:I809"/>
    <mergeCell ref="V808:V809"/>
    <mergeCell ref="W808:W809"/>
    <mergeCell ref="X808:X809"/>
    <mergeCell ref="Y808:Y809"/>
    <mergeCell ref="Z808:Z809"/>
    <mergeCell ref="G802:G803"/>
    <mergeCell ref="H802:H803"/>
    <mergeCell ref="A806:H808"/>
    <mergeCell ref="I806:I807"/>
    <mergeCell ref="V806:V807"/>
    <mergeCell ref="W806:W807"/>
    <mergeCell ref="X806:X807"/>
    <mergeCell ref="H796:H797"/>
    <mergeCell ref="F798:F801"/>
    <mergeCell ref="G798:G799"/>
    <mergeCell ref="H798:H799"/>
    <mergeCell ref="AA798:AA801"/>
    <mergeCell ref="G800:G801"/>
    <mergeCell ref="H800:H801"/>
    <mergeCell ref="G790:G791"/>
    <mergeCell ref="H790:H791"/>
    <mergeCell ref="AA790:AA793"/>
    <mergeCell ref="G792:G793"/>
    <mergeCell ref="H792:H793"/>
    <mergeCell ref="F794:F797"/>
    <mergeCell ref="G794:G795"/>
    <mergeCell ref="H794:H795"/>
    <mergeCell ref="AA794:AA797"/>
    <mergeCell ref="G796:G797"/>
    <mergeCell ref="A768:A805"/>
    <mergeCell ref="G784:G785"/>
    <mergeCell ref="H784:H785"/>
    <mergeCell ref="F786:F789"/>
    <mergeCell ref="G786:G787"/>
    <mergeCell ref="H786:H787"/>
    <mergeCell ref="AA786:AA789"/>
    <mergeCell ref="G788:G789"/>
    <mergeCell ref="H788:H789"/>
    <mergeCell ref="G772:G773"/>
    <mergeCell ref="AC780:AC781"/>
    <mergeCell ref="B782:B805"/>
    <mergeCell ref="C782:C805"/>
    <mergeCell ref="D782:D805"/>
    <mergeCell ref="E782:E805"/>
    <mergeCell ref="F782:F785"/>
    <mergeCell ref="G782:G783"/>
    <mergeCell ref="H782:H783"/>
    <mergeCell ref="AA782:AA785"/>
    <mergeCell ref="AC782:AC805"/>
    <mergeCell ref="B768:B781"/>
    <mergeCell ref="F790:F793"/>
    <mergeCell ref="F802:F805"/>
    <mergeCell ref="AA802:AA805"/>
    <mergeCell ref="G804:G805"/>
    <mergeCell ref="H804:H805"/>
    <mergeCell ref="G776:G777"/>
    <mergeCell ref="H776:H777"/>
    <mergeCell ref="G778:G779"/>
    <mergeCell ref="H778:H779"/>
    <mergeCell ref="C780:C781"/>
    <mergeCell ref="D780:D781"/>
    <mergeCell ref="E780:E781"/>
    <mergeCell ref="F780:F781"/>
    <mergeCell ref="G780:G781"/>
    <mergeCell ref="H780:H781"/>
    <mergeCell ref="G768:G769"/>
    <mergeCell ref="H768:H769"/>
    <mergeCell ref="AA768:AA781"/>
    <mergeCell ref="AC768:AC779"/>
    <mergeCell ref="G770:G771"/>
    <mergeCell ref="H770:H771"/>
    <mergeCell ref="H772:H773"/>
    <mergeCell ref="G774:G775"/>
    <mergeCell ref="H774:H775"/>
    <mergeCell ref="C768:C779"/>
    <mergeCell ref="D768:D779"/>
    <mergeCell ref="E768:E779"/>
    <mergeCell ref="F768:F779"/>
    <mergeCell ref="G760:G761"/>
    <mergeCell ref="H760:H761"/>
    <mergeCell ref="AA760:AA767"/>
    <mergeCell ref="AC760:AC767"/>
    <mergeCell ref="G762:G763"/>
    <mergeCell ref="H762:H763"/>
    <mergeCell ref="G764:G765"/>
    <mergeCell ref="H764:H765"/>
    <mergeCell ref="G766:G767"/>
    <mergeCell ref="H766:H767"/>
    <mergeCell ref="A760:A767"/>
    <mergeCell ref="B760:B767"/>
    <mergeCell ref="C760:C767"/>
    <mergeCell ref="D760:D767"/>
    <mergeCell ref="E760:E767"/>
    <mergeCell ref="F760:F767"/>
    <mergeCell ref="G754:G755"/>
    <mergeCell ref="H754:H755"/>
    <mergeCell ref="AA754:AA759"/>
    <mergeCell ref="AC754:AC759"/>
    <mergeCell ref="G756:G757"/>
    <mergeCell ref="H756:H757"/>
    <mergeCell ref="G758:G759"/>
    <mergeCell ref="H758:H759"/>
    <mergeCell ref="A736:A759"/>
    <mergeCell ref="B736:B759"/>
    <mergeCell ref="C754:C759"/>
    <mergeCell ref="D754:D759"/>
    <mergeCell ref="E754:E759"/>
    <mergeCell ref="F754:F759"/>
    <mergeCell ref="AA746:AA753"/>
    <mergeCell ref="AC746:AC753"/>
    <mergeCell ref="G748:G749"/>
    <mergeCell ref="H748:H749"/>
    <mergeCell ref="G750:G751"/>
    <mergeCell ref="H750:H751"/>
    <mergeCell ref="G752:G753"/>
    <mergeCell ref="H752:H753"/>
    <mergeCell ref="G744:G745"/>
    <mergeCell ref="H744:H745"/>
    <mergeCell ref="C746:C753"/>
    <mergeCell ref="D746:D753"/>
    <mergeCell ref="E746:E753"/>
    <mergeCell ref="F746:F753"/>
    <mergeCell ref="G746:G747"/>
    <mergeCell ref="H746:H747"/>
    <mergeCell ref="G736:G737"/>
    <mergeCell ref="H736:H737"/>
    <mergeCell ref="AA736:AA745"/>
    <mergeCell ref="AC736:AC745"/>
    <mergeCell ref="G738:G739"/>
    <mergeCell ref="H738:H739"/>
    <mergeCell ref="G740:G741"/>
    <mergeCell ref="H740:H741"/>
    <mergeCell ref="G742:G743"/>
    <mergeCell ref="H742:H743"/>
    <mergeCell ref="C736:C745"/>
    <mergeCell ref="D736:D745"/>
    <mergeCell ref="E736:E745"/>
    <mergeCell ref="F736:F745"/>
    <mergeCell ref="A710:A735"/>
    <mergeCell ref="B710:B735"/>
    <mergeCell ref="C710:C717"/>
    <mergeCell ref="D710:D717"/>
    <mergeCell ref="E710:E717"/>
    <mergeCell ref="F710:F717"/>
    <mergeCell ref="AC726:AC735"/>
    <mergeCell ref="G728:G729"/>
    <mergeCell ref="H728:H729"/>
    <mergeCell ref="G730:G731"/>
    <mergeCell ref="H730:H731"/>
    <mergeCell ref="G732:G733"/>
    <mergeCell ref="H732:H733"/>
    <mergeCell ref="G734:G735"/>
    <mergeCell ref="H734:H735"/>
    <mergeCell ref="C726:C735"/>
    <mergeCell ref="D726:D735"/>
    <mergeCell ref="E726:E735"/>
    <mergeCell ref="F726:F735"/>
    <mergeCell ref="G726:G727"/>
    <mergeCell ref="H726:H727"/>
    <mergeCell ref="AC718:AC725"/>
    <mergeCell ref="G720:G721"/>
    <mergeCell ref="H720:H721"/>
    <mergeCell ref="G722:G723"/>
    <mergeCell ref="H722:H723"/>
    <mergeCell ref="G724:G725"/>
    <mergeCell ref="H724:H725"/>
    <mergeCell ref="C718:C725"/>
    <mergeCell ref="D718:D725"/>
    <mergeCell ref="E718:E725"/>
    <mergeCell ref="F718:F725"/>
    <mergeCell ref="H694:H695"/>
    <mergeCell ref="AA694:AA705"/>
    <mergeCell ref="H700:H701"/>
    <mergeCell ref="G702:G703"/>
    <mergeCell ref="H702:H703"/>
    <mergeCell ref="G704:G705"/>
    <mergeCell ref="G710:G711"/>
    <mergeCell ref="H710:H711"/>
    <mergeCell ref="AA710:AA735"/>
    <mergeCell ref="AC710:AC717"/>
    <mergeCell ref="G712:G713"/>
    <mergeCell ref="H712:H713"/>
    <mergeCell ref="G714:G715"/>
    <mergeCell ref="H714:H715"/>
    <mergeCell ref="G716:G717"/>
    <mergeCell ref="H716:H717"/>
    <mergeCell ref="AA706:AA709"/>
    <mergeCell ref="AC706:AC709"/>
    <mergeCell ref="G708:G709"/>
    <mergeCell ref="H708:H709"/>
    <mergeCell ref="G718:G719"/>
    <mergeCell ref="H718:H719"/>
    <mergeCell ref="AC682:AC689"/>
    <mergeCell ref="G684:G685"/>
    <mergeCell ref="H684:H685"/>
    <mergeCell ref="G686:G687"/>
    <mergeCell ref="H686:H687"/>
    <mergeCell ref="G688:G689"/>
    <mergeCell ref="H688:H689"/>
    <mergeCell ref="G678:G679"/>
    <mergeCell ref="H678:H679"/>
    <mergeCell ref="AC678:AC681"/>
    <mergeCell ref="G680:G681"/>
    <mergeCell ref="H680:H681"/>
    <mergeCell ref="H704:H705"/>
    <mergeCell ref="D706:D709"/>
    <mergeCell ref="E706:E709"/>
    <mergeCell ref="F706:F709"/>
    <mergeCell ref="G706:G707"/>
    <mergeCell ref="H706:H707"/>
    <mergeCell ref="AC694:AC697"/>
    <mergeCell ref="G696:G697"/>
    <mergeCell ref="H696:H697"/>
    <mergeCell ref="D698:D705"/>
    <mergeCell ref="E698:E705"/>
    <mergeCell ref="F698:F705"/>
    <mergeCell ref="G698:G699"/>
    <mergeCell ref="H698:H699"/>
    <mergeCell ref="AC698:AC705"/>
    <mergeCell ref="G700:G701"/>
    <mergeCell ref="D694:D697"/>
    <mergeCell ref="E694:E697"/>
    <mergeCell ref="F694:F697"/>
    <mergeCell ref="G694:G695"/>
    <mergeCell ref="D682:D689"/>
    <mergeCell ref="E682:E689"/>
    <mergeCell ref="F682:F689"/>
    <mergeCell ref="G682:G683"/>
    <mergeCell ref="H682:H683"/>
    <mergeCell ref="G670:G671"/>
    <mergeCell ref="H670:H671"/>
    <mergeCell ref="AA670:AA693"/>
    <mergeCell ref="AC670:AC677"/>
    <mergeCell ref="G672:G673"/>
    <mergeCell ref="H672:H673"/>
    <mergeCell ref="G674:G675"/>
    <mergeCell ref="H674:H675"/>
    <mergeCell ref="G676:G677"/>
    <mergeCell ref="H676:H677"/>
    <mergeCell ref="A670:A709"/>
    <mergeCell ref="B670:B709"/>
    <mergeCell ref="C670:C709"/>
    <mergeCell ref="D670:D677"/>
    <mergeCell ref="E670:E677"/>
    <mergeCell ref="F670:F677"/>
    <mergeCell ref="D678:D681"/>
    <mergeCell ref="E678:E681"/>
    <mergeCell ref="F678:F681"/>
    <mergeCell ref="D690:D693"/>
    <mergeCell ref="E690:E693"/>
    <mergeCell ref="F690:F693"/>
    <mergeCell ref="G690:G691"/>
    <mergeCell ref="H690:H691"/>
    <mergeCell ref="AC690:AC693"/>
    <mergeCell ref="G692:G693"/>
    <mergeCell ref="H692:H693"/>
    <mergeCell ref="F662:F669"/>
    <mergeCell ref="G662:G663"/>
    <mergeCell ref="H662:H663"/>
    <mergeCell ref="AC662:AC669"/>
    <mergeCell ref="G664:G665"/>
    <mergeCell ref="H664:H665"/>
    <mergeCell ref="G666:G667"/>
    <mergeCell ref="H666:H667"/>
    <mergeCell ref="G668:G669"/>
    <mergeCell ref="H668:H669"/>
    <mergeCell ref="H656:H657"/>
    <mergeCell ref="G658:G659"/>
    <mergeCell ref="H658:H659"/>
    <mergeCell ref="G660:G661"/>
    <mergeCell ref="H660:H661"/>
    <mergeCell ref="A662:A669"/>
    <mergeCell ref="B662:B669"/>
    <mergeCell ref="C662:C669"/>
    <mergeCell ref="D662:D669"/>
    <mergeCell ref="E662:E669"/>
    <mergeCell ref="H650:H651"/>
    <mergeCell ref="G652:G653"/>
    <mergeCell ref="H652:H653"/>
    <mergeCell ref="G654:G655"/>
    <mergeCell ref="H654:H655"/>
    <mergeCell ref="G656:G657"/>
    <mergeCell ref="A648:A661"/>
    <mergeCell ref="B648:B661"/>
    <mergeCell ref="C648:C661"/>
    <mergeCell ref="D648:D661"/>
    <mergeCell ref="E648:E661"/>
    <mergeCell ref="F648:F661"/>
    <mergeCell ref="G642:G643"/>
    <mergeCell ref="H642:H643"/>
    <mergeCell ref="G644:G645"/>
    <mergeCell ref="H644:H645"/>
    <mergeCell ref="G646:G647"/>
    <mergeCell ref="H646:H647"/>
    <mergeCell ref="H616:H617"/>
    <mergeCell ref="G618:G619"/>
    <mergeCell ref="H618:H619"/>
    <mergeCell ref="G620:G621"/>
    <mergeCell ref="G634:G635"/>
    <mergeCell ref="H634:H635"/>
    <mergeCell ref="AA634:AA669"/>
    <mergeCell ref="AC634:AC647"/>
    <mergeCell ref="G636:G637"/>
    <mergeCell ref="H636:H637"/>
    <mergeCell ref="G638:G639"/>
    <mergeCell ref="H638:H639"/>
    <mergeCell ref="G640:G641"/>
    <mergeCell ref="H640:H641"/>
    <mergeCell ref="A634:A647"/>
    <mergeCell ref="B634:B647"/>
    <mergeCell ref="C634:C647"/>
    <mergeCell ref="D634:D647"/>
    <mergeCell ref="E634:E647"/>
    <mergeCell ref="F634:F647"/>
    <mergeCell ref="H626:H627"/>
    <mergeCell ref="AC626:AC633"/>
    <mergeCell ref="G628:G629"/>
    <mergeCell ref="H628:H629"/>
    <mergeCell ref="G630:G631"/>
    <mergeCell ref="H630:H631"/>
    <mergeCell ref="G632:G633"/>
    <mergeCell ref="H632:H633"/>
    <mergeCell ref="G648:G649"/>
    <mergeCell ref="H648:H649"/>
    <mergeCell ref="AC648:AC661"/>
    <mergeCell ref="G650:G651"/>
    <mergeCell ref="C610:C625"/>
    <mergeCell ref="D610:D625"/>
    <mergeCell ref="E610:E625"/>
    <mergeCell ref="F610:F625"/>
    <mergeCell ref="G610:G611"/>
    <mergeCell ref="H610:H611"/>
    <mergeCell ref="AA594:AA633"/>
    <mergeCell ref="AC594:AC609"/>
    <mergeCell ref="G596:G597"/>
    <mergeCell ref="H596:H597"/>
    <mergeCell ref="G598:G599"/>
    <mergeCell ref="H598:H599"/>
    <mergeCell ref="G600:G601"/>
    <mergeCell ref="H600:H601"/>
    <mergeCell ref="G602:G603"/>
    <mergeCell ref="H602:H603"/>
    <mergeCell ref="H620:H621"/>
    <mergeCell ref="G622:G623"/>
    <mergeCell ref="H622:H623"/>
    <mergeCell ref="G624:G625"/>
    <mergeCell ref="H624:H625"/>
    <mergeCell ref="C626:C633"/>
    <mergeCell ref="D626:D633"/>
    <mergeCell ref="E626:E633"/>
    <mergeCell ref="F626:F633"/>
    <mergeCell ref="G626:G627"/>
    <mergeCell ref="AC610:AC625"/>
    <mergeCell ref="G612:G613"/>
    <mergeCell ref="H612:H613"/>
    <mergeCell ref="G614:G615"/>
    <mergeCell ref="H614:H615"/>
    <mergeCell ref="G616:G617"/>
    <mergeCell ref="G592:G593"/>
    <mergeCell ref="H592:H593"/>
    <mergeCell ref="C594:C609"/>
    <mergeCell ref="D594:D609"/>
    <mergeCell ref="E594:E609"/>
    <mergeCell ref="F594:F609"/>
    <mergeCell ref="G594:G595"/>
    <mergeCell ref="H594:H595"/>
    <mergeCell ref="G604:G605"/>
    <mergeCell ref="H604:H605"/>
    <mergeCell ref="C586:C593"/>
    <mergeCell ref="D586:D593"/>
    <mergeCell ref="E586:E593"/>
    <mergeCell ref="F586:F593"/>
    <mergeCell ref="G586:G587"/>
    <mergeCell ref="H586:H587"/>
    <mergeCell ref="G588:G589"/>
    <mergeCell ref="H588:H589"/>
    <mergeCell ref="G590:G591"/>
    <mergeCell ref="H590:H591"/>
    <mergeCell ref="G606:G607"/>
    <mergeCell ref="H606:H607"/>
    <mergeCell ref="G608:G609"/>
    <mergeCell ref="H608:H609"/>
    <mergeCell ref="E580:E585"/>
    <mergeCell ref="F580:F585"/>
    <mergeCell ref="G580:G581"/>
    <mergeCell ref="H580:H581"/>
    <mergeCell ref="G582:G583"/>
    <mergeCell ref="H582:H583"/>
    <mergeCell ref="G584:G585"/>
    <mergeCell ref="H584:H585"/>
    <mergeCell ref="C574:C579"/>
    <mergeCell ref="D574:D579"/>
    <mergeCell ref="E574:E579"/>
    <mergeCell ref="F574:F579"/>
    <mergeCell ref="G574:G575"/>
    <mergeCell ref="H574:H575"/>
    <mergeCell ref="G576:G577"/>
    <mergeCell ref="H576:H577"/>
    <mergeCell ref="G578:G579"/>
    <mergeCell ref="H578:H579"/>
    <mergeCell ref="G550:G551"/>
    <mergeCell ref="H550:H551"/>
    <mergeCell ref="G552:G553"/>
    <mergeCell ref="H552:H553"/>
    <mergeCell ref="C568:C573"/>
    <mergeCell ref="D568:D573"/>
    <mergeCell ref="E568:E573"/>
    <mergeCell ref="F568:F573"/>
    <mergeCell ref="G568:G569"/>
    <mergeCell ref="H568:H569"/>
    <mergeCell ref="G570:G571"/>
    <mergeCell ref="H570:H571"/>
    <mergeCell ref="G572:G573"/>
    <mergeCell ref="H572:H573"/>
    <mergeCell ref="AA562:AA593"/>
    <mergeCell ref="AC562:AC567"/>
    <mergeCell ref="G564:G565"/>
    <mergeCell ref="H564:H565"/>
    <mergeCell ref="G566:G567"/>
    <mergeCell ref="H566:H567"/>
    <mergeCell ref="AC568:AC573"/>
    <mergeCell ref="AC574:AC579"/>
    <mergeCell ref="AC580:AC585"/>
    <mergeCell ref="AC586:AC593"/>
    <mergeCell ref="C562:C567"/>
    <mergeCell ref="D562:D567"/>
    <mergeCell ref="E562:E567"/>
    <mergeCell ref="F562:F567"/>
    <mergeCell ref="G562:G563"/>
    <mergeCell ref="H562:H563"/>
    <mergeCell ref="C580:C585"/>
    <mergeCell ref="D580:D585"/>
    <mergeCell ref="C548:C553"/>
    <mergeCell ref="D548:D553"/>
    <mergeCell ref="E548:E553"/>
    <mergeCell ref="F548:F553"/>
    <mergeCell ref="G548:G549"/>
    <mergeCell ref="AC538:AC541"/>
    <mergeCell ref="G540:G541"/>
    <mergeCell ref="H540:H541"/>
    <mergeCell ref="C542:C547"/>
    <mergeCell ref="D542:D547"/>
    <mergeCell ref="E542:E547"/>
    <mergeCell ref="F542:F547"/>
    <mergeCell ref="G542:G543"/>
    <mergeCell ref="H542:H543"/>
    <mergeCell ref="AA542:AA547"/>
    <mergeCell ref="AA554:AA561"/>
    <mergeCell ref="AC554:AC561"/>
    <mergeCell ref="G556:G557"/>
    <mergeCell ref="H556:H557"/>
    <mergeCell ref="G558:G559"/>
    <mergeCell ref="H558:H559"/>
    <mergeCell ref="G560:G561"/>
    <mergeCell ref="H560:H561"/>
    <mergeCell ref="C554:C561"/>
    <mergeCell ref="D554:D561"/>
    <mergeCell ref="E554:E561"/>
    <mergeCell ref="F554:F561"/>
    <mergeCell ref="G554:G555"/>
    <mergeCell ref="H554:H555"/>
    <mergeCell ref="H548:H549"/>
    <mergeCell ref="AA548:AA553"/>
    <mergeCell ref="AC548:AC553"/>
    <mergeCell ref="C538:C541"/>
    <mergeCell ref="D538:D541"/>
    <mergeCell ref="E538:E541"/>
    <mergeCell ref="F538:F541"/>
    <mergeCell ref="G538:G539"/>
    <mergeCell ref="H538:H539"/>
    <mergeCell ref="AC526:AC537"/>
    <mergeCell ref="G528:G529"/>
    <mergeCell ref="H528:H529"/>
    <mergeCell ref="G530:G531"/>
    <mergeCell ref="H530:H531"/>
    <mergeCell ref="G532:G533"/>
    <mergeCell ref="H532:H533"/>
    <mergeCell ref="G534:G535"/>
    <mergeCell ref="H534:H535"/>
    <mergeCell ref="G536:G537"/>
    <mergeCell ref="AC542:AC547"/>
    <mergeCell ref="G544:G545"/>
    <mergeCell ref="H544:H545"/>
    <mergeCell ref="G546:G547"/>
    <mergeCell ref="H546:H547"/>
    <mergeCell ref="C506:C509"/>
    <mergeCell ref="D506:D509"/>
    <mergeCell ref="E506:E509"/>
    <mergeCell ref="F506:F509"/>
    <mergeCell ref="G506:G507"/>
    <mergeCell ref="H506:H507"/>
    <mergeCell ref="G522:G523"/>
    <mergeCell ref="H522:H523"/>
    <mergeCell ref="G524:G525"/>
    <mergeCell ref="H524:H525"/>
    <mergeCell ref="C526:C537"/>
    <mergeCell ref="D526:D537"/>
    <mergeCell ref="E526:E537"/>
    <mergeCell ref="F526:F537"/>
    <mergeCell ref="G526:G527"/>
    <mergeCell ref="H526:H527"/>
    <mergeCell ref="AC516:AC519"/>
    <mergeCell ref="G518:G519"/>
    <mergeCell ref="H518:H519"/>
    <mergeCell ref="C520:C525"/>
    <mergeCell ref="D520:D525"/>
    <mergeCell ref="E520:E525"/>
    <mergeCell ref="F520:F525"/>
    <mergeCell ref="G520:G521"/>
    <mergeCell ref="H520:H521"/>
    <mergeCell ref="AC520:AC525"/>
    <mergeCell ref="H536:H537"/>
    <mergeCell ref="G504:G505"/>
    <mergeCell ref="H504:H505"/>
    <mergeCell ref="AC492:AC497"/>
    <mergeCell ref="G494:G495"/>
    <mergeCell ref="H494:H495"/>
    <mergeCell ref="G496:G497"/>
    <mergeCell ref="H496:H497"/>
    <mergeCell ref="D498:D505"/>
    <mergeCell ref="E498:E505"/>
    <mergeCell ref="F498:F505"/>
    <mergeCell ref="G498:G499"/>
    <mergeCell ref="H498:H499"/>
    <mergeCell ref="G512:G513"/>
    <mergeCell ref="H512:H513"/>
    <mergeCell ref="G514:G515"/>
    <mergeCell ref="H514:H515"/>
    <mergeCell ref="C516:C519"/>
    <mergeCell ref="D516:D519"/>
    <mergeCell ref="E516:E519"/>
    <mergeCell ref="F516:F519"/>
    <mergeCell ref="G516:G517"/>
    <mergeCell ref="H516:H517"/>
    <mergeCell ref="AC506:AC509"/>
    <mergeCell ref="G508:G509"/>
    <mergeCell ref="H508:H509"/>
    <mergeCell ref="C510:C515"/>
    <mergeCell ref="D510:D515"/>
    <mergeCell ref="E510:E515"/>
    <mergeCell ref="F510:F515"/>
    <mergeCell ref="G510:G511"/>
    <mergeCell ref="H510:H511"/>
    <mergeCell ref="AC510:AC515"/>
    <mergeCell ref="H488:H489"/>
    <mergeCell ref="AA488:AA541"/>
    <mergeCell ref="AC488:AC491"/>
    <mergeCell ref="G490:G491"/>
    <mergeCell ref="H490:H491"/>
    <mergeCell ref="D492:D497"/>
    <mergeCell ref="E492:E497"/>
    <mergeCell ref="F492:F497"/>
    <mergeCell ref="G492:G493"/>
    <mergeCell ref="H492:H493"/>
    <mergeCell ref="AA484:AA487"/>
    <mergeCell ref="AC484:AC487"/>
    <mergeCell ref="G486:G487"/>
    <mergeCell ref="H486:H487"/>
    <mergeCell ref="B488:B633"/>
    <mergeCell ref="C488:C505"/>
    <mergeCell ref="D488:D491"/>
    <mergeCell ref="E488:E491"/>
    <mergeCell ref="F488:F491"/>
    <mergeCell ref="G488:G489"/>
    <mergeCell ref="C484:C487"/>
    <mergeCell ref="D484:D487"/>
    <mergeCell ref="E484:E487"/>
    <mergeCell ref="F484:F487"/>
    <mergeCell ref="G484:G485"/>
    <mergeCell ref="H484:H485"/>
    <mergeCell ref="B450:B487"/>
    <mergeCell ref="AC498:AC505"/>
    <mergeCell ref="G500:G501"/>
    <mergeCell ref="H500:H501"/>
    <mergeCell ref="G502:G503"/>
    <mergeCell ref="H502:H503"/>
    <mergeCell ref="AA476:AA483"/>
    <mergeCell ref="AC476:AC483"/>
    <mergeCell ref="G478:G479"/>
    <mergeCell ref="H478:H479"/>
    <mergeCell ref="G480:G481"/>
    <mergeCell ref="H480:H481"/>
    <mergeCell ref="G482:G483"/>
    <mergeCell ref="H482:H483"/>
    <mergeCell ref="C476:C483"/>
    <mergeCell ref="D476:D483"/>
    <mergeCell ref="E476:E483"/>
    <mergeCell ref="F476:F483"/>
    <mergeCell ref="G476:G477"/>
    <mergeCell ref="H476:H477"/>
    <mergeCell ref="AC466:AC475"/>
    <mergeCell ref="G468:G469"/>
    <mergeCell ref="H468:H469"/>
    <mergeCell ref="G470:G471"/>
    <mergeCell ref="H470:H471"/>
    <mergeCell ref="G472:G473"/>
    <mergeCell ref="H472:H473"/>
    <mergeCell ref="G474:G475"/>
    <mergeCell ref="H474:H475"/>
    <mergeCell ref="AA458:AA475"/>
    <mergeCell ref="AC458:AC465"/>
    <mergeCell ref="G460:G461"/>
    <mergeCell ref="H460:H461"/>
    <mergeCell ref="G462:G463"/>
    <mergeCell ref="H462:H463"/>
    <mergeCell ref="G464:G465"/>
    <mergeCell ref="H464:H465"/>
    <mergeCell ref="G466:G467"/>
    <mergeCell ref="H466:H467"/>
    <mergeCell ref="H456:H457"/>
    <mergeCell ref="C458:C465"/>
    <mergeCell ref="D458:D465"/>
    <mergeCell ref="E458:E465"/>
    <mergeCell ref="F458:F465"/>
    <mergeCell ref="G458:G459"/>
    <mergeCell ref="H458:H459"/>
    <mergeCell ref="H450:H451"/>
    <mergeCell ref="AA450:AA457"/>
    <mergeCell ref="AC450:AC451"/>
    <mergeCell ref="F452:F457"/>
    <mergeCell ref="G452:G453"/>
    <mergeCell ref="H452:H453"/>
    <mergeCell ref="AC452:AC457"/>
    <mergeCell ref="G454:G455"/>
    <mergeCell ref="H454:H455"/>
    <mergeCell ref="G456:G457"/>
    <mergeCell ref="C450:C457"/>
    <mergeCell ref="D450:D457"/>
    <mergeCell ref="E450:E457"/>
    <mergeCell ref="F450:F451"/>
    <mergeCell ref="G450:G451"/>
    <mergeCell ref="C466:C475"/>
    <mergeCell ref="D466:D475"/>
    <mergeCell ref="E466:E475"/>
    <mergeCell ref="F466:F475"/>
    <mergeCell ref="AA444:AA449"/>
    <mergeCell ref="AC444:AC449"/>
    <mergeCell ref="G446:G447"/>
    <mergeCell ref="H446:H447"/>
    <mergeCell ref="G448:G449"/>
    <mergeCell ref="H448:H449"/>
    <mergeCell ref="C444:C449"/>
    <mergeCell ref="D444:D449"/>
    <mergeCell ref="E444:E449"/>
    <mergeCell ref="F444:F449"/>
    <mergeCell ref="G444:G445"/>
    <mergeCell ref="H444:H445"/>
    <mergeCell ref="H436:H437"/>
    <mergeCell ref="AC436:AC443"/>
    <mergeCell ref="G438:G439"/>
    <mergeCell ref="H438:H439"/>
    <mergeCell ref="G440:G441"/>
    <mergeCell ref="H440:H441"/>
    <mergeCell ref="G442:G443"/>
    <mergeCell ref="H442:H443"/>
    <mergeCell ref="H424:H425"/>
    <mergeCell ref="C426:C443"/>
    <mergeCell ref="D426:D429"/>
    <mergeCell ref="E426:E429"/>
    <mergeCell ref="F426:F429"/>
    <mergeCell ref="G426:G427"/>
    <mergeCell ref="H426:H427"/>
    <mergeCell ref="H432:H433"/>
    <mergeCell ref="G434:G435"/>
    <mergeCell ref="H434:H435"/>
    <mergeCell ref="AA416:AA443"/>
    <mergeCell ref="AC416:AC419"/>
    <mergeCell ref="G418:G419"/>
    <mergeCell ref="H418:H419"/>
    <mergeCell ref="D420:D425"/>
    <mergeCell ref="E420:E425"/>
    <mergeCell ref="F420:F425"/>
    <mergeCell ref="G420:G421"/>
    <mergeCell ref="H420:H421"/>
    <mergeCell ref="AC420:AC425"/>
    <mergeCell ref="D416:D419"/>
    <mergeCell ref="E416:E419"/>
    <mergeCell ref="F416:F419"/>
    <mergeCell ref="G416:G417"/>
    <mergeCell ref="H416:H417"/>
    <mergeCell ref="G422:G423"/>
    <mergeCell ref="H422:H423"/>
    <mergeCell ref="G424:G425"/>
    <mergeCell ref="H406:H407"/>
    <mergeCell ref="AA406:AA415"/>
    <mergeCell ref="AC406:AC415"/>
    <mergeCell ref="G408:G409"/>
    <mergeCell ref="H408:H409"/>
    <mergeCell ref="G410:G411"/>
    <mergeCell ref="H410:H411"/>
    <mergeCell ref="G412:G413"/>
    <mergeCell ref="H412:H413"/>
    <mergeCell ref="G414:G415"/>
    <mergeCell ref="B406:B449"/>
    <mergeCell ref="C406:C415"/>
    <mergeCell ref="D406:D415"/>
    <mergeCell ref="E406:E415"/>
    <mergeCell ref="F406:F415"/>
    <mergeCell ref="G406:G407"/>
    <mergeCell ref="D436:D443"/>
    <mergeCell ref="E436:E443"/>
    <mergeCell ref="F436:F443"/>
    <mergeCell ref="G436:G437"/>
    <mergeCell ref="H414:H415"/>
    <mergeCell ref="C416:C425"/>
    <mergeCell ref="AC426:AC429"/>
    <mergeCell ref="G428:G429"/>
    <mergeCell ref="H428:H429"/>
    <mergeCell ref="D430:D435"/>
    <mergeCell ref="E430:E435"/>
    <mergeCell ref="F430:F435"/>
    <mergeCell ref="G430:G431"/>
    <mergeCell ref="H430:H431"/>
    <mergeCell ref="AC430:AC435"/>
    <mergeCell ref="G432:G433"/>
    <mergeCell ref="AA400:AA405"/>
    <mergeCell ref="AC400:AC405"/>
    <mergeCell ref="G402:G403"/>
    <mergeCell ref="H402:H403"/>
    <mergeCell ref="G404:G405"/>
    <mergeCell ref="H404:H405"/>
    <mergeCell ref="C400:C405"/>
    <mergeCell ref="D400:D405"/>
    <mergeCell ref="E400:E405"/>
    <mergeCell ref="F400:F405"/>
    <mergeCell ref="G400:G401"/>
    <mergeCell ref="H400:H401"/>
    <mergeCell ref="B266:B405"/>
    <mergeCell ref="C266:C271"/>
    <mergeCell ref="D266:D271"/>
    <mergeCell ref="E266:E271"/>
    <mergeCell ref="F266:F271"/>
    <mergeCell ref="C272:C281"/>
    <mergeCell ref="D272:D281"/>
    <mergeCell ref="E272:E281"/>
    <mergeCell ref="G380:G381"/>
    <mergeCell ref="H380:H381"/>
    <mergeCell ref="H370:H371"/>
    <mergeCell ref="AA370:AA375"/>
    <mergeCell ref="G372:G373"/>
    <mergeCell ref="H372:H373"/>
    <mergeCell ref="G374:G375"/>
    <mergeCell ref="H374:H375"/>
    <mergeCell ref="AA394:AA399"/>
    <mergeCell ref="AC394:AC399"/>
    <mergeCell ref="G396:G397"/>
    <mergeCell ref="H396:H397"/>
    <mergeCell ref="G398:G399"/>
    <mergeCell ref="H398:H399"/>
    <mergeCell ref="C394:C399"/>
    <mergeCell ref="D394:D399"/>
    <mergeCell ref="E394:E399"/>
    <mergeCell ref="F394:F399"/>
    <mergeCell ref="G394:G395"/>
    <mergeCell ref="H394:H395"/>
    <mergeCell ref="G388:G389"/>
    <mergeCell ref="H388:H389"/>
    <mergeCell ref="AA388:AA393"/>
    <mergeCell ref="G390:G391"/>
    <mergeCell ref="H390:H391"/>
    <mergeCell ref="G392:G393"/>
    <mergeCell ref="H392:H393"/>
    <mergeCell ref="AA358:AA363"/>
    <mergeCell ref="AC358:AC393"/>
    <mergeCell ref="G360:G361"/>
    <mergeCell ref="H360:H361"/>
    <mergeCell ref="G362:G363"/>
    <mergeCell ref="H362:H363"/>
    <mergeCell ref="G364:G365"/>
    <mergeCell ref="H364:H365"/>
    <mergeCell ref="AA364:AA369"/>
    <mergeCell ref="G366:G367"/>
    <mergeCell ref="C358:C393"/>
    <mergeCell ref="D358:D393"/>
    <mergeCell ref="E358:E393"/>
    <mergeCell ref="F358:F393"/>
    <mergeCell ref="G358:G359"/>
    <mergeCell ref="H358:H359"/>
    <mergeCell ref="H366:H367"/>
    <mergeCell ref="G368:G369"/>
    <mergeCell ref="H368:H369"/>
    <mergeCell ref="G370:G371"/>
    <mergeCell ref="G382:G383"/>
    <mergeCell ref="H382:H383"/>
    <mergeCell ref="AA382:AA387"/>
    <mergeCell ref="G384:G385"/>
    <mergeCell ref="H384:H385"/>
    <mergeCell ref="G386:G387"/>
    <mergeCell ref="H386:H387"/>
    <mergeCell ref="G376:G377"/>
    <mergeCell ref="H376:H377"/>
    <mergeCell ref="AA376:AA381"/>
    <mergeCell ref="G378:G379"/>
    <mergeCell ref="H378:H379"/>
    <mergeCell ref="H350:H351"/>
    <mergeCell ref="AA350:AA357"/>
    <mergeCell ref="AC350:AC357"/>
    <mergeCell ref="G352:G353"/>
    <mergeCell ref="H352:H353"/>
    <mergeCell ref="G354:G355"/>
    <mergeCell ref="H354:H355"/>
    <mergeCell ref="G356:G357"/>
    <mergeCell ref="H356:H357"/>
    <mergeCell ref="AC344:AC349"/>
    <mergeCell ref="G346:G347"/>
    <mergeCell ref="H346:H347"/>
    <mergeCell ref="G348:G349"/>
    <mergeCell ref="H348:H349"/>
    <mergeCell ref="C350:C357"/>
    <mergeCell ref="D350:D357"/>
    <mergeCell ref="E350:E357"/>
    <mergeCell ref="F350:F357"/>
    <mergeCell ref="G350:G351"/>
    <mergeCell ref="D344:D349"/>
    <mergeCell ref="E344:E349"/>
    <mergeCell ref="F344:F349"/>
    <mergeCell ref="G344:G345"/>
    <mergeCell ref="H344:H345"/>
    <mergeCell ref="AA344:AA349"/>
    <mergeCell ref="H338:H339"/>
    <mergeCell ref="AA338:AA343"/>
    <mergeCell ref="AC338:AC343"/>
    <mergeCell ref="G340:G341"/>
    <mergeCell ref="H340:H341"/>
    <mergeCell ref="G342:G343"/>
    <mergeCell ref="H342:H343"/>
    <mergeCell ref="AC332:AC337"/>
    <mergeCell ref="G334:G335"/>
    <mergeCell ref="H334:H335"/>
    <mergeCell ref="G336:G337"/>
    <mergeCell ref="H336:H337"/>
    <mergeCell ref="C338:C349"/>
    <mergeCell ref="D338:D343"/>
    <mergeCell ref="E338:E343"/>
    <mergeCell ref="F338:F343"/>
    <mergeCell ref="G338:G339"/>
    <mergeCell ref="D332:D337"/>
    <mergeCell ref="E332:E337"/>
    <mergeCell ref="F332:F337"/>
    <mergeCell ref="G332:G333"/>
    <mergeCell ref="H332:H333"/>
    <mergeCell ref="AA332:AA337"/>
    <mergeCell ref="AA320:AA331"/>
    <mergeCell ref="AC320:AC325"/>
    <mergeCell ref="G322:G323"/>
    <mergeCell ref="H322:H323"/>
    <mergeCell ref="G324:G325"/>
    <mergeCell ref="H324:H325"/>
    <mergeCell ref="G326:G327"/>
    <mergeCell ref="H326:H327"/>
    <mergeCell ref="AC326:AC331"/>
    <mergeCell ref="G328:G329"/>
    <mergeCell ref="C320:C337"/>
    <mergeCell ref="D320:D325"/>
    <mergeCell ref="E320:E331"/>
    <mergeCell ref="F320:F331"/>
    <mergeCell ref="G320:G321"/>
    <mergeCell ref="H320:H321"/>
    <mergeCell ref="D326:D331"/>
    <mergeCell ref="H328:H329"/>
    <mergeCell ref="G330:G331"/>
    <mergeCell ref="H330:H331"/>
    <mergeCell ref="F318:F319"/>
    <mergeCell ref="G318:G319"/>
    <mergeCell ref="H318:H319"/>
    <mergeCell ref="AC318:AC319"/>
    <mergeCell ref="D314:D319"/>
    <mergeCell ref="E314:E317"/>
    <mergeCell ref="F314:F317"/>
    <mergeCell ref="G314:G315"/>
    <mergeCell ref="H314:H315"/>
    <mergeCell ref="AA314:AA319"/>
    <mergeCell ref="AC306:AC313"/>
    <mergeCell ref="G308:G309"/>
    <mergeCell ref="H308:H309"/>
    <mergeCell ref="G310:G311"/>
    <mergeCell ref="H310:H311"/>
    <mergeCell ref="G312:G313"/>
    <mergeCell ref="H312:H313"/>
    <mergeCell ref="D306:D313"/>
    <mergeCell ref="E306:E313"/>
    <mergeCell ref="F306:F313"/>
    <mergeCell ref="G306:G307"/>
    <mergeCell ref="H306:H307"/>
    <mergeCell ref="AA306:AA313"/>
    <mergeCell ref="H300:H301"/>
    <mergeCell ref="AA300:AA305"/>
    <mergeCell ref="AC300:AC305"/>
    <mergeCell ref="G302:G303"/>
    <mergeCell ref="H302:H303"/>
    <mergeCell ref="G304:G305"/>
    <mergeCell ref="H304:H305"/>
    <mergeCell ref="AC294:AC299"/>
    <mergeCell ref="G296:G297"/>
    <mergeCell ref="H296:H297"/>
    <mergeCell ref="G298:G299"/>
    <mergeCell ref="H298:H299"/>
    <mergeCell ref="C300:C319"/>
    <mergeCell ref="D300:D305"/>
    <mergeCell ref="E300:E305"/>
    <mergeCell ref="F300:F305"/>
    <mergeCell ref="G300:G301"/>
    <mergeCell ref="D294:D299"/>
    <mergeCell ref="E294:E299"/>
    <mergeCell ref="F294:F299"/>
    <mergeCell ref="G294:G295"/>
    <mergeCell ref="H294:H295"/>
    <mergeCell ref="AA294:AA299"/>
    <mergeCell ref="C282:C299"/>
    <mergeCell ref="D282:D287"/>
    <mergeCell ref="E282:E287"/>
    <mergeCell ref="D288:D293"/>
    <mergeCell ref="E288:E293"/>
    <mergeCell ref="AC314:AC317"/>
    <mergeCell ref="G316:G317"/>
    <mergeCell ref="H316:H317"/>
    <mergeCell ref="E318:E319"/>
    <mergeCell ref="F288:F293"/>
    <mergeCell ref="G288:G289"/>
    <mergeCell ref="H288:H289"/>
    <mergeCell ref="AA288:AA293"/>
    <mergeCell ref="AC288:AC293"/>
    <mergeCell ref="G290:G291"/>
    <mergeCell ref="H290:H291"/>
    <mergeCell ref="G292:G293"/>
    <mergeCell ref="H292:H293"/>
    <mergeCell ref="AA282:AA287"/>
    <mergeCell ref="AC282:AC287"/>
    <mergeCell ref="G284:G285"/>
    <mergeCell ref="H284:H285"/>
    <mergeCell ref="G286:G287"/>
    <mergeCell ref="H286:H287"/>
    <mergeCell ref="G280:G281"/>
    <mergeCell ref="H280:H281"/>
    <mergeCell ref="F282:F287"/>
    <mergeCell ref="G282:G283"/>
    <mergeCell ref="H282:H283"/>
    <mergeCell ref="F272:F281"/>
    <mergeCell ref="G272:G273"/>
    <mergeCell ref="H272:H273"/>
    <mergeCell ref="AA272:AA281"/>
    <mergeCell ref="AC272:AC281"/>
    <mergeCell ref="G274:G275"/>
    <mergeCell ref="H274:H275"/>
    <mergeCell ref="G276:G277"/>
    <mergeCell ref="H276:H277"/>
    <mergeCell ref="G278:G279"/>
    <mergeCell ref="H278:H279"/>
    <mergeCell ref="H266:H267"/>
    <mergeCell ref="AA266:AA271"/>
    <mergeCell ref="AC266:AC271"/>
    <mergeCell ref="G268:G269"/>
    <mergeCell ref="H268:H269"/>
    <mergeCell ref="G270:G271"/>
    <mergeCell ref="H270:H271"/>
    <mergeCell ref="G266:G267"/>
    <mergeCell ref="AA260:AA265"/>
    <mergeCell ref="AC260:AC265"/>
    <mergeCell ref="G262:G263"/>
    <mergeCell ref="H262:H263"/>
    <mergeCell ref="G264:G265"/>
    <mergeCell ref="H264:H265"/>
    <mergeCell ref="C260:C265"/>
    <mergeCell ref="D260:D265"/>
    <mergeCell ref="E260:E265"/>
    <mergeCell ref="F260:F265"/>
    <mergeCell ref="G260:G261"/>
    <mergeCell ref="H260:H261"/>
    <mergeCell ref="C252:C259"/>
    <mergeCell ref="D252:D259"/>
    <mergeCell ref="E252:E259"/>
    <mergeCell ref="F252:F259"/>
    <mergeCell ref="G252:G253"/>
    <mergeCell ref="H252:H253"/>
    <mergeCell ref="AA242:AA259"/>
    <mergeCell ref="AC242:AC251"/>
    <mergeCell ref="G244:G245"/>
    <mergeCell ref="H244:H245"/>
    <mergeCell ref="G246:G247"/>
    <mergeCell ref="H246:H247"/>
    <mergeCell ref="G248:G249"/>
    <mergeCell ref="H248:H249"/>
    <mergeCell ref="G250:G251"/>
    <mergeCell ref="H250:H251"/>
    <mergeCell ref="C242:C251"/>
    <mergeCell ref="D242:D251"/>
    <mergeCell ref="E242:E251"/>
    <mergeCell ref="F242:F251"/>
    <mergeCell ref="G242:G243"/>
    <mergeCell ref="H242:H243"/>
    <mergeCell ref="AA226:AA241"/>
    <mergeCell ref="AC226:AC233"/>
    <mergeCell ref="G228:G229"/>
    <mergeCell ref="H228:H229"/>
    <mergeCell ref="G230:G231"/>
    <mergeCell ref="H230:H231"/>
    <mergeCell ref="G232:G233"/>
    <mergeCell ref="H232:H233"/>
    <mergeCell ref="G234:G235"/>
    <mergeCell ref="H234:H235"/>
    <mergeCell ref="AC252:AC259"/>
    <mergeCell ref="G254:G255"/>
    <mergeCell ref="H254:H255"/>
    <mergeCell ref="G256:G257"/>
    <mergeCell ref="H256:H257"/>
    <mergeCell ref="G258:G259"/>
    <mergeCell ref="H258:H259"/>
    <mergeCell ref="C226:C241"/>
    <mergeCell ref="D226:D233"/>
    <mergeCell ref="E226:E233"/>
    <mergeCell ref="F226:F233"/>
    <mergeCell ref="G226:G227"/>
    <mergeCell ref="H226:H227"/>
    <mergeCell ref="D234:D241"/>
    <mergeCell ref="E234:E241"/>
    <mergeCell ref="F234:F241"/>
    <mergeCell ref="AA216:AA225"/>
    <mergeCell ref="AC216:AC225"/>
    <mergeCell ref="G218:G219"/>
    <mergeCell ref="H218:H219"/>
    <mergeCell ref="G220:G221"/>
    <mergeCell ref="H220:H221"/>
    <mergeCell ref="G222:G223"/>
    <mergeCell ref="H222:H223"/>
    <mergeCell ref="G224:G225"/>
    <mergeCell ref="H224:H225"/>
    <mergeCell ref="C216:C225"/>
    <mergeCell ref="D216:D225"/>
    <mergeCell ref="E216:E225"/>
    <mergeCell ref="F216:F225"/>
    <mergeCell ref="G216:G217"/>
    <mergeCell ref="H216:H217"/>
    <mergeCell ref="AC234:AC241"/>
    <mergeCell ref="G236:G237"/>
    <mergeCell ref="H236:H237"/>
    <mergeCell ref="G238:G239"/>
    <mergeCell ref="H238:H239"/>
    <mergeCell ref="G240:G241"/>
    <mergeCell ref="H240:H241"/>
    <mergeCell ref="H186:H187"/>
    <mergeCell ref="G188:G189"/>
    <mergeCell ref="H188:H189"/>
    <mergeCell ref="G190:G191"/>
    <mergeCell ref="H190:H191"/>
    <mergeCell ref="AA206:AA215"/>
    <mergeCell ref="AC206:AC215"/>
    <mergeCell ref="G208:G209"/>
    <mergeCell ref="H208:H209"/>
    <mergeCell ref="G210:G211"/>
    <mergeCell ref="H210:H211"/>
    <mergeCell ref="G212:G213"/>
    <mergeCell ref="H212:H213"/>
    <mergeCell ref="G214:G215"/>
    <mergeCell ref="H214:H215"/>
    <mergeCell ref="C206:C215"/>
    <mergeCell ref="D206:D215"/>
    <mergeCell ref="E206:E215"/>
    <mergeCell ref="F206:F215"/>
    <mergeCell ref="G206:G207"/>
    <mergeCell ref="H206:H207"/>
    <mergeCell ref="AA196:AA205"/>
    <mergeCell ref="AC196:AC205"/>
    <mergeCell ref="G198:G199"/>
    <mergeCell ref="H198:H199"/>
    <mergeCell ref="G200:G201"/>
    <mergeCell ref="H200:H201"/>
    <mergeCell ref="G202:G203"/>
    <mergeCell ref="H202:H203"/>
    <mergeCell ref="G204:G205"/>
    <mergeCell ref="H204:H205"/>
    <mergeCell ref="H178:H179"/>
    <mergeCell ref="AA178:AA183"/>
    <mergeCell ref="AC178:AC183"/>
    <mergeCell ref="G180:G181"/>
    <mergeCell ref="H180:H181"/>
    <mergeCell ref="G182:G183"/>
    <mergeCell ref="H182:H183"/>
    <mergeCell ref="B178:B265"/>
    <mergeCell ref="C178:C183"/>
    <mergeCell ref="D178:D183"/>
    <mergeCell ref="E178:E183"/>
    <mergeCell ref="F178:F183"/>
    <mergeCell ref="G178:G179"/>
    <mergeCell ref="C184:C195"/>
    <mergeCell ref="D184:D195"/>
    <mergeCell ref="E184:E195"/>
    <mergeCell ref="F184:F195"/>
    <mergeCell ref="G192:G193"/>
    <mergeCell ref="H192:H193"/>
    <mergeCell ref="G194:G195"/>
    <mergeCell ref="H194:H195"/>
    <mergeCell ref="C196:C205"/>
    <mergeCell ref="D196:D205"/>
    <mergeCell ref="E196:E205"/>
    <mergeCell ref="F196:F205"/>
    <mergeCell ref="G196:G197"/>
    <mergeCell ref="H196:H197"/>
    <mergeCell ref="G184:G185"/>
    <mergeCell ref="H184:H185"/>
    <mergeCell ref="AA184:AA195"/>
    <mergeCell ref="AC184:AC195"/>
    <mergeCell ref="G186:G187"/>
    <mergeCell ref="C168:C177"/>
    <mergeCell ref="D168:D177"/>
    <mergeCell ref="E168:E177"/>
    <mergeCell ref="F168:F177"/>
    <mergeCell ref="G168:G169"/>
    <mergeCell ref="H168:H169"/>
    <mergeCell ref="AA160:AA167"/>
    <mergeCell ref="AC160:AC167"/>
    <mergeCell ref="G162:G163"/>
    <mergeCell ref="H162:H163"/>
    <mergeCell ref="G164:G165"/>
    <mergeCell ref="H164:H165"/>
    <mergeCell ref="G166:G167"/>
    <mergeCell ref="H166:H167"/>
    <mergeCell ref="C160:C167"/>
    <mergeCell ref="D160:D167"/>
    <mergeCell ref="E160:E167"/>
    <mergeCell ref="F160:F167"/>
    <mergeCell ref="G160:G161"/>
    <mergeCell ref="H160:H161"/>
    <mergeCell ref="D152:D159"/>
    <mergeCell ref="E152:E159"/>
    <mergeCell ref="F152:F159"/>
    <mergeCell ref="G152:G153"/>
    <mergeCell ref="H152:H153"/>
    <mergeCell ref="D142:D151"/>
    <mergeCell ref="E142:E151"/>
    <mergeCell ref="F142:F151"/>
    <mergeCell ref="G142:G143"/>
    <mergeCell ref="H142:H143"/>
    <mergeCell ref="AC142:AC151"/>
    <mergeCell ref="G144:G145"/>
    <mergeCell ref="H144:H145"/>
    <mergeCell ref="G146:G147"/>
    <mergeCell ref="H146:H147"/>
    <mergeCell ref="AA168:AA177"/>
    <mergeCell ref="AC168:AC177"/>
    <mergeCell ref="G170:G171"/>
    <mergeCell ref="H170:H171"/>
    <mergeCell ref="G172:G173"/>
    <mergeCell ref="H172:H173"/>
    <mergeCell ref="G174:G175"/>
    <mergeCell ref="H174:H175"/>
    <mergeCell ref="G176:G177"/>
    <mergeCell ref="H176:H177"/>
    <mergeCell ref="G128:G129"/>
    <mergeCell ref="H128:H129"/>
    <mergeCell ref="G130:G131"/>
    <mergeCell ref="H130:H131"/>
    <mergeCell ref="G132:G133"/>
    <mergeCell ref="H132:H133"/>
    <mergeCell ref="AC152:AC159"/>
    <mergeCell ref="G154:G155"/>
    <mergeCell ref="H154:H155"/>
    <mergeCell ref="G156:G157"/>
    <mergeCell ref="H156:H157"/>
    <mergeCell ref="G158:G159"/>
    <mergeCell ref="H158:H159"/>
    <mergeCell ref="G148:G149"/>
    <mergeCell ref="H148:H149"/>
    <mergeCell ref="G150:G151"/>
    <mergeCell ref="H150:H151"/>
    <mergeCell ref="B126:B177"/>
    <mergeCell ref="C126:C133"/>
    <mergeCell ref="D126:D133"/>
    <mergeCell ref="E126:E133"/>
    <mergeCell ref="F126:F133"/>
    <mergeCell ref="G126:G127"/>
    <mergeCell ref="C134:C159"/>
    <mergeCell ref="D134:D141"/>
    <mergeCell ref="E134:E141"/>
    <mergeCell ref="F134:F141"/>
    <mergeCell ref="H118:H119"/>
    <mergeCell ref="AA118:AA125"/>
    <mergeCell ref="AC118:AC125"/>
    <mergeCell ref="G120:G121"/>
    <mergeCell ref="H120:H121"/>
    <mergeCell ref="G122:G123"/>
    <mergeCell ref="H122:H123"/>
    <mergeCell ref="G124:G125"/>
    <mergeCell ref="H124:H125"/>
    <mergeCell ref="G134:G135"/>
    <mergeCell ref="H134:H135"/>
    <mergeCell ref="AA134:AA159"/>
    <mergeCell ref="AC134:AC141"/>
    <mergeCell ref="G136:G137"/>
    <mergeCell ref="H136:H137"/>
    <mergeCell ref="G138:G139"/>
    <mergeCell ref="H138:H139"/>
    <mergeCell ref="G140:G141"/>
    <mergeCell ref="H140:H141"/>
    <mergeCell ref="H126:H127"/>
    <mergeCell ref="AA126:AA133"/>
    <mergeCell ref="AC126:AC133"/>
    <mergeCell ref="C104:C109"/>
    <mergeCell ref="D104:D109"/>
    <mergeCell ref="E104:E109"/>
    <mergeCell ref="F104:F109"/>
    <mergeCell ref="G104:G105"/>
    <mergeCell ref="H104:H105"/>
    <mergeCell ref="AC96:AC103"/>
    <mergeCell ref="G98:G99"/>
    <mergeCell ref="H98:H99"/>
    <mergeCell ref="G100:G101"/>
    <mergeCell ref="H100:H101"/>
    <mergeCell ref="G102:G103"/>
    <mergeCell ref="H102:H103"/>
    <mergeCell ref="AA110:AA117"/>
    <mergeCell ref="AC110:AC117"/>
    <mergeCell ref="G112:G113"/>
    <mergeCell ref="H112:H113"/>
    <mergeCell ref="G114:G115"/>
    <mergeCell ref="H114:H115"/>
    <mergeCell ref="G116:G117"/>
    <mergeCell ref="H116:H117"/>
    <mergeCell ref="C110:C125"/>
    <mergeCell ref="D110:D117"/>
    <mergeCell ref="E110:E117"/>
    <mergeCell ref="F110:F117"/>
    <mergeCell ref="G110:G111"/>
    <mergeCell ref="H110:H111"/>
    <mergeCell ref="D118:D125"/>
    <mergeCell ref="E118:E125"/>
    <mergeCell ref="F118:F125"/>
    <mergeCell ref="G118:G119"/>
    <mergeCell ref="D96:D103"/>
    <mergeCell ref="D90:D95"/>
    <mergeCell ref="E90:E95"/>
    <mergeCell ref="F90:F95"/>
    <mergeCell ref="G90:G91"/>
    <mergeCell ref="H90:H91"/>
    <mergeCell ref="AC90:AC95"/>
    <mergeCell ref="G92:G93"/>
    <mergeCell ref="AA104:AA109"/>
    <mergeCell ref="AC104:AC109"/>
    <mergeCell ref="G106:G107"/>
    <mergeCell ref="H106:H107"/>
    <mergeCell ref="G108:G109"/>
    <mergeCell ref="H108:H109"/>
    <mergeCell ref="D86:D89"/>
    <mergeCell ref="E86:E89"/>
    <mergeCell ref="F86:F89"/>
    <mergeCell ref="G86:G87"/>
    <mergeCell ref="H86:H87"/>
    <mergeCell ref="G80:G81"/>
    <mergeCell ref="H80:H81"/>
    <mergeCell ref="AC80:AC85"/>
    <mergeCell ref="G82:G83"/>
    <mergeCell ref="H92:H93"/>
    <mergeCell ref="G94:G95"/>
    <mergeCell ref="H94:H95"/>
    <mergeCell ref="G76:G77"/>
    <mergeCell ref="H76:H77"/>
    <mergeCell ref="G68:G69"/>
    <mergeCell ref="H68:H69"/>
    <mergeCell ref="G70:G71"/>
    <mergeCell ref="H70:H71"/>
    <mergeCell ref="G72:G73"/>
    <mergeCell ref="H72:H73"/>
    <mergeCell ref="E96:E103"/>
    <mergeCell ref="F96:F103"/>
    <mergeCell ref="G96:G97"/>
    <mergeCell ref="H96:H97"/>
    <mergeCell ref="AC86:AC89"/>
    <mergeCell ref="G88:G89"/>
    <mergeCell ref="H88:H89"/>
    <mergeCell ref="H60:H61"/>
    <mergeCell ref="G62:G63"/>
    <mergeCell ref="H62:H63"/>
    <mergeCell ref="G64:G65"/>
    <mergeCell ref="H64:H65"/>
    <mergeCell ref="G66:G67"/>
    <mergeCell ref="H66:H67"/>
    <mergeCell ref="H82:H83"/>
    <mergeCell ref="G84:G85"/>
    <mergeCell ref="H84:H85"/>
    <mergeCell ref="AC56:AC57"/>
    <mergeCell ref="C58:C103"/>
    <mergeCell ref="D58:D75"/>
    <mergeCell ref="E58:E75"/>
    <mergeCell ref="F58:F75"/>
    <mergeCell ref="G58:G59"/>
    <mergeCell ref="H58:H59"/>
    <mergeCell ref="AA58:AA103"/>
    <mergeCell ref="AC58:AC75"/>
    <mergeCell ref="G60:G61"/>
    <mergeCell ref="D56:D57"/>
    <mergeCell ref="E56:E57"/>
    <mergeCell ref="F56:F57"/>
    <mergeCell ref="G56:G57"/>
    <mergeCell ref="H56:H57"/>
    <mergeCell ref="AA56:AA57"/>
    <mergeCell ref="AC76:AC79"/>
    <mergeCell ref="G78:G79"/>
    <mergeCell ref="H78:H79"/>
    <mergeCell ref="D80:D85"/>
    <mergeCell ref="E80:E85"/>
    <mergeCell ref="F80:F85"/>
    <mergeCell ref="AA46:AA55"/>
    <mergeCell ref="AC46:AC55"/>
    <mergeCell ref="G48:G49"/>
    <mergeCell ref="H48:H49"/>
    <mergeCell ref="G50:G51"/>
    <mergeCell ref="H50:H51"/>
    <mergeCell ref="G52:G53"/>
    <mergeCell ref="H52:H53"/>
    <mergeCell ref="G54:G55"/>
    <mergeCell ref="H54:H55"/>
    <mergeCell ref="C36:C57"/>
    <mergeCell ref="G74:G75"/>
    <mergeCell ref="H74:H75"/>
    <mergeCell ref="D76:D79"/>
    <mergeCell ref="E76:E79"/>
    <mergeCell ref="F76:F79"/>
    <mergeCell ref="H44:H45"/>
    <mergeCell ref="D46:D55"/>
    <mergeCell ref="E46:E55"/>
    <mergeCell ref="F46:F55"/>
    <mergeCell ref="G46:G47"/>
    <mergeCell ref="H46:H47"/>
    <mergeCell ref="H36:H37"/>
    <mergeCell ref="AA36:AA45"/>
    <mergeCell ref="AC36:AC45"/>
    <mergeCell ref="G38:G39"/>
    <mergeCell ref="H38:H39"/>
    <mergeCell ref="G40:G41"/>
    <mergeCell ref="H40:H41"/>
    <mergeCell ref="G42:G43"/>
    <mergeCell ref="H42:H43"/>
    <mergeCell ref="G44:G45"/>
    <mergeCell ref="AC30:AC35"/>
    <mergeCell ref="G32:G33"/>
    <mergeCell ref="H32:H33"/>
    <mergeCell ref="G34:G35"/>
    <mergeCell ref="H34:H35"/>
    <mergeCell ref="D36:D45"/>
    <mergeCell ref="E36:E45"/>
    <mergeCell ref="F36:F45"/>
    <mergeCell ref="G36:G37"/>
    <mergeCell ref="D30:D35"/>
    <mergeCell ref="E30:E35"/>
    <mergeCell ref="F30:F35"/>
    <mergeCell ref="G30:G31"/>
    <mergeCell ref="H30:H31"/>
    <mergeCell ref="AA30:AA35"/>
    <mergeCell ref="G24:G25"/>
    <mergeCell ref="H24:H25"/>
    <mergeCell ref="AC24:AC25"/>
    <mergeCell ref="G12:G13"/>
    <mergeCell ref="H12:H13"/>
    <mergeCell ref="AC12:AC21"/>
    <mergeCell ref="G14:G15"/>
    <mergeCell ref="H14:H15"/>
    <mergeCell ref="G16:G17"/>
    <mergeCell ref="H16:H17"/>
    <mergeCell ref="AA4:AA21"/>
    <mergeCell ref="AC4:AC11"/>
    <mergeCell ref="G6:G7"/>
    <mergeCell ref="H6:H7"/>
    <mergeCell ref="G8:G9"/>
    <mergeCell ref="H8:H9"/>
    <mergeCell ref="G10:G11"/>
    <mergeCell ref="H10:H11"/>
    <mergeCell ref="G18:G19"/>
    <mergeCell ref="H18:H19"/>
    <mergeCell ref="A1:AC1"/>
    <mergeCell ref="H3:I3"/>
    <mergeCell ref="A4:A633"/>
    <mergeCell ref="B4:B125"/>
    <mergeCell ref="C4:C35"/>
    <mergeCell ref="D4:D11"/>
    <mergeCell ref="E4:E11"/>
    <mergeCell ref="F4:F11"/>
    <mergeCell ref="G4:G5"/>
    <mergeCell ref="H4:H5"/>
    <mergeCell ref="D26:D29"/>
    <mergeCell ref="E26:E29"/>
    <mergeCell ref="F26:F29"/>
    <mergeCell ref="G26:G27"/>
    <mergeCell ref="H26:H27"/>
    <mergeCell ref="AC26:AC29"/>
    <mergeCell ref="G28:G29"/>
    <mergeCell ref="H28:H29"/>
    <mergeCell ref="AA22:AA29"/>
    <mergeCell ref="AC22:AC23"/>
    <mergeCell ref="E24:E25"/>
    <mergeCell ref="F24:F25"/>
    <mergeCell ref="G20:G21"/>
    <mergeCell ref="H20:H21"/>
    <mergeCell ref="D22:D25"/>
    <mergeCell ref="E22:E23"/>
    <mergeCell ref="F22:F23"/>
    <mergeCell ref="G22:G23"/>
    <mergeCell ref="H22:H23"/>
    <mergeCell ref="D12:D21"/>
    <mergeCell ref="E12:E21"/>
    <mergeCell ref="F12:F21"/>
  </mergeCells>
  <conditionalFormatting sqref="J809:U809">
    <cfRule type="iconSet" priority="3">
      <iconSet iconSet="3Symbols">
        <cfvo type="percent" val="0"/>
        <cfvo type="num" val="0.95*$J$385" gte="0"/>
        <cfvo type="formula" val="$J$385"/>
      </iconSet>
    </cfRule>
  </conditionalFormatting>
  <conditionalFormatting sqref="J808">
    <cfRule type="iconSet" priority="2">
      <iconSet iconSet="3Symbols">
        <cfvo type="percent" val="0"/>
        <cfvo type="formula" val="0.95*$J$384"/>
        <cfvo type="formula" val="$J$384"/>
      </iconSet>
    </cfRule>
  </conditionalFormatting>
  <conditionalFormatting sqref="K808:U808">
    <cfRule type="iconSet" priority="1">
      <iconSet iconSet="3Symbols">
        <cfvo type="percent" val="0"/>
        <cfvo type="formula" val="0.95*$J$384"/>
        <cfvo type="formula" val="$J$384"/>
      </iconSet>
    </cfRule>
  </conditionalFormatting>
  <printOptions horizontalCentered="1"/>
  <pageMargins left="0.19685039370078741" right="0.19685039370078741" top="0.39370078740157483" bottom="0.19685039370078741" header="0.19685039370078741" footer="0.19685039370078741"/>
  <pageSetup scale="2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4yw xmlns="6f7f4dee-6573-4fec-a6e6-3d6cc2c2460a" xsi:nil="true"/>
    <Formato xmlns="6f7f4dee-6573-4fec-a6e6-3d6cc2c2460a">/Style%20Library/Images/xls.svg</Formato>
    <Filtro xmlns="6f7f4dee-6573-4fec-a6e6-3d6cc2c2460a">2019</Filtro>
  </documentManagement>
</p:properties>
</file>

<file path=customXml/itemProps1.xml><?xml version="1.0" encoding="utf-8"?>
<ds:datastoreItem xmlns:ds="http://schemas.openxmlformats.org/officeDocument/2006/customXml" ds:itemID="{EA5E702E-F4BB-4EC8-ADF9-9A49FC2DC6C5}"/>
</file>

<file path=customXml/itemProps2.xml><?xml version="1.0" encoding="utf-8"?>
<ds:datastoreItem xmlns:ds="http://schemas.openxmlformats.org/officeDocument/2006/customXml" ds:itemID="{3B538B82-EAD1-4839-A10E-808A18844059}"/>
</file>

<file path=customXml/itemProps3.xml><?xml version="1.0" encoding="utf-8"?>
<ds:datastoreItem xmlns:ds="http://schemas.openxmlformats.org/officeDocument/2006/customXml" ds:itemID="{CED273B5-6B8B-42BF-A4BA-E489DB0701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RESUMEN</vt:lpstr>
      <vt:lpstr>PA 2019- UAEAC</vt:lpstr>
      <vt:lpstr>ACTIVIDADES</vt:lpstr>
      <vt:lpstr>COMPROMISOS</vt:lpstr>
      <vt:lpstr>ACTIVIDADES (2)</vt:lpstr>
      <vt:lpstr>ACTIVIDADES!Área_de_impresión</vt:lpstr>
      <vt:lpstr>'ACTIVIDADES (2)'!Área_de_impresión</vt:lpstr>
      <vt:lpstr>COMPROMISOS!Área_de_impresión</vt:lpstr>
      <vt:lpstr>'PA 2019- UAEAC'!Área_de_impresión</vt:lpstr>
      <vt:lpstr>ACTIVIDADES!Títulos_a_imprimir</vt:lpstr>
      <vt:lpstr>'ACTIVIDADES (2)'!Títulos_a_imprimir</vt:lpstr>
      <vt:lpstr>COMPROMISOS!Títulos_a_imprimir</vt:lpstr>
      <vt:lpstr>'PA 2019- UAEAC'!Títulos_a_imprimir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COMO VAMOS I TRIMESTRE 2019</dc:title>
  <dc:creator>Luz Melba Castañeda Lizarazo</dc:creator>
  <cp:lastModifiedBy>Cenaida Jerez Ruiz</cp:lastModifiedBy>
  <cp:lastPrinted>2019-05-02T13:55:59Z</cp:lastPrinted>
  <dcterms:created xsi:type="dcterms:W3CDTF">2019-01-22T21:40:55Z</dcterms:created>
  <dcterms:modified xsi:type="dcterms:W3CDTF">2019-05-30T21:06:03Z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